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08-05-2018" sheetId="9" r:id="rId4"/>
    <sheet name="By Order" sheetId="11" r:id="rId5"/>
    <sheet name="All Stores" sheetId="12" r:id="rId6"/>
  </sheets>
  <definedNames>
    <definedName name="_xlnm.Print_Titles" localSheetId="3">'08-05-2018'!$12:$14</definedName>
    <definedName name="_xlnm.Print_Titles" localSheetId="5">'All Stores'!$13:$14</definedName>
    <definedName name="_xlnm.Print_Titles" localSheetId="4">'By Order'!$13:$14</definedName>
    <definedName name="_xlnm.Print_Titles" localSheetId="2">Comp!$13:$14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8" i="11" l="1"/>
  <c r="G88" i="11"/>
  <c r="I89" i="11"/>
  <c r="G89" i="11"/>
  <c r="I87" i="11"/>
  <c r="G87" i="11"/>
  <c r="I86" i="11"/>
  <c r="G86" i="11"/>
  <c r="I85" i="11"/>
  <c r="G85" i="11"/>
  <c r="I84" i="11"/>
  <c r="G84" i="11"/>
  <c r="I83" i="11"/>
  <c r="G83" i="11"/>
  <c r="I80" i="11"/>
  <c r="G80" i="11"/>
  <c r="I79" i="11"/>
  <c r="G79" i="11"/>
  <c r="I78" i="11"/>
  <c r="G78" i="11"/>
  <c r="I77" i="11"/>
  <c r="G77" i="11"/>
  <c r="I76" i="11"/>
  <c r="G76" i="11"/>
  <c r="I72" i="11"/>
  <c r="G72" i="11"/>
  <c r="I68" i="11"/>
  <c r="G68" i="11"/>
  <c r="I71" i="11"/>
  <c r="G71" i="11"/>
  <c r="I73" i="11"/>
  <c r="G73" i="11"/>
  <c r="I70" i="11"/>
  <c r="G70" i="11"/>
  <c r="I69" i="11"/>
  <c r="G69" i="11"/>
  <c r="I64" i="11"/>
  <c r="G64" i="11"/>
  <c r="I63" i="11"/>
  <c r="G63" i="11"/>
  <c r="I62" i="11"/>
  <c r="G62" i="11"/>
  <c r="I65" i="11"/>
  <c r="G65" i="11"/>
  <c r="I61" i="11"/>
  <c r="G61" i="11"/>
  <c r="I60" i="11"/>
  <c r="G60" i="11"/>
  <c r="I58" i="11"/>
  <c r="G58" i="11"/>
  <c r="I57" i="11"/>
  <c r="G57" i="11"/>
  <c r="I59" i="11"/>
  <c r="G59" i="11"/>
  <c r="I53" i="11"/>
  <c r="G53" i="11"/>
  <c r="I52" i="11"/>
  <c r="G52" i="11"/>
  <c r="I49" i="11"/>
  <c r="G49" i="11"/>
  <c r="I51" i="11"/>
  <c r="G51" i="11"/>
  <c r="I54" i="11"/>
  <c r="G54" i="11"/>
  <c r="I50" i="11"/>
  <c r="G50" i="11"/>
  <c r="I44" i="11"/>
  <c r="G44" i="11"/>
  <c r="I43" i="11"/>
  <c r="G43" i="11"/>
  <c r="I41" i="11"/>
  <c r="G41" i="11"/>
  <c r="I46" i="11"/>
  <c r="G46" i="11"/>
  <c r="I42" i="11"/>
  <c r="G42" i="11"/>
  <c r="I45" i="11"/>
  <c r="G45" i="11"/>
  <c r="I35" i="11"/>
  <c r="G35" i="11"/>
  <c r="I34" i="11"/>
  <c r="G34" i="11"/>
  <c r="I38" i="11"/>
  <c r="G38" i="11"/>
  <c r="I37" i="11"/>
  <c r="G37" i="11"/>
  <c r="I36" i="11"/>
  <c r="G36" i="11"/>
  <c r="I28" i="11"/>
  <c r="G28" i="11"/>
  <c r="I27" i="11"/>
  <c r="G27" i="11"/>
  <c r="I20" i="11"/>
  <c r="G20" i="11"/>
  <c r="I21" i="11"/>
  <c r="G21" i="11"/>
  <c r="I17" i="11"/>
  <c r="G17" i="11"/>
  <c r="I24" i="11"/>
  <c r="G24" i="11"/>
  <c r="I16" i="11"/>
  <c r="G16" i="11"/>
  <c r="I23" i="11"/>
  <c r="G23" i="11"/>
  <c r="I30" i="11"/>
  <c r="G30" i="11"/>
  <c r="I26" i="11"/>
  <c r="G26" i="11"/>
  <c r="I22" i="11"/>
  <c r="G22" i="11"/>
  <c r="I19" i="11"/>
  <c r="G19" i="11"/>
  <c r="I31" i="11"/>
  <c r="G31" i="11"/>
  <c r="I29" i="11"/>
  <c r="G29" i="11"/>
  <c r="I25" i="11"/>
  <c r="G25" i="11"/>
  <c r="I18" i="11"/>
  <c r="G18" i="11"/>
  <c r="G41" i="8"/>
  <c r="E32" i="11"/>
  <c r="E39" i="11"/>
  <c r="E47" i="11"/>
  <c r="E55" i="11"/>
  <c r="E66" i="11"/>
  <c r="E74" i="11"/>
  <c r="E81" i="11"/>
  <c r="E90" i="11" l="1"/>
  <c r="E91" i="11" l="1"/>
  <c r="D41" i="8"/>
  <c r="I15" i="5" l="1"/>
  <c r="G52" i="5"/>
  <c r="I50" i="5"/>
  <c r="H16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I22" i="5" l="1"/>
  <c r="H90" i="11" l="1"/>
  <c r="F90" i="11"/>
  <c r="H81" i="11"/>
  <c r="F81" i="11"/>
  <c r="H74" i="11"/>
  <c r="F74" i="11"/>
  <c r="H66" i="11"/>
  <c r="H55" i="11"/>
  <c r="F55" i="11"/>
  <c r="H47" i="11"/>
  <c r="F47" i="11"/>
  <c r="H39" i="11"/>
  <c r="F39" i="11"/>
  <c r="H32" i="11"/>
  <c r="F32" i="11"/>
  <c r="I90" i="11" l="1"/>
  <c r="H91" i="11"/>
  <c r="G74" i="11"/>
  <c r="I55" i="11"/>
  <c r="G47" i="11"/>
  <c r="G81" i="11"/>
  <c r="G55" i="11"/>
  <c r="I39" i="11"/>
  <c r="G90" i="11"/>
  <c r="I74" i="11"/>
  <c r="G66" i="11"/>
  <c r="F91" i="11"/>
  <c r="G39" i="11"/>
  <c r="I32" i="11"/>
  <c r="I47" i="11"/>
  <c r="I66" i="11"/>
  <c r="I81" i="11"/>
  <c r="G32" i="11"/>
  <c r="G19" i="5"/>
  <c r="I91" i="11" l="1"/>
  <c r="G91" i="11"/>
  <c r="I16" i="9" l="1"/>
  <c r="I18" i="5" l="1"/>
  <c r="F16" i="8"/>
  <c r="I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1" i="8"/>
  <c r="H31" i="8"/>
  <c r="F33" i="8"/>
  <c r="H33" i="8"/>
  <c r="F34" i="8"/>
  <c r="H34" i="8"/>
  <c r="F35" i="8"/>
  <c r="H35" i="8"/>
  <c r="F36" i="8"/>
  <c r="H36" i="8"/>
  <c r="F37" i="8"/>
  <c r="H37" i="8"/>
  <c r="F39" i="8"/>
  <c r="H39" i="8"/>
  <c r="F40" i="8"/>
  <c r="H40" i="8"/>
  <c r="I71" i="9" l="1"/>
  <c r="I72" i="9"/>
  <c r="I73" i="9"/>
  <c r="I74" i="9"/>
  <c r="I70" i="9"/>
  <c r="I46" i="9" l="1"/>
  <c r="I47" i="9"/>
  <c r="I48" i="9"/>
  <c r="I49" i="9"/>
  <c r="I50" i="9"/>
  <c r="I51" i="9"/>
  <c r="E41" i="8" l="1"/>
  <c r="H41" i="8" s="1"/>
  <c r="G15" i="5" l="1"/>
  <c r="G16" i="5"/>
  <c r="G17" i="5"/>
  <c r="G18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27" i="5" l="1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1" i="8" l="1"/>
  <c r="I39" i="7" l="1"/>
  <c r="I16" i="5"/>
  <c r="I17" i="5"/>
  <c r="I19" i="5"/>
  <c r="I20" i="5"/>
  <c r="I21" i="5"/>
  <c r="I23" i="5"/>
  <c r="I24" i="5"/>
  <c r="I25" i="5"/>
  <c r="I26" i="5"/>
  <c r="I28" i="5"/>
  <c r="I29" i="5"/>
  <c r="I30" i="5"/>
  <c r="I32" i="5"/>
  <c r="I33" i="5"/>
  <c r="I34" i="5"/>
  <c r="I35" i="5"/>
  <c r="I36" i="5"/>
  <c r="I38" i="5"/>
  <c r="I39" i="5"/>
  <c r="I40" i="5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1" i="8" l="1"/>
  <c r="I40" i="8"/>
  <c r="I39" i="8"/>
  <c r="I34" i="8"/>
  <c r="I35" i="8"/>
  <c r="I36" i="8"/>
  <c r="I37" i="8"/>
  <c r="I33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</calcChain>
</file>

<file path=xl/sharedStrings.xml><?xml version="1.0" encoding="utf-8"?>
<sst xmlns="http://schemas.openxmlformats.org/spreadsheetml/2006/main" count="849" uniqueCount="227">
  <si>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</si>
  <si>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</si>
  <si>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</si>
  <si>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</si>
  <si>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</si>
  <si>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</si>
  <si>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</si>
  <si>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</si>
  <si>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</si>
  <si>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</si>
  <si>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</si>
  <si>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</si>
  <si>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</si>
  <si>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</si>
  <si>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</si>
  <si>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</si>
  <si>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</si>
  <si>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</si>
  <si>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</si>
  <si>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</si>
  <si>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</si>
  <si>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</si>
  <si>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</si>
  <si>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</si>
  <si>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</si>
  <si>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</si>
  <si>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</si>
  <si>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</si>
  <si>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</si>
  <si>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</si>
  <si>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</si>
  <si>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</si>
  <si>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</si>
  <si>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</si>
  <si>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</si>
  <si>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</si>
  <si>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</si>
  <si>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</si>
  <si>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</si>
  <si>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</si>
  <si>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</si>
  <si>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</si>
  <si>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</si>
  <si>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</si>
  <si>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</si>
  <si>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</si>
  <si>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</si>
  <si>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</si>
  <si>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</si>
  <si>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</si>
  <si>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</si>
  <si>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</si>
  <si>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</si>
  <si>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</si>
  <si>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</si>
  <si>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</si>
  <si>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</si>
  <si>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</si>
  <si>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</si>
  <si>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</si>
  <si>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</si>
  <si>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</si>
  <si>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</si>
  <si>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</si>
  <si>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</si>
  <si>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</si>
  <si>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</si>
  <si>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</si>
  <si>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</si>
  <si>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</si>
  <si>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</si>
  <si>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</si>
  <si>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</si>
  <si>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</si>
  <si>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</si>
  <si>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</si>
  <si>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</si>
  <si>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</si>
  <si>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</si>
  <si>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</si>
  <si>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</si>
  <si>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</si>
  <si>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</si>
  <si>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</si>
  <si>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</si>
  <si>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</si>
  <si>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</si>
  <si>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</si>
  <si>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</si>
  <si>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</si>
  <si>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</si>
  <si>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</si>
  <si>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</si>
  <si>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</si>
  <si>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</si>
  <si>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</si>
  <si>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</si>
  <si>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</si>
  <si>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</si>
  <si>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</si>
  <si>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</si>
  <si>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</si>
  <si>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</si>
  <si>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</si>
  <si>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</si>
  <si>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</si>
  <si>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</si>
  <si>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</si>
  <si>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</si>
  <si>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</si>
  <si>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</si>
  <si>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</si>
  <si>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</si>
  <si>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</si>
  <si>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</si>
  <si>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</si>
  <si>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</si>
  <si>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</si>
  <si>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</si>
  <si>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</si>
  <si>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</si>
  <si>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</si>
  <si>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</si>
  <si>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</si>
  <si>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</si>
  <si>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</si>
  <si>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</si>
  <si>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</si>
  <si>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</si>
  <si>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</si>
  <si>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</si>
  <si>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</si>
  <si>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</si>
  <si>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</si>
  <si>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</si>
  <si>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</si>
  <si>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</si>
  <si>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</si>
  <si>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</si>
  <si>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</si>
  <si>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</si>
  <si>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</si>
  <si>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</si>
  <si>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</si>
  <si>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</si>
  <si>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</si>
  <si>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</si>
  <si>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</si>
  <si>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</si>
  <si>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</si>
  <si>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</si>
  <si>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</si>
  <si>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</si>
  <si>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</si>
  <si>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</si>
  <si>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</si>
  <si>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</si>
  <si>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</si>
  <si>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</si>
  <si>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</si>
  <si>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</si>
  <si>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</si>
  <si>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</si>
  <si>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</si>
  <si>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</si>
  <si>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</si>
  <si>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</si>
  <si>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</si>
  <si>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</si>
  <si>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</si>
  <si>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</si>
  <si>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</si>
  <si>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</si>
  <si>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</si>
  <si>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</si>
  <si>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</si>
  <si>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</si>
  <si>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</si>
  <si>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</si>
  <si>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</si>
  <si>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</si>
  <si>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</si>
  <si>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</si>
  <si>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</si>
  <si>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</si>
  <si>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</si>
  <si>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</si>
  <si>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</si>
  <si>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</si>
  <si>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</si>
  <si>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</si>
  <si>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</si>
  <si>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</si>
  <si>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</si>
  <si>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</si>
  <si>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</si>
  <si>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</si>
  <si>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</si>
  <si>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</si>
  <si>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</si>
  <si>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</si>
  <si>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</si>
  <si>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</si>
  <si>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</si>
  <si>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</si>
  <si>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</si>
  <si>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</si>
  <si>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</si>
  <si>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</si>
  <si>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</si>
  <si>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</si>
  <si>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</si>
  <si>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</si>
  <si>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</si>
  <si>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</si>
  <si>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</si>
  <si>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</si>
  <si>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 xml:space="preserve"> التاريخ 8 أيار 2018</t>
  </si>
  <si>
    <t>معدل الأسعار في أيار 2017 (ل.ل.)</t>
  </si>
  <si>
    <t>معدل أسعار  السوبرماركات في 8-05-2018 (ل.ل.)</t>
  </si>
  <si>
    <t>معدل أسعار  السوبرماركات في 30-04-2018 (ل.ل.)</t>
  </si>
  <si>
    <t>معدل أسعار المحلات والملاحم في 08-05-2018 (ل.ل.)</t>
  </si>
  <si>
    <t>معدل أسعار المحلات والملاحم في 30-04-2018 (ل.ل.)</t>
  </si>
  <si>
    <t>معدل أسعار  السوبرماركات في 08-05-2018 (ل.ل.)</t>
  </si>
  <si>
    <t>المعدل العام للأسعار في 08-05-2018  (ل.ل.)</t>
  </si>
  <si>
    <t>المعدل العام للأسعار في 30-04-2018  (ل.ل.)</t>
  </si>
  <si>
    <t>المعدل العام للأسعار في 8-05-2018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</si>
</sst>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1" fontId="14" fillId="2" borderId="2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2" borderId="7" xfId="0" applyFont="1" applyFill="1" applyBorder="1" applyAlignment="1">
      <alignment horizontal="right" indent="1"/>
    </xf>
    <xf numFmtId="0" fontId="9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right" indent="1"/>
    </xf>
    <xf numFmtId="0" fontId="9" fillId="0" borderId="4" xfId="0" applyFont="1" applyBorder="1" applyAlignment="1">
      <alignment horizontal="right" indent="1"/>
    </xf>
    <xf numFmtId="0" fontId="9" fillId="0" borderId="2" xfId="0" applyFont="1" applyBorder="1" applyAlignment="1">
      <alignment horizontal="right" indent="1"/>
    </xf>
    <xf numFmtId="0" fontId="9" fillId="0" borderId="9" xfId="0" applyFont="1" applyBorder="1" applyAlignment="1">
      <alignment horizontal="right" indent="1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C76" zoomScaleNormal="100" workbookViewId="0">
      <selection activeCell="E16" sqref="E16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7" t="s">
        <v>202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217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8" t="s">
        <v>3</v>
      </c>
      <c r="B12" s="154"/>
      <c r="C12" s="152" t="s">
        <v>0</v>
      </c>
      <c r="D12" s="150" t="s">
        <v>23</v>
      </c>
      <c r="E12" s="150" t="s">
        <v>218</v>
      </c>
      <c r="F12" s="150" t="s">
        <v>219</v>
      </c>
      <c r="G12" s="150" t="s">
        <v>197</v>
      </c>
      <c r="H12" s="150" t="s">
        <v>220</v>
      </c>
      <c r="I12" s="150" t="s">
        <v>187</v>
      </c>
    </row>
    <row r="13" spans="1:9" ht="38.25" customHeight="1" thickBot="1" x14ac:dyDescent="0.25">
      <c r="A13" s="149"/>
      <c r="B13" s="155"/>
      <c r="C13" s="153"/>
      <c r="D13" s="151"/>
      <c r="E13" s="151"/>
      <c r="F13" s="151"/>
      <c r="G13" s="151"/>
      <c r="H13" s="151"/>
      <c r="I13" s="15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1844.962</v>
      </c>
      <c r="F15" s="43">
        <v>1318.8</v>
      </c>
      <c r="G15" s="45">
        <f>(F15-E15)/E15</f>
        <v>-0.28518852962825253</v>
      </c>
      <c r="H15" s="43">
        <v>1389.8</v>
      </c>
      <c r="I15" s="45">
        <f>(F15-H15)/H15</f>
        <v>-5.1086487264354587E-2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1353.1742222222222</v>
      </c>
      <c r="F16" s="47">
        <v>1709.8</v>
      </c>
      <c r="G16" s="48">
        <f t="shared" ref="G16:G79" si="0">(F16-E16)/E16</f>
        <v>0.26354756979638327</v>
      </c>
      <c r="H16" s="47">
        <v>1834.8</v>
      </c>
      <c r="I16" s="44">
        <f t="shared" ref="I16:I30" si="1">(F16-H16)/H16</f>
        <v>-6.8127316328755183E-2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1400.1399999999999</v>
      </c>
      <c r="F17" s="47">
        <v>1149.7</v>
      </c>
      <c r="G17" s="48">
        <f t="shared" si="0"/>
        <v>-0.17886782750296387</v>
      </c>
      <c r="H17" s="47">
        <v>1148.8</v>
      </c>
      <c r="I17" s="44">
        <f t="shared" si="1"/>
        <v>7.8342618384409039E-4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831.92600000000004</v>
      </c>
      <c r="F18" s="47">
        <v>782.3</v>
      </c>
      <c r="G18" s="48">
        <f t="shared" si="0"/>
        <v>-5.9651940196604129E-2</v>
      </c>
      <c r="H18" s="47">
        <v>667.3</v>
      </c>
      <c r="I18" s="44">
        <f>(F18-H18)/H18</f>
        <v>0.1723362805334932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2344.5342222222221</v>
      </c>
      <c r="F19" s="47">
        <v>3583.3333333333335</v>
      </c>
      <c r="G19" s="48">
        <f>(F19-E19)/E19</f>
        <v>0.52837749151596491</v>
      </c>
      <c r="H19" s="47">
        <v>3823.3333333333335</v>
      </c>
      <c r="I19" s="44">
        <f t="shared" si="1"/>
        <v>-6.2772449869224062E-2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1223.5280000000002</v>
      </c>
      <c r="F20" s="47">
        <v>1264.8</v>
      </c>
      <c r="G20" s="48">
        <f t="shared" si="0"/>
        <v>3.3731961998417444E-2</v>
      </c>
      <c r="H20" s="47">
        <v>1289.8</v>
      </c>
      <c r="I20" s="44">
        <f t="shared" si="1"/>
        <v>-1.9382850054271979E-2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1394.42</v>
      </c>
      <c r="F21" s="47">
        <v>1369.8</v>
      </c>
      <c r="G21" s="48">
        <f t="shared" si="0"/>
        <v>-1.7656086401514691E-2</v>
      </c>
      <c r="H21" s="47">
        <v>1389.8</v>
      </c>
      <c r="I21" s="44">
        <f t="shared" si="1"/>
        <v>-1.4390559792775939E-2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417.96663000000001</v>
      </c>
      <c r="F22" s="47">
        <v>384.8</v>
      </c>
      <c r="G22" s="48">
        <f t="shared" si="0"/>
        <v>-7.9352339683194315E-2</v>
      </c>
      <c r="H22" s="47">
        <v>384.8</v>
      </c>
      <c r="I22" s="44">
        <f>(F22-H22)/H22</f>
        <v>0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456.89500000000004</v>
      </c>
      <c r="F23" s="47">
        <v>439.8</v>
      </c>
      <c r="G23" s="48">
        <f t="shared" si="0"/>
        <v>-3.741559876995814E-2</v>
      </c>
      <c r="H23" s="47">
        <v>429.8</v>
      </c>
      <c r="I23" s="44">
        <f t="shared" si="1"/>
        <v>2.3266635644485806E-2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474.16044444444447</v>
      </c>
      <c r="F24" s="47">
        <v>454.8</v>
      </c>
      <c r="G24" s="48">
        <f t="shared" si="0"/>
        <v>-4.0830998602442138E-2</v>
      </c>
      <c r="H24" s="47">
        <v>494.8</v>
      </c>
      <c r="I24" s="44">
        <f t="shared" si="1"/>
        <v>-8.084074373484236E-2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468.36</v>
      </c>
      <c r="F25" s="47">
        <v>454.8</v>
      </c>
      <c r="G25" s="48">
        <f t="shared" si="0"/>
        <v>-2.8952088137330263E-2</v>
      </c>
      <c r="H25" s="47">
        <v>429.8</v>
      </c>
      <c r="I25" s="44">
        <f t="shared" si="1"/>
        <v>5.8166589111214514E-2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1331.2179999999998</v>
      </c>
      <c r="F26" s="47">
        <v>1274.8</v>
      </c>
      <c r="G26" s="48">
        <f t="shared" si="0"/>
        <v>-4.2380737039312791E-2</v>
      </c>
      <c r="H26" s="47">
        <v>1374.8</v>
      </c>
      <c r="I26" s="44">
        <f t="shared" si="1"/>
        <v>-7.2737852778585979E-2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464.68000000000006</v>
      </c>
      <c r="F27" s="47">
        <v>479.8</v>
      </c>
      <c r="G27" s="48">
        <f t="shared" si="0"/>
        <v>3.2538521132822469E-2</v>
      </c>
      <c r="H27" s="47">
        <v>469.8</v>
      </c>
      <c r="I27" s="44">
        <f t="shared" si="1"/>
        <v>2.1285653469561516E-2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1048.6149999999998</v>
      </c>
      <c r="F28" s="47">
        <v>969.8</v>
      </c>
      <c r="G28" s="48">
        <f t="shared" si="0"/>
        <v>-7.5161045760359951E-2</v>
      </c>
      <c r="H28" s="47">
        <v>969.8</v>
      </c>
      <c r="I28" s="44">
        <f t="shared" si="1"/>
        <v>0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1863.7166666666662</v>
      </c>
      <c r="F29" s="47">
        <v>1611.3333333333333</v>
      </c>
      <c r="G29" s="48">
        <f t="shared" si="0"/>
        <v>-0.1354193681085285</v>
      </c>
      <c r="H29" s="47">
        <v>1448</v>
      </c>
      <c r="I29" s="44">
        <f t="shared" si="1"/>
        <v>0.11279926335174949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1100.942</v>
      </c>
      <c r="F30" s="50">
        <v>828.8</v>
      </c>
      <c r="G30" s="51">
        <f t="shared" si="0"/>
        <v>-0.24719013354018654</v>
      </c>
      <c r="H30" s="50">
        <v>784.8</v>
      </c>
      <c r="I30" s="56">
        <f t="shared" si="1"/>
        <v>5.6065239551478088E-2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2264.5625</v>
      </c>
      <c r="F32" s="43">
        <v>2705</v>
      </c>
      <c r="G32" s="45">
        <f t="shared" si="0"/>
        <v>0.19449120967074215</v>
      </c>
      <c r="H32" s="43">
        <v>2555</v>
      </c>
      <c r="I32" s="44">
        <f>(F32-H32)/H32</f>
        <v>5.8708414872798431E-2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1977.3582222222224</v>
      </c>
      <c r="F33" s="47">
        <v>2714</v>
      </c>
      <c r="G33" s="48">
        <f t="shared" si="0"/>
        <v>0.37253835420367815</v>
      </c>
      <c r="H33" s="47">
        <v>2504</v>
      </c>
      <c r="I33" s="44">
        <f>(F33-H33)/H33</f>
        <v>8.386581469648563E-2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2000.2642857142857</v>
      </c>
      <c r="F34" s="47">
        <v>1886.25</v>
      </c>
      <c r="G34" s="48">
        <f t="shared" si="0"/>
        <v>-5.699961076572025E-2</v>
      </c>
      <c r="H34" s="47">
        <v>1806.25</v>
      </c>
      <c r="I34" s="44">
        <f>(F34-H34)/H34</f>
        <v>4.4290657439446365E-2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1876.8511904761904</v>
      </c>
      <c r="F35" s="47">
        <v>1662.5</v>
      </c>
      <c r="G35" s="48">
        <f t="shared" si="0"/>
        <v>-0.11420787730209217</v>
      </c>
      <c r="H35" s="47">
        <v>1673.75</v>
      </c>
      <c r="I35" s="44">
        <f>(F35-H35)/H35</f>
        <v>-6.7214339058999251E-3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1157.5</v>
      </c>
      <c r="F36" s="50">
        <v>1563.8</v>
      </c>
      <c r="G36" s="51">
        <f t="shared" si="0"/>
        <v>0.35101511879049674</v>
      </c>
      <c r="H36" s="50">
        <v>1599.8</v>
      </c>
      <c r="I36" s="56">
        <f>(F36-H36)/H36</f>
        <v>-2.2502812851606453E-2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25339.454444444444</v>
      </c>
      <c r="F38" s="43">
        <v>28080</v>
      </c>
      <c r="G38" s="45">
        <f t="shared" si="0"/>
        <v>0.10815329752122615</v>
      </c>
      <c r="H38" s="43">
        <v>28252.222222222223</v>
      </c>
      <c r="I38" s="44">
        <f t="shared" ref="I38:I43" si="2">(F38-H38)/H38</f>
        <v>-6.0958823298069122E-3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14913.208888888888</v>
      </c>
      <c r="F39" s="57">
        <v>14582</v>
      </c>
      <c r="G39" s="48">
        <f t="shared" si="0"/>
        <v>-2.2209096067557676E-2</v>
      </c>
      <c r="H39" s="57">
        <v>14359.777777777777</v>
      </c>
      <c r="I39" s="44">
        <f t="shared" si="2"/>
        <v>1.5475324594933407E-2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11379.9</v>
      </c>
      <c r="F40" s="57">
        <v>10842.25</v>
      </c>
      <c r="G40" s="48">
        <f t="shared" si="0"/>
        <v>-4.7245582122865726E-2</v>
      </c>
      <c r="H40" s="57">
        <v>10342.25</v>
      </c>
      <c r="I40" s="44">
        <f t="shared" si="2"/>
        <v>4.8345379390364769E-2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6035.93</v>
      </c>
      <c r="F41" s="47">
        <v>5723.2</v>
      </c>
      <c r="G41" s="48">
        <f t="shared" si="0"/>
        <v>-5.1811402716731382E-2</v>
      </c>
      <c r="H41" s="47">
        <v>5873.2</v>
      </c>
      <c r="I41" s="44">
        <f t="shared" si="2"/>
        <v>-2.5539739835183546E-2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9968.3809523809523</v>
      </c>
      <c r="F42" s="47">
        <v>9968.5714285714294</v>
      </c>
      <c r="G42" s="48">
        <f t="shared" si="0"/>
        <v>1.9108036840381922E-5</v>
      </c>
      <c r="H42" s="47">
        <v>9968.5714285714294</v>
      </c>
      <c r="I42" s="44">
        <f t="shared" si="2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12156.678571428571</v>
      </c>
      <c r="F43" s="50">
        <v>12170</v>
      </c>
      <c r="G43" s="51">
        <f t="shared" si="0"/>
        <v>1.0958115321678613E-3</v>
      </c>
      <c r="H43" s="50">
        <v>12125</v>
      </c>
      <c r="I43" s="59">
        <f t="shared" si="2"/>
        <v>3.7113402061855669E-3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5190.7777777777783</v>
      </c>
      <c r="F45" s="43">
        <v>5653.333333333333</v>
      </c>
      <c r="G45" s="45">
        <f t="shared" si="0"/>
        <v>8.9111030245948852E-2</v>
      </c>
      <c r="H45" s="43">
        <v>5653.333333333333</v>
      </c>
      <c r="I45" s="44">
        <f t="shared" ref="I45:I49" si="3">(F45-H45)/H45</f>
        <v>0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6037.333333333333</v>
      </c>
      <c r="F46" s="47">
        <v>6144.4444444444443</v>
      </c>
      <c r="G46" s="48">
        <f t="shared" si="0"/>
        <v>1.7741460541813935E-2</v>
      </c>
      <c r="H46" s="47">
        <v>6035.1111111111113</v>
      </c>
      <c r="I46" s="87">
        <f t="shared" si="3"/>
        <v>1.8116208851903622E-2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19273.25</v>
      </c>
      <c r="F47" s="47">
        <v>19273.75</v>
      </c>
      <c r="G47" s="48">
        <f t="shared" si="0"/>
        <v>2.5942692592064131E-5</v>
      </c>
      <c r="H47" s="47">
        <v>19273.75</v>
      </c>
      <c r="I47" s="87">
        <f t="shared" si="3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18021.525399999999</v>
      </c>
      <c r="F48" s="47">
        <v>19210.793333333335</v>
      </c>
      <c r="G48" s="48">
        <f t="shared" si="0"/>
        <v>6.5991524409656041E-2</v>
      </c>
      <c r="H48" s="47">
        <v>19628.162857142859</v>
      </c>
      <c r="I48" s="87">
        <f t="shared" si="3"/>
        <v>-2.1263809906572069E-2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1975.5714285714287</v>
      </c>
      <c r="F49" s="47">
        <v>2199.2857142857142</v>
      </c>
      <c r="G49" s="48">
        <f t="shared" si="0"/>
        <v>0.11324029213970632</v>
      </c>
      <c r="H49" s="47">
        <v>2199.2857142857142</v>
      </c>
      <c r="I49" s="44">
        <f t="shared" si="3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24150.969444444443</v>
      </c>
      <c r="F50" s="50">
        <v>25584</v>
      </c>
      <c r="G50" s="56">
        <f t="shared" si="0"/>
        <v>5.9336357443208289E-2</v>
      </c>
      <c r="H50" s="50">
        <v>25584</v>
      </c>
      <c r="I50" s="59">
        <f>(F50-H50)/H50</f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2500</v>
      </c>
      <c r="F52" s="66">
        <v>3750</v>
      </c>
      <c r="G52" s="45">
        <f>(F52-E52)/E52</f>
        <v>0.5</v>
      </c>
      <c r="H52" s="66">
        <v>3750</v>
      </c>
      <c r="I52" s="125">
        <f t="shared" ref="I52:I60" si="4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3996.1666666666665</v>
      </c>
      <c r="F53" s="70">
        <v>3722.1666666666665</v>
      </c>
      <c r="G53" s="48">
        <f t="shared" si="0"/>
        <v>-6.8565708804270764E-2</v>
      </c>
      <c r="H53" s="70">
        <v>3943.8333333333335</v>
      </c>
      <c r="I53" s="87">
        <f t="shared" si="4"/>
        <v>-5.620589105354358E-2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2035.8333333333333</v>
      </c>
      <c r="F54" s="70">
        <v>2032.5</v>
      </c>
      <c r="G54" s="48">
        <f t="shared" si="0"/>
        <v>-1.6373311502250959E-3</v>
      </c>
      <c r="H54" s="70">
        <v>2047.5</v>
      </c>
      <c r="I54" s="87">
        <f t="shared" si="4"/>
        <v>-7.326007326007326E-3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5400</v>
      </c>
      <c r="F55" s="70">
        <v>5500</v>
      </c>
      <c r="G55" s="48">
        <f t="shared" si="0"/>
        <v>1.8518518518518517E-2</v>
      </c>
      <c r="H55" s="70">
        <v>5500</v>
      </c>
      <c r="I55" s="87">
        <f t="shared" si="4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1886.25</v>
      </c>
      <c r="F56" s="105">
        <v>2108.75</v>
      </c>
      <c r="G56" s="55">
        <f t="shared" si="0"/>
        <v>0.11795891318754141</v>
      </c>
      <c r="H56" s="105">
        <v>2108.75</v>
      </c>
      <c r="I56" s="88">
        <f t="shared" si="4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4639.4444444444443</v>
      </c>
      <c r="F57" s="50">
        <v>4383.8888888888887</v>
      </c>
      <c r="G57" s="51">
        <f t="shared" si="0"/>
        <v>-5.5083223566040021E-2</v>
      </c>
      <c r="H57" s="50">
        <v>4340.5</v>
      </c>
      <c r="I57" s="126">
        <f t="shared" si="4"/>
        <v>9.9962881900446231E-3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5351.7</v>
      </c>
      <c r="F58" s="68">
        <v>5045</v>
      </c>
      <c r="G58" s="44">
        <f t="shared" si="0"/>
        <v>-5.7308892501448105E-2</v>
      </c>
      <c r="H58" s="68">
        <v>5045</v>
      </c>
      <c r="I58" s="44">
        <f t="shared" si="4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4720.3999999999996</v>
      </c>
      <c r="F59" s="70">
        <v>4997</v>
      </c>
      <c r="G59" s="48">
        <f t="shared" si="0"/>
        <v>5.8596729090755105E-2</v>
      </c>
      <c r="H59" s="70">
        <v>4997</v>
      </c>
      <c r="I59" s="44">
        <f t="shared" si="4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17509.875</v>
      </c>
      <c r="F60" s="73">
        <v>20801.25</v>
      </c>
      <c r="G60" s="51">
        <f t="shared" si="0"/>
        <v>0.18797250123144796</v>
      </c>
      <c r="H60" s="73">
        <v>20801.25</v>
      </c>
      <c r="I60" s="51">
        <f t="shared" si="4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5891.6088888888889</v>
      </c>
      <c r="F62" s="54">
        <v>6502.5</v>
      </c>
      <c r="G62" s="45">
        <f t="shared" si="0"/>
        <v>0.10368833414302223</v>
      </c>
      <c r="H62" s="54">
        <v>6502.5</v>
      </c>
      <c r="I62" s="44">
        <f t="shared" ref="I62:I67" si="5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47046.625</v>
      </c>
      <c r="G63" s="48">
        <f t="shared" si="0"/>
        <v>0</v>
      </c>
      <c r="H63" s="46">
        <v>47046.625</v>
      </c>
      <c r="I63" s="44">
        <f t="shared" si="5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12805.375</v>
      </c>
      <c r="F64" s="46">
        <v>13332.5</v>
      </c>
      <c r="G64" s="48">
        <f t="shared" si="0"/>
        <v>4.1164354811944207E-2</v>
      </c>
      <c r="H64" s="46">
        <v>12748.75</v>
      </c>
      <c r="I64" s="87">
        <f t="shared" si="5"/>
        <v>4.5788802823806256E-2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6560.2777777777783</v>
      </c>
      <c r="F65" s="46">
        <v>7484.666666666667</v>
      </c>
      <c r="G65" s="48">
        <f t="shared" si="0"/>
        <v>0.14090697379006645</v>
      </c>
      <c r="H65" s="46">
        <v>7484.666666666667</v>
      </c>
      <c r="I65" s="87">
        <f t="shared" si="5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3610</v>
      </c>
      <c r="F66" s="46">
        <v>3882.2222222222222</v>
      </c>
      <c r="G66" s="48">
        <f t="shared" si="0"/>
        <v>7.5407817790089246E-2</v>
      </c>
      <c r="H66" s="46">
        <v>3904</v>
      </c>
      <c r="I66" s="87">
        <f t="shared" si="5"/>
        <v>-5.5783242258652223E-3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3419.4952380952382</v>
      </c>
      <c r="F67" s="58">
        <v>3468.1666666666665</v>
      </c>
      <c r="G67" s="51">
        <f t="shared" si="0"/>
        <v>1.4233512604199385E-2</v>
      </c>
      <c r="H67" s="58">
        <v>3468.1666666666665</v>
      </c>
      <c r="I67" s="88">
        <f t="shared" si="5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3599.96</v>
      </c>
      <c r="F69" s="43">
        <v>3725.8</v>
      </c>
      <c r="G69" s="45">
        <f t="shared" si="0"/>
        <v>3.4955943954932872E-2</v>
      </c>
      <c r="H69" s="43">
        <v>3725.8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2742.7777777777778</v>
      </c>
      <c r="F70" s="47">
        <v>2747.2222222222222</v>
      </c>
      <c r="G70" s="48">
        <f t="shared" si="0"/>
        <v>1.620417257443755E-3</v>
      </c>
      <c r="H70" s="47">
        <v>2747.2222222222222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1298.375</v>
      </c>
      <c r="F71" s="47">
        <v>1320</v>
      </c>
      <c r="G71" s="48">
        <f t="shared" si="0"/>
        <v>1.6655434677962839E-2</v>
      </c>
      <c r="H71" s="47">
        <v>1320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2129.75</v>
      </c>
      <c r="F72" s="47">
        <v>2076.875</v>
      </c>
      <c r="G72" s="48">
        <f t="shared" si="0"/>
        <v>-2.4826857612395822E-2</v>
      </c>
      <c r="H72" s="47">
        <v>2076.875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1652</v>
      </c>
      <c r="F73" s="50">
        <v>1701.4</v>
      </c>
      <c r="G73" s="48">
        <f t="shared" si="0"/>
        <v>2.9903147699757923E-2</v>
      </c>
      <c r="H73" s="50">
        <v>1701.4</v>
      </c>
      <c r="I73" s="59">
        <f>(F73-H73)/H73</f>
        <v>0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1452.7142857142858</v>
      </c>
      <c r="F75" s="43">
        <v>1466.4285714285713</v>
      </c>
      <c r="G75" s="44">
        <f t="shared" si="0"/>
        <v>9.4404562887205092E-3</v>
      </c>
      <c r="H75" s="43">
        <v>1466.4285714285713</v>
      </c>
      <c r="I75" s="45">
        <f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1456.4</v>
      </c>
      <c r="F76" s="32">
        <v>1421.4444444444443</v>
      </c>
      <c r="G76" s="48">
        <f t="shared" si="0"/>
        <v>-2.4001342732460688E-2</v>
      </c>
      <c r="H76" s="32">
        <v>1421.4444444444443</v>
      </c>
      <c r="I76" s="44">
        <f t="shared" ref="I76:I81" si="6">(F76-H76)/H76</f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940.81999999999994</v>
      </c>
      <c r="F77" s="47">
        <v>824.77777777777783</v>
      </c>
      <c r="G77" s="48">
        <f t="shared" si="0"/>
        <v>-0.12334157673329874</v>
      </c>
      <c r="H77" s="47">
        <v>824.77777777777783</v>
      </c>
      <c r="I77" s="44">
        <f t="shared" si="6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1415.7</v>
      </c>
      <c r="F78" s="47">
        <v>1504.9</v>
      </c>
      <c r="G78" s="48">
        <f t="shared" si="0"/>
        <v>6.3007699371335768E-2</v>
      </c>
      <c r="H78" s="47">
        <v>1504.9</v>
      </c>
      <c r="I78" s="44">
        <f t="shared" si="6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1738.4177777777775</v>
      </c>
      <c r="F79" s="61">
        <v>1972.3</v>
      </c>
      <c r="G79" s="48">
        <f t="shared" si="0"/>
        <v>0.13453740821794549</v>
      </c>
      <c r="H79" s="61">
        <v>1972.3</v>
      </c>
      <c r="I79" s="44">
        <f t="shared" si="6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8750</v>
      </c>
      <c r="F80" s="61">
        <v>8303.3333333333339</v>
      </c>
      <c r="G80" s="48">
        <f>(F80-E80)/E80</f>
        <v>-5.1047619047618981E-2</v>
      </c>
      <c r="H80" s="61">
        <v>8250</v>
      </c>
      <c r="I80" s="44">
        <f t="shared" si="6"/>
        <v>6.4646464646465384E-3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3857.7</v>
      </c>
      <c r="F81" s="50">
        <v>3996</v>
      </c>
      <c r="G81" s="51">
        <f>(F81-E81)/E81</f>
        <v>3.5850377167742489E-2</v>
      </c>
      <c r="H81" s="50">
        <v>3996</v>
      </c>
      <c r="I81" s="56">
        <f t="shared" si="6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39" zoomScaleNormal="100" workbookViewId="0">
      <selection activeCell="E40" sqref="E40:E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7" t="s">
        <v>203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217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8" t="s">
        <v>3</v>
      </c>
      <c r="B12" s="154"/>
      <c r="C12" s="156" t="s">
        <v>0</v>
      </c>
      <c r="D12" s="150" t="s">
        <v>23</v>
      </c>
      <c r="E12" s="150" t="s">
        <v>218</v>
      </c>
      <c r="F12" s="158" t="s">
        <v>221</v>
      </c>
      <c r="G12" s="150" t="s">
        <v>197</v>
      </c>
      <c r="H12" s="158" t="s">
        <v>222</v>
      </c>
      <c r="I12" s="150" t="s">
        <v>187</v>
      </c>
    </row>
    <row r="13" spans="1:9" ht="30.75" customHeight="1" thickBot="1" x14ac:dyDescent="0.25">
      <c r="A13" s="149"/>
      <c r="B13" s="155"/>
      <c r="C13" s="157"/>
      <c r="D13" s="151"/>
      <c r="E13" s="151"/>
      <c r="F13" s="159"/>
      <c r="G13" s="151"/>
      <c r="H13" s="159"/>
      <c r="I13" s="15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1844.962</v>
      </c>
      <c r="F15" s="83">
        <v>1435</v>
      </c>
      <c r="G15" s="44">
        <f>(F15-E15)/E15</f>
        <v>-0.22220620262097537</v>
      </c>
      <c r="H15" s="83">
        <v>1408.3340000000001</v>
      </c>
      <c r="I15" s="127">
        <f>(F15-H15)/H15</f>
        <v>1.8934428906779172E-2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1353.1742222222222</v>
      </c>
      <c r="F16" s="83">
        <v>1779.1</v>
      </c>
      <c r="G16" s="48">
        <f t="shared" ref="G16:G39" si="0">(F16-E16)/E16</f>
        <v>0.31476048743990259</v>
      </c>
      <c r="H16" s="83">
        <v>1499.934</v>
      </c>
      <c r="I16" s="48">
        <f>(F16-H16)/H16</f>
        <v>0.18611885589632607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1400.1399999999999</v>
      </c>
      <c r="F17" s="83">
        <v>1612.5</v>
      </c>
      <c r="G17" s="48">
        <f t="shared" si="0"/>
        <v>0.1516705472309913</v>
      </c>
      <c r="H17" s="83">
        <v>1308.2660000000001</v>
      </c>
      <c r="I17" s="48">
        <f t="shared" ref="I17:I29" si="1">(F17-H17)/H17</f>
        <v>0.23254750945144176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831.92600000000004</v>
      </c>
      <c r="F18" s="83">
        <v>851</v>
      </c>
      <c r="G18" s="48">
        <f t="shared" si="0"/>
        <v>2.2927519995768801E-2</v>
      </c>
      <c r="H18" s="83">
        <v>639.93399999999997</v>
      </c>
      <c r="I18" s="48">
        <f t="shared" si="1"/>
        <v>0.32982463816581092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2344.5342222222221</v>
      </c>
      <c r="F19" s="83">
        <v>2579.1</v>
      </c>
      <c r="G19" s="48">
        <f t="shared" si="0"/>
        <v>0.10004792233548596</v>
      </c>
      <c r="H19" s="83">
        <v>2383.1999999999998</v>
      </c>
      <c r="I19" s="48">
        <f t="shared" si="1"/>
        <v>8.2200402819738214E-2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1223.5280000000002</v>
      </c>
      <c r="F20" s="83">
        <v>1441.6</v>
      </c>
      <c r="G20" s="48">
        <f t="shared" si="0"/>
        <v>0.17823212872937899</v>
      </c>
      <c r="H20" s="83">
        <v>1349.934</v>
      </c>
      <c r="I20" s="48">
        <f t="shared" si="1"/>
        <v>6.7904060494809335E-2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1394.42</v>
      </c>
      <c r="F21" s="83">
        <v>1312.5</v>
      </c>
      <c r="G21" s="48">
        <f t="shared" si="0"/>
        <v>-5.8748440211700968E-2</v>
      </c>
      <c r="H21" s="83">
        <v>1133.2</v>
      </c>
      <c r="I21" s="48">
        <f t="shared" si="1"/>
        <v>0.15822449699964697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417.96663000000001</v>
      </c>
      <c r="F22" s="83">
        <v>405</v>
      </c>
      <c r="G22" s="48">
        <f t="shared" si="0"/>
        <v>-3.1023122587561618E-2</v>
      </c>
      <c r="H22" s="83">
        <v>281.666</v>
      </c>
      <c r="I22" s="48">
        <f t="shared" si="1"/>
        <v>0.43787322573544557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456.89500000000004</v>
      </c>
      <c r="F23" s="83">
        <v>437.5</v>
      </c>
      <c r="G23" s="48">
        <f t="shared" si="0"/>
        <v>-4.244957813064279E-2</v>
      </c>
      <c r="H23" s="83">
        <v>412.5</v>
      </c>
      <c r="I23" s="48">
        <f t="shared" si="1"/>
        <v>6.0606060606060608E-2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474.16044444444447</v>
      </c>
      <c r="F24" s="83">
        <v>425</v>
      </c>
      <c r="G24" s="48">
        <f t="shared" si="0"/>
        <v>-0.10367892349612559</v>
      </c>
      <c r="H24" s="83">
        <v>446.666</v>
      </c>
      <c r="I24" s="48">
        <f t="shared" si="1"/>
        <v>-4.8506042546332152E-2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468.36</v>
      </c>
      <c r="F25" s="83">
        <v>425</v>
      </c>
      <c r="G25" s="48">
        <f t="shared" si="0"/>
        <v>-9.2578358527628343E-2</v>
      </c>
      <c r="H25" s="83">
        <v>413.334</v>
      </c>
      <c r="I25" s="48">
        <f t="shared" si="1"/>
        <v>2.8224148025567691E-2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1331.2179999999998</v>
      </c>
      <c r="F26" s="83">
        <v>1062.5</v>
      </c>
      <c r="G26" s="48">
        <f t="shared" si="0"/>
        <v>-0.20185874890513791</v>
      </c>
      <c r="H26" s="83">
        <v>1058.3340000000001</v>
      </c>
      <c r="I26" s="48">
        <f t="shared" si="1"/>
        <v>3.9363754731492513E-3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464.68000000000006</v>
      </c>
      <c r="F27" s="83">
        <v>425</v>
      </c>
      <c r="G27" s="48">
        <f t="shared" si="0"/>
        <v>-8.539209778772501E-2</v>
      </c>
      <c r="H27" s="83">
        <v>416.666</v>
      </c>
      <c r="I27" s="48">
        <f t="shared" si="1"/>
        <v>2.0001632002611212E-2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1048.6149999999998</v>
      </c>
      <c r="F28" s="83">
        <v>1104</v>
      </c>
      <c r="G28" s="48">
        <f t="shared" si="0"/>
        <v>5.2817287565026468E-2</v>
      </c>
      <c r="H28" s="83">
        <v>1072.75</v>
      </c>
      <c r="I28" s="48">
        <f t="shared" si="1"/>
        <v>2.9130738755534839E-2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1863.7166666666662</v>
      </c>
      <c r="F29" s="83">
        <v>1316.6</v>
      </c>
      <c r="G29" s="48">
        <f t="shared" si="0"/>
        <v>-0.29356214732210717</v>
      </c>
      <c r="H29" s="83">
        <v>1216.5999999999999</v>
      </c>
      <c r="I29" s="48">
        <f t="shared" si="1"/>
        <v>8.2196284727930308E-2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1100.942</v>
      </c>
      <c r="F30" s="95">
        <v>942.45</v>
      </c>
      <c r="G30" s="51">
        <f t="shared" si="0"/>
        <v>-0.14396035395143428</v>
      </c>
      <c r="H30" s="95">
        <v>808.26599999999996</v>
      </c>
      <c r="I30" s="51">
        <f>(F30-H30)/H30</f>
        <v>0.16601465359176321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2264.5625</v>
      </c>
      <c r="F32" s="83">
        <v>2300</v>
      </c>
      <c r="G32" s="44">
        <f t="shared" si="0"/>
        <v>1.5648718019484999E-2</v>
      </c>
      <c r="H32" s="83">
        <v>2433.1999999999998</v>
      </c>
      <c r="I32" s="45">
        <f>(F32-H32)/H32</f>
        <v>-5.474272562880151E-2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1977.3582222222224</v>
      </c>
      <c r="F33" s="83">
        <v>2329.1</v>
      </c>
      <c r="G33" s="48">
        <f t="shared" si="0"/>
        <v>0.17788470183337757</v>
      </c>
      <c r="H33" s="83">
        <v>2433.1999999999998</v>
      </c>
      <c r="I33" s="48">
        <f>(F33-H33)/H33</f>
        <v>-4.2783166200887686E-2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2000.2642857142857</v>
      </c>
      <c r="F34" s="83">
        <v>1940.7</v>
      </c>
      <c r="G34" s="48">
        <f t="shared" si="0"/>
        <v>-2.977820787967303E-2</v>
      </c>
      <c r="H34" s="83">
        <v>1850</v>
      </c>
      <c r="I34" s="48">
        <f>(F34-H34)/H34</f>
        <v>4.9027027027027055E-2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1876.8511904761904</v>
      </c>
      <c r="F35" s="83">
        <v>1625</v>
      </c>
      <c r="G35" s="48">
        <f t="shared" si="0"/>
        <v>-0.13418815074640589</v>
      </c>
      <c r="H35" s="83">
        <v>1687.5</v>
      </c>
      <c r="I35" s="48">
        <f>(F35-H35)/H35</f>
        <v>-3.7037037037037035E-2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1157.5</v>
      </c>
      <c r="F36" s="83">
        <v>1350</v>
      </c>
      <c r="G36" s="55">
        <f t="shared" si="0"/>
        <v>0.16630669546436286</v>
      </c>
      <c r="H36" s="83">
        <v>1350</v>
      </c>
      <c r="I36" s="48">
        <f>(F36-H36)/H36</f>
        <v>0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25339.454444444444</v>
      </c>
      <c r="F38" s="84">
        <v>25766.6</v>
      </c>
      <c r="G38" s="45">
        <f t="shared" si="0"/>
        <v>1.6856935751795737E-2</v>
      </c>
      <c r="H38" s="84">
        <v>25266.6</v>
      </c>
      <c r="I38" s="45">
        <f>(F38-H38)/H38</f>
        <v>1.9788970419447018E-2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14913.208888888888</v>
      </c>
      <c r="F39" s="85">
        <v>15966.6</v>
      </c>
      <c r="G39" s="51">
        <f t="shared" si="0"/>
        <v>7.0634772097636397E-2</v>
      </c>
      <c r="H39" s="85">
        <v>16366.6</v>
      </c>
      <c r="I39" s="51">
        <f>(F39-H39)/H39</f>
        <v>-2.4440018085613382E-2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1"/>
  <sheetViews>
    <sheetView rightToLeft="1" topLeftCell="C28" zoomScaleNormal="100" workbookViewId="0">
      <selection activeCell="G24" sqref="G24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7" t="s">
        <v>204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217</v>
      </c>
      <c r="B10" s="2"/>
      <c r="C10" s="2"/>
      <c r="D10" s="2"/>
    </row>
    <row r="11" spans="1:9" ht="18" x14ac:dyDescent="0.2">
      <c r="A11" s="2"/>
      <c r="B11" s="2"/>
      <c r="C11" s="2"/>
      <c r="D11" s="2"/>
    </row>
    <row r="12" spans="1:9" ht="15.75" thickBot="1" x14ac:dyDescent="0.3"/>
    <row r="13" spans="1:9" ht="24.75" customHeight="1" x14ac:dyDescent="0.2">
      <c r="A13" s="148" t="s">
        <v>3</v>
      </c>
      <c r="B13" s="154"/>
      <c r="C13" s="156" t="s">
        <v>0</v>
      </c>
      <c r="D13" s="150" t="s">
        <v>223</v>
      </c>
      <c r="E13" s="158" t="s">
        <v>221</v>
      </c>
      <c r="F13" s="165" t="s">
        <v>186</v>
      </c>
      <c r="G13" s="150" t="s">
        <v>218</v>
      </c>
      <c r="H13" s="167" t="s">
        <v>224</v>
      </c>
      <c r="I13" s="163" t="s">
        <v>196</v>
      </c>
    </row>
    <row r="14" spans="1:9" ht="39.75" customHeight="1" thickBot="1" x14ac:dyDescent="0.25">
      <c r="A14" s="149"/>
      <c r="B14" s="155"/>
      <c r="C14" s="157"/>
      <c r="D14" s="151"/>
      <c r="E14" s="159"/>
      <c r="F14" s="166"/>
      <c r="G14" s="151"/>
      <c r="H14" s="168"/>
      <c r="I14" s="164"/>
    </row>
    <row r="15" spans="1:9" ht="17.25" customHeight="1" thickBot="1" x14ac:dyDescent="0.3">
      <c r="A15" s="33" t="s">
        <v>24</v>
      </c>
      <c r="B15" s="10" t="s">
        <v>22</v>
      </c>
      <c r="C15" s="5"/>
      <c r="D15" s="62"/>
      <c r="E15" s="7"/>
      <c r="F15" s="63"/>
      <c r="G15" s="64"/>
      <c r="H15" s="64"/>
      <c r="I15" s="65"/>
    </row>
    <row r="16" spans="1:9" ht="16.5" customHeight="1" x14ac:dyDescent="0.3">
      <c r="A16" s="33"/>
      <c r="B16" s="40" t="s">
        <v>4</v>
      </c>
      <c r="C16" s="19" t="s">
        <v>163</v>
      </c>
      <c r="D16" s="43">
        <v>1318.8</v>
      </c>
      <c r="E16" s="83">
        <v>1435</v>
      </c>
      <c r="F16" s="67">
        <f t="shared" ref="F16:F31" si="0">D16-E16</f>
        <v>-116.20000000000005</v>
      </c>
      <c r="G16" s="42">
        <v>1844.962</v>
      </c>
      <c r="H16" s="66">
        <f>AVERAGE(D16:E16)</f>
        <v>1376.9</v>
      </c>
      <c r="I16" s="69">
        <f>(H16-G16)/G16</f>
        <v>-0.25369736612461391</v>
      </c>
    </row>
    <row r="17" spans="1:9" ht="16.5" customHeight="1" x14ac:dyDescent="0.3">
      <c r="A17" s="37"/>
      <c r="B17" s="34" t="s">
        <v>5</v>
      </c>
      <c r="C17" s="15" t="s">
        <v>164</v>
      </c>
      <c r="D17" s="47">
        <v>1709.8</v>
      </c>
      <c r="E17" s="83">
        <v>1779.1</v>
      </c>
      <c r="F17" s="71">
        <f t="shared" si="0"/>
        <v>-69.299999999999955</v>
      </c>
      <c r="G17" s="46">
        <v>1353.1742222222222</v>
      </c>
      <c r="H17" s="68">
        <f t="shared" ref="H17:H31" si="1">AVERAGE(D17:E17)</f>
        <v>1744.4499999999998</v>
      </c>
      <c r="I17" s="72">
        <f t="shared" ref="I17:I40" si="2">(H17-G17)/G17</f>
        <v>0.28915402861814288</v>
      </c>
    </row>
    <row r="18" spans="1:9" ht="16.5" x14ac:dyDescent="0.3">
      <c r="A18" s="37"/>
      <c r="B18" s="34" t="s">
        <v>6</v>
      </c>
      <c r="C18" s="15" t="s">
        <v>165</v>
      </c>
      <c r="D18" s="47">
        <v>1149.7</v>
      </c>
      <c r="E18" s="83">
        <v>1612.5</v>
      </c>
      <c r="F18" s="71">
        <f t="shared" si="0"/>
        <v>-462.79999999999995</v>
      </c>
      <c r="G18" s="46">
        <v>1400.1399999999999</v>
      </c>
      <c r="H18" s="68">
        <f t="shared" si="1"/>
        <v>1381.1</v>
      </c>
      <c r="I18" s="72">
        <f t="shared" si="2"/>
        <v>-1.3598640135986377E-2</v>
      </c>
    </row>
    <row r="19" spans="1:9" ht="16.5" x14ac:dyDescent="0.3">
      <c r="A19" s="37"/>
      <c r="B19" s="34" t="s">
        <v>7</v>
      </c>
      <c r="C19" s="15" t="s">
        <v>166</v>
      </c>
      <c r="D19" s="47">
        <v>782.3</v>
      </c>
      <c r="E19" s="83">
        <v>851</v>
      </c>
      <c r="F19" s="71">
        <f t="shared" si="0"/>
        <v>-68.700000000000045</v>
      </c>
      <c r="G19" s="46">
        <v>831.92600000000004</v>
      </c>
      <c r="H19" s="68">
        <f t="shared" si="1"/>
        <v>816.65</v>
      </c>
      <c r="I19" s="72">
        <f t="shared" si="2"/>
        <v>-1.8362210100417664E-2</v>
      </c>
    </row>
    <row r="20" spans="1:9" ht="16.5" x14ac:dyDescent="0.3">
      <c r="A20" s="37"/>
      <c r="B20" s="34" t="s">
        <v>8</v>
      </c>
      <c r="C20" s="15" t="s">
        <v>167</v>
      </c>
      <c r="D20" s="47">
        <v>3583.3333333333335</v>
      </c>
      <c r="E20" s="83">
        <v>2579.1</v>
      </c>
      <c r="F20" s="71">
        <f t="shared" si="0"/>
        <v>1004.2333333333336</v>
      </c>
      <c r="G20" s="46">
        <v>2344.5342222222221</v>
      </c>
      <c r="H20" s="68">
        <f t="shared" si="1"/>
        <v>3081.2166666666667</v>
      </c>
      <c r="I20" s="72">
        <f t="shared" si="2"/>
        <v>0.31421270692572539</v>
      </c>
    </row>
    <row r="21" spans="1:9" ht="16.5" x14ac:dyDescent="0.3">
      <c r="A21" s="37"/>
      <c r="B21" s="34" t="s">
        <v>9</v>
      </c>
      <c r="C21" s="15" t="s">
        <v>168</v>
      </c>
      <c r="D21" s="47">
        <v>1264.8</v>
      </c>
      <c r="E21" s="83">
        <v>1441.6</v>
      </c>
      <c r="F21" s="71">
        <f t="shared" si="0"/>
        <v>-176.79999999999995</v>
      </c>
      <c r="G21" s="46">
        <v>1223.5280000000002</v>
      </c>
      <c r="H21" s="68">
        <f t="shared" si="1"/>
        <v>1353.1999999999998</v>
      </c>
      <c r="I21" s="72">
        <f t="shared" si="2"/>
        <v>0.10598204536389813</v>
      </c>
    </row>
    <row r="22" spans="1:9" ht="16.5" x14ac:dyDescent="0.3">
      <c r="A22" s="37"/>
      <c r="B22" s="34" t="s">
        <v>10</v>
      </c>
      <c r="C22" s="15" t="s">
        <v>169</v>
      </c>
      <c r="D22" s="47">
        <v>1369.8</v>
      </c>
      <c r="E22" s="83">
        <v>1312.5</v>
      </c>
      <c r="F22" s="71">
        <f t="shared" si="0"/>
        <v>57.299999999999955</v>
      </c>
      <c r="G22" s="46">
        <v>1394.42</v>
      </c>
      <c r="H22" s="68">
        <f t="shared" si="1"/>
        <v>1341.15</v>
      </c>
      <c r="I22" s="72">
        <f t="shared" si="2"/>
        <v>-3.8202263306607753E-2</v>
      </c>
    </row>
    <row r="23" spans="1:9" ht="16.5" x14ac:dyDescent="0.3">
      <c r="A23" s="37"/>
      <c r="B23" s="34" t="s">
        <v>11</v>
      </c>
      <c r="C23" s="15" t="s">
        <v>170</v>
      </c>
      <c r="D23" s="47">
        <v>384.8</v>
      </c>
      <c r="E23" s="83">
        <v>405</v>
      </c>
      <c r="F23" s="71">
        <f t="shared" si="0"/>
        <v>-20.199999999999989</v>
      </c>
      <c r="G23" s="46">
        <v>417.96663000000001</v>
      </c>
      <c r="H23" s="68">
        <f t="shared" si="1"/>
        <v>394.9</v>
      </c>
      <c r="I23" s="72">
        <f t="shared" si="2"/>
        <v>-5.5187731135378039E-2</v>
      </c>
    </row>
    <row r="24" spans="1:9" ht="16.5" x14ac:dyDescent="0.3">
      <c r="A24" s="37"/>
      <c r="B24" s="34" t="s">
        <v>12</v>
      </c>
      <c r="C24" s="15" t="s">
        <v>171</v>
      </c>
      <c r="D24" s="47">
        <v>439.8</v>
      </c>
      <c r="E24" s="83">
        <v>437.5</v>
      </c>
      <c r="F24" s="71">
        <f t="shared" si="0"/>
        <v>2.3000000000000114</v>
      </c>
      <c r="G24" s="46">
        <v>456.89500000000004</v>
      </c>
      <c r="H24" s="68">
        <f t="shared" si="1"/>
        <v>438.65</v>
      </c>
      <c r="I24" s="72">
        <f t="shared" si="2"/>
        <v>-3.9932588450300531E-2</v>
      </c>
    </row>
    <row r="25" spans="1:9" ht="16.5" x14ac:dyDescent="0.3">
      <c r="A25" s="37"/>
      <c r="B25" s="34" t="s">
        <v>13</v>
      </c>
      <c r="C25" s="15" t="s">
        <v>172</v>
      </c>
      <c r="D25" s="47">
        <v>454.8</v>
      </c>
      <c r="E25" s="83">
        <v>425</v>
      </c>
      <c r="F25" s="71">
        <f t="shared" si="0"/>
        <v>29.800000000000011</v>
      </c>
      <c r="G25" s="46">
        <v>474.16044444444447</v>
      </c>
      <c r="H25" s="68">
        <f t="shared" si="1"/>
        <v>439.9</v>
      </c>
      <c r="I25" s="72">
        <f t="shared" si="2"/>
        <v>-7.2254961049283917E-2</v>
      </c>
    </row>
    <row r="26" spans="1:9" ht="16.5" x14ac:dyDescent="0.3">
      <c r="A26" s="37"/>
      <c r="B26" s="34" t="s">
        <v>14</v>
      </c>
      <c r="C26" s="15" t="s">
        <v>173</v>
      </c>
      <c r="D26" s="47">
        <v>454.8</v>
      </c>
      <c r="E26" s="83">
        <v>425</v>
      </c>
      <c r="F26" s="71">
        <f t="shared" si="0"/>
        <v>29.800000000000011</v>
      </c>
      <c r="G26" s="46">
        <v>468.36</v>
      </c>
      <c r="H26" s="68">
        <f t="shared" si="1"/>
        <v>439.9</v>
      </c>
      <c r="I26" s="72">
        <f t="shared" si="2"/>
        <v>-6.0765223332479364E-2</v>
      </c>
    </row>
    <row r="27" spans="1:9" ht="16.5" x14ac:dyDescent="0.3">
      <c r="A27" s="37"/>
      <c r="B27" s="34" t="s">
        <v>15</v>
      </c>
      <c r="C27" s="15" t="s">
        <v>174</v>
      </c>
      <c r="D27" s="47">
        <v>1274.8</v>
      </c>
      <c r="E27" s="83">
        <v>1062.5</v>
      </c>
      <c r="F27" s="71">
        <f t="shared" si="0"/>
        <v>212.29999999999995</v>
      </c>
      <c r="G27" s="46">
        <v>1331.2179999999998</v>
      </c>
      <c r="H27" s="68">
        <f t="shared" si="1"/>
        <v>1168.6500000000001</v>
      </c>
      <c r="I27" s="72">
        <f t="shared" si="2"/>
        <v>-0.12211974297222526</v>
      </c>
    </row>
    <row r="28" spans="1:9" ht="16.5" x14ac:dyDescent="0.3">
      <c r="A28" s="37"/>
      <c r="B28" s="34" t="s">
        <v>16</v>
      </c>
      <c r="C28" s="15" t="s">
        <v>175</v>
      </c>
      <c r="D28" s="47">
        <v>479.8</v>
      </c>
      <c r="E28" s="83">
        <v>425</v>
      </c>
      <c r="F28" s="71">
        <f t="shared" si="0"/>
        <v>54.800000000000011</v>
      </c>
      <c r="G28" s="46">
        <v>464.68000000000006</v>
      </c>
      <c r="H28" s="68">
        <f t="shared" si="1"/>
        <v>452.4</v>
      </c>
      <c r="I28" s="72">
        <f t="shared" si="2"/>
        <v>-2.6426788327451333E-2</v>
      </c>
    </row>
    <row r="29" spans="1:9" ht="16.5" x14ac:dyDescent="0.3">
      <c r="A29" s="37"/>
      <c r="B29" s="34" t="s">
        <v>17</v>
      </c>
      <c r="C29" s="15" t="s">
        <v>176</v>
      </c>
      <c r="D29" s="47">
        <v>969.8</v>
      </c>
      <c r="E29" s="83">
        <v>1104</v>
      </c>
      <c r="F29" s="71">
        <f t="shared" si="0"/>
        <v>-134.20000000000005</v>
      </c>
      <c r="G29" s="46">
        <v>1048.6149999999998</v>
      </c>
      <c r="H29" s="68">
        <f t="shared" si="1"/>
        <v>1036.9000000000001</v>
      </c>
      <c r="I29" s="72">
        <f t="shared" si="2"/>
        <v>-1.1171879097666629E-2</v>
      </c>
    </row>
    <row r="30" spans="1:9" ht="16.5" x14ac:dyDescent="0.3">
      <c r="A30" s="37"/>
      <c r="B30" s="34" t="s">
        <v>18</v>
      </c>
      <c r="C30" s="15" t="s">
        <v>177</v>
      </c>
      <c r="D30" s="47">
        <v>1611.3333333333333</v>
      </c>
      <c r="E30" s="83">
        <v>1316.6</v>
      </c>
      <c r="F30" s="71">
        <f t="shared" si="0"/>
        <v>294.73333333333335</v>
      </c>
      <c r="G30" s="46">
        <v>1863.7166666666662</v>
      </c>
      <c r="H30" s="68">
        <f t="shared" si="1"/>
        <v>1463.9666666666667</v>
      </c>
      <c r="I30" s="72">
        <f t="shared" si="2"/>
        <v>-0.21449075771531775</v>
      </c>
    </row>
    <row r="31" spans="1:9" ht="17.25" thickBot="1" x14ac:dyDescent="0.35">
      <c r="A31" s="38"/>
      <c r="B31" s="36" t="s">
        <v>19</v>
      </c>
      <c r="C31" s="16" t="s">
        <v>178</v>
      </c>
      <c r="D31" s="50">
        <v>828.8</v>
      </c>
      <c r="E31" s="95">
        <v>942.45</v>
      </c>
      <c r="F31" s="74">
        <f t="shared" si="0"/>
        <v>-113.65000000000009</v>
      </c>
      <c r="G31" s="49">
        <v>1100.942</v>
      </c>
      <c r="H31" s="107">
        <f t="shared" si="1"/>
        <v>885.625</v>
      </c>
      <c r="I31" s="75">
        <f t="shared" si="2"/>
        <v>-0.19557524374581042</v>
      </c>
    </row>
    <row r="32" spans="1:9" ht="17.25" customHeight="1" thickBot="1" x14ac:dyDescent="0.35">
      <c r="A32" s="37" t="s">
        <v>20</v>
      </c>
      <c r="B32" s="10" t="s">
        <v>21</v>
      </c>
      <c r="C32" s="17"/>
      <c r="D32" s="41"/>
      <c r="E32" s="41"/>
      <c r="F32" s="41"/>
      <c r="G32" s="41"/>
      <c r="H32" s="76"/>
      <c r="I32" s="77"/>
    </row>
    <row r="33" spans="1:9" ht="16.5" x14ac:dyDescent="0.3">
      <c r="A33" s="33"/>
      <c r="B33" s="39" t="s">
        <v>26</v>
      </c>
      <c r="C33" s="18" t="s">
        <v>179</v>
      </c>
      <c r="D33" s="43">
        <v>2705</v>
      </c>
      <c r="E33" s="83">
        <v>2300</v>
      </c>
      <c r="F33" s="67">
        <f>D33-E33</f>
        <v>405</v>
      </c>
      <c r="G33" s="54">
        <v>2264.5625</v>
      </c>
      <c r="H33" s="68">
        <f>AVERAGE(D33:E33)</f>
        <v>2502.5</v>
      </c>
      <c r="I33" s="78">
        <f t="shared" si="2"/>
        <v>0.10506996384511356</v>
      </c>
    </row>
    <row r="34" spans="1:9" ht="16.5" x14ac:dyDescent="0.3">
      <c r="A34" s="37"/>
      <c r="B34" s="34" t="s">
        <v>27</v>
      </c>
      <c r="C34" s="15" t="s">
        <v>180</v>
      </c>
      <c r="D34" s="47">
        <v>2714</v>
      </c>
      <c r="E34" s="83">
        <v>2329.1</v>
      </c>
      <c r="F34" s="79">
        <f>D34-E34</f>
        <v>384.90000000000009</v>
      </c>
      <c r="G34" s="46">
        <v>1977.3582222222224</v>
      </c>
      <c r="H34" s="68">
        <f>AVERAGE(D34:E34)</f>
        <v>2521.5500000000002</v>
      </c>
      <c r="I34" s="72">
        <f t="shared" si="2"/>
        <v>0.275211528018528</v>
      </c>
    </row>
    <row r="35" spans="1:9" ht="16.5" x14ac:dyDescent="0.3">
      <c r="A35" s="37"/>
      <c r="B35" s="39" t="s">
        <v>28</v>
      </c>
      <c r="C35" s="15" t="s">
        <v>181</v>
      </c>
      <c r="D35" s="47">
        <v>1886.25</v>
      </c>
      <c r="E35" s="83">
        <v>1940.7</v>
      </c>
      <c r="F35" s="71">
        <f>D35-E35</f>
        <v>-54.450000000000045</v>
      </c>
      <c r="G35" s="46">
        <v>2000.2642857142857</v>
      </c>
      <c r="H35" s="68">
        <f>AVERAGE(D35:E35)</f>
        <v>1913.4749999999999</v>
      </c>
      <c r="I35" s="72">
        <f t="shared" si="2"/>
        <v>-4.3388909322696699E-2</v>
      </c>
    </row>
    <row r="36" spans="1:9" ht="16.5" x14ac:dyDescent="0.3">
      <c r="A36" s="37"/>
      <c r="B36" s="34" t="s">
        <v>29</v>
      </c>
      <c r="C36" s="15" t="s">
        <v>182</v>
      </c>
      <c r="D36" s="47">
        <v>1662.5</v>
      </c>
      <c r="E36" s="83">
        <v>1625</v>
      </c>
      <c r="F36" s="79">
        <f>D36-E36</f>
        <v>37.5</v>
      </c>
      <c r="G36" s="46">
        <v>1876.8511904761904</v>
      </c>
      <c r="H36" s="68">
        <f>AVERAGE(D36:E36)</f>
        <v>1643.75</v>
      </c>
      <c r="I36" s="72">
        <f t="shared" si="2"/>
        <v>-0.12419801402424903</v>
      </c>
    </row>
    <row r="37" spans="1:9" ht="17.25" thickBot="1" x14ac:dyDescent="0.35">
      <c r="A37" s="38"/>
      <c r="B37" s="39" t="s">
        <v>30</v>
      </c>
      <c r="C37" s="15" t="s">
        <v>183</v>
      </c>
      <c r="D37" s="50">
        <v>1563.8</v>
      </c>
      <c r="E37" s="83">
        <v>1350</v>
      </c>
      <c r="F37" s="71">
        <f>D37-E37</f>
        <v>213.79999999999995</v>
      </c>
      <c r="G37" s="49">
        <v>1157.5</v>
      </c>
      <c r="H37" s="68">
        <f>AVERAGE(D37:E37)</f>
        <v>1456.9</v>
      </c>
      <c r="I37" s="80">
        <f t="shared" si="2"/>
        <v>0.2586609071274299</v>
      </c>
    </row>
    <row r="38" spans="1:9" ht="17.25" customHeight="1" thickBot="1" x14ac:dyDescent="0.35">
      <c r="A38" s="37" t="s">
        <v>25</v>
      </c>
      <c r="B38" s="10" t="s">
        <v>51</v>
      </c>
      <c r="C38" s="17"/>
      <c r="D38" s="41"/>
      <c r="E38" s="41"/>
      <c r="F38" s="41"/>
      <c r="G38" s="41"/>
      <c r="H38" s="76"/>
      <c r="I38" s="77"/>
    </row>
    <row r="39" spans="1:9" ht="16.5" x14ac:dyDescent="0.3">
      <c r="A39" s="33"/>
      <c r="B39" s="40" t="s">
        <v>31</v>
      </c>
      <c r="C39" s="19" t="s">
        <v>184</v>
      </c>
      <c r="D39" s="43">
        <v>28080</v>
      </c>
      <c r="E39" s="84">
        <v>25766.6</v>
      </c>
      <c r="F39" s="67">
        <f>D39-E39</f>
        <v>2313.4000000000015</v>
      </c>
      <c r="G39" s="46">
        <v>25339.454444444444</v>
      </c>
      <c r="H39" s="67">
        <f>AVERAGE(D39:E39)</f>
        <v>26923.3</v>
      </c>
      <c r="I39" s="78">
        <f t="shared" si="2"/>
        <v>6.2505116636510941E-2</v>
      </c>
    </row>
    <row r="40" spans="1:9" ht="17.25" thickBot="1" x14ac:dyDescent="0.35">
      <c r="A40" s="38"/>
      <c r="B40" s="36" t="s">
        <v>32</v>
      </c>
      <c r="C40" s="16" t="s">
        <v>185</v>
      </c>
      <c r="D40" s="57">
        <v>14582</v>
      </c>
      <c r="E40" s="85">
        <v>15966.6</v>
      </c>
      <c r="F40" s="74">
        <f>D40-E40</f>
        <v>-1384.6000000000004</v>
      </c>
      <c r="G40" s="46">
        <v>14913.208888888888</v>
      </c>
      <c r="H40" s="81">
        <f>AVERAGE(D40:E40)</f>
        <v>15274.3</v>
      </c>
      <c r="I40" s="75">
        <f t="shared" si="2"/>
        <v>2.42128380150393E-2</v>
      </c>
    </row>
    <row r="41" spans="1:9" ht="15.75" customHeight="1" thickBot="1" x14ac:dyDescent="0.25">
      <c r="A41" s="160"/>
      <c r="B41" s="161"/>
      <c r="C41" s="162"/>
      <c r="D41" s="86">
        <f>SUM(D16:D40)</f>
        <v>71270.816666666651</v>
      </c>
      <c r="E41" s="86">
        <f>SUM(E16:E40)</f>
        <v>68831.850000000006</v>
      </c>
      <c r="F41" s="86">
        <f>SUM(F16:F40)</f>
        <v>2438.9666666666681</v>
      </c>
      <c r="G41" s="86">
        <f>SUM(G16:G40)</f>
        <v>67548.437717301582</v>
      </c>
      <c r="H41" s="86">
        <f>AVERAGE(D41:E41)</f>
        <v>70051.333333333328</v>
      </c>
      <c r="I41" s="75">
        <f>(H41-G41)/G41</f>
        <v>3.7053345726612785E-2</v>
      </c>
    </row>
  </sheetData>
  <mergeCells count="11">
    <mergeCell ref="A41:C41"/>
    <mergeCell ref="I13:I14"/>
    <mergeCell ref="A9:I9"/>
    <mergeCell ref="A13:A14"/>
    <mergeCell ref="B13:B14"/>
    <mergeCell ref="C13:C14"/>
    <mergeCell ref="E13:E14"/>
    <mergeCell ref="F13:F14"/>
    <mergeCell ref="H13:H14"/>
    <mergeCell ref="D13:D14"/>
    <mergeCell ref="G13:G14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73" zoomScaleNormal="100" workbookViewId="0">
      <selection activeCell="E23" sqref="E23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75" customWidth="1"/>
    <col min="8" max="8" width="13.87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7" t="s">
        <v>201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217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8" t="s">
        <v>3</v>
      </c>
      <c r="B13" s="154"/>
      <c r="C13" s="156" t="s">
        <v>0</v>
      </c>
      <c r="D13" s="150" t="s">
        <v>23</v>
      </c>
      <c r="E13" s="150" t="s">
        <v>218</v>
      </c>
      <c r="F13" s="167" t="s">
        <v>224</v>
      </c>
      <c r="G13" s="150" t="s">
        <v>197</v>
      </c>
      <c r="H13" s="167" t="s">
        <v>225</v>
      </c>
      <c r="I13" s="150" t="s">
        <v>187</v>
      </c>
    </row>
    <row r="14" spans="1:9" ht="30" customHeight="1" thickBot="1" x14ac:dyDescent="0.25">
      <c r="A14" s="149"/>
      <c r="B14" s="155"/>
      <c r="C14" s="157"/>
      <c r="D14" s="170"/>
      <c r="E14" s="151"/>
      <c r="F14" s="168"/>
      <c r="G14" s="169"/>
      <c r="H14" s="168"/>
      <c r="I14" s="169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1844.962</v>
      </c>
      <c r="F16" s="42">
        <v>1376.9</v>
      </c>
      <c r="G16" s="21">
        <f>(F16-E16)/E16</f>
        <v>-0.25369736612461391</v>
      </c>
      <c r="H16" s="42">
        <v>1399.067</v>
      </c>
      <c r="I16" s="21">
        <f>(F16-H16)/H16</f>
        <v>-1.5844130409765875E-2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1353.1742222222222</v>
      </c>
      <c r="F17" s="46">
        <v>1744.4499999999998</v>
      </c>
      <c r="G17" s="21">
        <f t="shared" ref="G17:G80" si="0">(F17-E17)/E17</f>
        <v>0.28915402861814288</v>
      </c>
      <c r="H17" s="46">
        <v>1667.367</v>
      </c>
      <c r="I17" s="21">
        <f t="shared" ref="I17:I31" si="1">(F17-H17)/H17</f>
        <v>4.6230373996846437E-2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1400.1399999999999</v>
      </c>
      <c r="F18" s="46">
        <v>1381.1</v>
      </c>
      <c r="G18" s="21">
        <f t="shared" si="0"/>
        <v>-1.3598640135986377E-2</v>
      </c>
      <c r="H18" s="46">
        <v>1228.5329999999999</v>
      </c>
      <c r="I18" s="21">
        <f t="shared" si="1"/>
        <v>0.12418632629322943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831.92600000000004</v>
      </c>
      <c r="F19" s="46">
        <v>816.65</v>
      </c>
      <c r="G19" s="21">
        <f t="shared" si="0"/>
        <v>-1.8362210100417664E-2</v>
      </c>
      <c r="H19" s="46">
        <v>653.61699999999996</v>
      </c>
      <c r="I19" s="21">
        <f t="shared" si="1"/>
        <v>0.24943200681744818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2344.5342222222221</v>
      </c>
      <c r="F20" s="46">
        <v>3081.2166666666667</v>
      </c>
      <c r="G20" s="21">
        <f>(F20-E20)/E20</f>
        <v>0.31421270692572539</v>
      </c>
      <c r="H20" s="46">
        <v>3103.2666666666664</v>
      </c>
      <c r="I20" s="21">
        <f t="shared" si="1"/>
        <v>-7.1054157984058938E-3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1223.5280000000002</v>
      </c>
      <c r="F21" s="46">
        <v>1353.1999999999998</v>
      </c>
      <c r="G21" s="21">
        <f t="shared" si="0"/>
        <v>0.10598204536389813</v>
      </c>
      <c r="H21" s="46">
        <v>1319.867</v>
      </c>
      <c r="I21" s="21">
        <f t="shared" si="1"/>
        <v>2.5254817341444143E-2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1394.42</v>
      </c>
      <c r="F22" s="46">
        <v>1341.15</v>
      </c>
      <c r="G22" s="21">
        <f t="shared" si="0"/>
        <v>-3.8202263306607753E-2</v>
      </c>
      <c r="H22" s="46">
        <v>1261.5</v>
      </c>
      <c r="I22" s="21">
        <f t="shared" si="1"/>
        <v>6.3139120095124929E-2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417.96663000000001</v>
      </c>
      <c r="F23" s="46">
        <v>394.9</v>
      </c>
      <c r="G23" s="21">
        <f t="shared" si="0"/>
        <v>-5.5187731135378039E-2</v>
      </c>
      <c r="H23" s="46">
        <v>333.233</v>
      </c>
      <c r="I23" s="21">
        <f t="shared" si="1"/>
        <v>0.18505670206732219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456.89500000000004</v>
      </c>
      <c r="F24" s="46">
        <v>438.65</v>
      </c>
      <c r="G24" s="21">
        <f t="shared" si="0"/>
        <v>-3.9932588450300531E-2</v>
      </c>
      <c r="H24" s="46">
        <v>421.15</v>
      </c>
      <c r="I24" s="21">
        <f t="shared" si="1"/>
        <v>4.1552890893980766E-2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474.16044444444447</v>
      </c>
      <c r="F25" s="46">
        <v>439.9</v>
      </c>
      <c r="G25" s="21">
        <f t="shared" si="0"/>
        <v>-7.2254961049283917E-2</v>
      </c>
      <c r="H25" s="46">
        <v>470.733</v>
      </c>
      <c r="I25" s="21">
        <f t="shared" si="1"/>
        <v>-6.5499975570015329E-2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468.36</v>
      </c>
      <c r="F26" s="46">
        <v>439.9</v>
      </c>
      <c r="G26" s="21">
        <f t="shared" si="0"/>
        <v>-6.0765223332479364E-2</v>
      </c>
      <c r="H26" s="46">
        <v>421.56700000000001</v>
      </c>
      <c r="I26" s="21">
        <f t="shared" si="1"/>
        <v>4.3487749278287836E-2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1331.2179999999998</v>
      </c>
      <c r="F27" s="46">
        <v>1168.6500000000001</v>
      </c>
      <c r="G27" s="21">
        <f t="shared" si="0"/>
        <v>-0.12211974297222526</v>
      </c>
      <c r="H27" s="46">
        <v>1216.567</v>
      </c>
      <c r="I27" s="21">
        <f t="shared" si="1"/>
        <v>-3.9387062118239204E-2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464.68000000000006</v>
      </c>
      <c r="F28" s="46">
        <v>452.4</v>
      </c>
      <c r="G28" s="21">
        <f t="shared" si="0"/>
        <v>-2.6426788327451333E-2</v>
      </c>
      <c r="H28" s="46">
        <v>443.233</v>
      </c>
      <c r="I28" s="21">
        <f t="shared" si="1"/>
        <v>2.0682124300311515E-2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1048.6149999999998</v>
      </c>
      <c r="F29" s="46">
        <v>1036.9000000000001</v>
      </c>
      <c r="G29" s="21">
        <f t="shared" si="0"/>
        <v>-1.1171879097666629E-2</v>
      </c>
      <c r="H29" s="46">
        <v>1021.275</v>
      </c>
      <c r="I29" s="21">
        <f t="shared" si="1"/>
        <v>1.5299503072140329E-2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1863.7166666666662</v>
      </c>
      <c r="F30" s="46">
        <v>1463.9666666666667</v>
      </c>
      <c r="G30" s="21">
        <f t="shared" si="0"/>
        <v>-0.21449075771531775</v>
      </c>
      <c r="H30" s="46">
        <v>1332.3</v>
      </c>
      <c r="I30" s="21">
        <f t="shared" si="1"/>
        <v>9.8826590607721046E-2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1100.942</v>
      </c>
      <c r="F31" s="49">
        <v>885.625</v>
      </c>
      <c r="G31" s="23">
        <f t="shared" si="0"/>
        <v>-0.19557524374581042</v>
      </c>
      <c r="H31" s="49">
        <v>796.5329999999999</v>
      </c>
      <c r="I31" s="23">
        <f t="shared" si="1"/>
        <v>0.11184972876202255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2264.5625</v>
      </c>
      <c r="F33" s="54">
        <v>2502.5</v>
      </c>
      <c r="G33" s="21">
        <f t="shared" si="0"/>
        <v>0.10506996384511356</v>
      </c>
      <c r="H33" s="54">
        <v>2494.1</v>
      </c>
      <c r="I33" s="21">
        <f>(F33-H33)/H33</f>
        <v>3.3679483581252122E-3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1977.3582222222224</v>
      </c>
      <c r="F34" s="46">
        <v>2521.5500000000002</v>
      </c>
      <c r="G34" s="21">
        <f t="shared" si="0"/>
        <v>0.275211528018528</v>
      </c>
      <c r="H34" s="46">
        <v>2468.6</v>
      </c>
      <c r="I34" s="21">
        <f>(F34-H34)/H34</f>
        <v>2.1449404520781121E-2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2000.2642857142857</v>
      </c>
      <c r="F35" s="46">
        <v>1913.4749999999999</v>
      </c>
      <c r="G35" s="21">
        <f t="shared" si="0"/>
        <v>-4.3388909322696699E-2</v>
      </c>
      <c r="H35" s="46">
        <v>1828.125</v>
      </c>
      <c r="I35" s="21">
        <f>(F35-H35)/H35</f>
        <v>4.6687179487179438E-2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1876.8511904761904</v>
      </c>
      <c r="F36" s="46">
        <v>1643.75</v>
      </c>
      <c r="G36" s="21">
        <f t="shared" si="0"/>
        <v>-0.12419801402424903</v>
      </c>
      <c r="H36" s="46">
        <v>1680.625</v>
      </c>
      <c r="I36" s="21">
        <f>(F36-H36)/H36</f>
        <v>-2.1941242097433991E-2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1157.5</v>
      </c>
      <c r="F37" s="49">
        <v>1456.9</v>
      </c>
      <c r="G37" s="23">
        <f t="shared" si="0"/>
        <v>0.2586609071274299</v>
      </c>
      <c r="H37" s="49">
        <v>1474.9</v>
      </c>
      <c r="I37" s="23">
        <f>(F37-H37)/H37</f>
        <v>-1.2204217235066784E-2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25339.454444444444</v>
      </c>
      <c r="F39" s="46">
        <v>26923.3</v>
      </c>
      <c r="G39" s="21">
        <f t="shared" si="0"/>
        <v>6.2505116636510941E-2</v>
      </c>
      <c r="H39" s="46">
        <v>26759.411111111112</v>
      </c>
      <c r="I39" s="21">
        <f t="shared" ref="I39:I44" si="2">(F39-H39)/H39</f>
        <v>6.1245327189145991E-3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14913.208888888888</v>
      </c>
      <c r="F40" s="46">
        <v>15274.3</v>
      </c>
      <c r="G40" s="21">
        <f t="shared" si="0"/>
        <v>2.42128380150393E-2</v>
      </c>
      <c r="H40" s="46">
        <v>15363.18888888889</v>
      </c>
      <c r="I40" s="21">
        <f t="shared" si="2"/>
        <v>-5.7858358399262774E-3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11379.9</v>
      </c>
      <c r="F41" s="57">
        <v>10842.25</v>
      </c>
      <c r="G41" s="21">
        <f t="shared" si="0"/>
        <v>-4.7245582122865726E-2</v>
      </c>
      <c r="H41" s="57">
        <v>10342.25</v>
      </c>
      <c r="I41" s="21">
        <f t="shared" si="2"/>
        <v>4.8345379390364769E-2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6035.93</v>
      </c>
      <c r="F42" s="47">
        <v>5723.2</v>
      </c>
      <c r="G42" s="21">
        <f t="shared" si="0"/>
        <v>-5.1811402716731382E-2</v>
      </c>
      <c r="H42" s="47">
        <v>5873.2</v>
      </c>
      <c r="I42" s="21">
        <f t="shared" si="2"/>
        <v>-2.5539739835183546E-2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9968.3809523809523</v>
      </c>
      <c r="F43" s="47">
        <v>9968.5714285714294</v>
      </c>
      <c r="G43" s="21">
        <f t="shared" si="0"/>
        <v>1.9108036840381922E-5</v>
      </c>
      <c r="H43" s="47">
        <v>9968.5714285714294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12156.678571428571</v>
      </c>
      <c r="F44" s="50">
        <v>12170</v>
      </c>
      <c r="G44" s="31">
        <f t="shared" si="0"/>
        <v>1.0958115321678613E-3</v>
      </c>
      <c r="H44" s="50">
        <v>12125</v>
      </c>
      <c r="I44" s="31">
        <f t="shared" si="2"/>
        <v>3.7113402061855669E-3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5190.7777777777783</v>
      </c>
      <c r="F46" s="43">
        <v>5653.333333333333</v>
      </c>
      <c r="G46" s="21">
        <f t="shared" si="0"/>
        <v>8.9111030245948852E-2</v>
      </c>
      <c r="H46" s="43">
        <v>5653.333333333333</v>
      </c>
      <c r="I46" s="21">
        <f t="shared" ref="I46:I51" si="3">(F46-H46)/H46</f>
        <v>0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6037.333333333333</v>
      </c>
      <c r="F47" s="47">
        <v>6144.4444444444443</v>
      </c>
      <c r="G47" s="21">
        <f t="shared" si="0"/>
        <v>1.7741460541813935E-2</v>
      </c>
      <c r="H47" s="47">
        <v>6035.1111111111113</v>
      </c>
      <c r="I47" s="21">
        <f t="shared" si="3"/>
        <v>1.8116208851903622E-2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19273.25</v>
      </c>
      <c r="F48" s="47">
        <v>19273.75</v>
      </c>
      <c r="G48" s="21">
        <f t="shared" si="0"/>
        <v>2.5942692592064131E-5</v>
      </c>
      <c r="H48" s="47">
        <v>19273.75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18021.525399999999</v>
      </c>
      <c r="F49" s="47">
        <v>19210.793333333335</v>
      </c>
      <c r="G49" s="21">
        <f t="shared" si="0"/>
        <v>6.5991524409656041E-2</v>
      </c>
      <c r="H49" s="47">
        <v>19628.162857142859</v>
      </c>
      <c r="I49" s="21">
        <f t="shared" si="3"/>
        <v>-2.1263809906572069E-2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1975.5714285714287</v>
      </c>
      <c r="F50" s="47">
        <v>2199.2857142857142</v>
      </c>
      <c r="G50" s="21">
        <f t="shared" si="0"/>
        <v>0.11324029213970632</v>
      </c>
      <c r="H50" s="47">
        <v>2199.2857142857142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24150.969444444443</v>
      </c>
      <c r="F51" s="50">
        <v>25584</v>
      </c>
      <c r="G51" s="31">
        <f t="shared" si="0"/>
        <v>5.9336357443208289E-2</v>
      </c>
      <c r="H51" s="50">
        <v>25584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2500</v>
      </c>
      <c r="F53" s="66">
        <v>3750</v>
      </c>
      <c r="G53" s="22">
        <f t="shared" si="0"/>
        <v>0.5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3996.1666666666665</v>
      </c>
      <c r="F54" s="70">
        <v>3722.1666666666665</v>
      </c>
      <c r="G54" s="21">
        <f t="shared" si="0"/>
        <v>-6.8565708804270764E-2</v>
      </c>
      <c r="H54" s="70">
        <v>3943.8333333333335</v>
      </c>
      <c r="I54" s="21">
        <f t="shared" si="4"/>
        <v>-5.620589105354358E-2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2035.8333333333333</v>
      </c>
      <c r="F55" s="70">
        <v>2032.5</v>
      </c>
      <c r="G55" s="21">
        <f t="shared" si="0"/>
        <v>-1.6373311502250959E-3</v>
      </c>
      <c r="H55" s="70">
        <v>2047.5</v>
      </c>
      <c r="I55" s="21">
        <f t="shared" si="4"/>
        <v>-7.326007326007326E-3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5400</v>
      </c>
      <c r="F56" s="70">
        <v>5500</v>
      </c>
      <c r="G56" s="21">
        <f t="shared" si="0"/>
        <v>1.8518518518518517E-2</v>
      </c>
      <c r="H56" s="70">
        <v>5500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61">
        <v>1886.25</v>
      </c>
      <c r="F57" s="105">
        <v>2108.75</v>
      </c>
      <c r="G57" s="21">
        <f t="shared" si="0"/>
        <v>0.11795891318754141</v>
      </c>
      <c r="H57" s="105">
        <v>2108.75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4639.4444444444443</v>
      </c>
      <c r="F58" s="50">
        <v>4383.8888888888887</v>
      </c>
      <c r="G58" s="29">
        <f t="shared" si="0"/>
        <v>-5.5083223566040021E-2</v>
      </c>
      <c r="H58" s="50">
        <v>4340.5</v>
      </c>
      <c r="I58" s="29">
        <f t="shared" si="4"/>
        <v>9.9962881900446231E-3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57">
        <v>5351.7</v>
      </c>
      <c r="F59" s="68">
        <v>5045</v>
      </c>
      <c r="G59" s="21">
        <f t="shared" si="0"/>
        <v>-5.7308892501448105E-2</v>
      </c>
      <c r="H59" s="68">
        <v>5045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4720.3999999999996</v>
      </c>
      <c r="F60" s="70">
        <v>4997</v>
      </c>
      <c r="G60" s="21">
        <f t="shared" si="0"/>
        <v>5.8596729090755105E-2</v>
      </c>
      <c r="H60" s="70">
        <v>4997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17509.875</v>
      </c>
      <c r="F61" s="73">
        <v>20801.25</v>
      </c>
      <c r="G61" s="29">
        <f t="shared" si="0"/>
        <v>0.18797250123144796</v>
      </c>
      <c r="H61" s="73">
        <v>20801.25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5891.6088888888889</v>
      </c>
      <c r="F63" s="54">
        <v>6502.5</v>
      </c>
      <c r="G63" s="21">
        <f t="shared" si="0"/>
        <v>0.10368833414302223</v>
      </c>
      <c r="H63" s="54">
        <v>6502.5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47046.625</v>
      </c>
      <c r="G64" s="21">
        <f t="shared" si="0"/>
        <v>0</v>
      </c>
      <c r="H64" s="46">
        <v>47046.625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12805.375</v>
      </c>
      <c r="F65" s="46">
        <v>13332.5</v>
      </c>
      <c r="G65" s="21">
        <f t="shared" si="0"/>
        <v>4.1164354811944207E-2</v>
      </c>
      <c r="H65" s="46">
        <v>12748.75</v>
      </c>
      <c r="I65" s="21">
        <f t="shared" si="5"/>
        <v>4.5788802823806256E-2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6560.2777777777783</v>
      </c>
      <c r="F66" s="46">
        <v>7484.666666666667</v>
      </c>
      <c r="G66" s="21">
        <f t="shared" si="0"/>
        <v>0.14090697379006645</v>
      </c>
      <c r="H66" s="46">
        <v>7484.666666666667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3610</v>
      </c>
      <c r="F67" s="46">
        <v>3882.2222222222222</v>
      </c>
      <c r="G67" s="21">
        <f t="shared" si="0"/>
        <v>7.5407817790089246E-2</v>
      </c>
      <c r="H67" s="46">
        <v>3904</v>
      </c>
      <c r="I67" s="21">
        <f t="shared" si="5"/>
        <v>-5.5783242258652223E-3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3419.4952380952382</v>
      </c>
      <c r="F68" s="58">
        <v>3468.1666666666665</v>
      </c>
      <c r="G68" s="31">
        <f t="shared" si="0"/>
        <v>1.4233512604199385E-2</v>
      </c>
      <c r="H68" s="58">
        <v>3468.1666666666665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3599.96</v>
      </c>
      <c r="F70" s="43">
        <v>3725.8</v>
      </c>
      <c r="G70" s="21">
        <f t="shared" si="0"/>
        <v>3.4955943954932872E-2</v>
      </c>
      <c r="H70" s="43">
        <v>3725.8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2742.7777777777778</v>
      </c>
      <c r="F71" s="47">
        <v>2747.2222222222222</v>
      </c>
      <c r="G71" s="21">
        <f t="shared" si="0"/>
        <v>1.620417257443755E-3</v>
      </c>
      <c r="H71" s="47">
        <v>2747.2222222222222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1298.375</v>
      </c>
      <c r="F72" s="47">
        <v>1320</v>
      </c>
      <c r="G72" s="21">
        <f t="shared" si="0"/>
        <v>1.6655434677962839E-2</v>
      </c>
      <c r="H72" s="47">
        <v>1320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2129.75</v>
      </c>
      <c r="F73" s="47">
        <v>2076.875</v>
      </c>
      <c r="G73" s="21">
        <f t="shared" si="0"/>
        <v>-2.4826857612395822E-2</v>
      </c>
      <c r="H73" s="47">
        <v>2076.875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1652</v>
      </c>
      <c r="F74" s="50">
        <v>1701.4</v>
      </c>
      <c r="G74" s="21">
        <f t="shared" si="0"/>
        <v>2.9903147699757923E-2</v>
      </c>
      <c r="H74" s="50">
        <v>1701.4</v>
      </c>
      <c r="I74" s="21">
        <f t="shared" si="5"/>
        <v>0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1452.7142857142858</v>
      </c>
      <c r="F76" s="43">
        <v>1466.4285714285713</v>
      </c>
      <c r="G76" s="22">
        <f t="shared" si="0"/>
        <v>9.4404562887205092E-3</v>
      </c>
      <c r="H76" s="43">
        <v>1466.4285714285713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1456.4</v>
      </c>
      <c r="F77" s="32">
        <v>1421.4444444444443</v>
      </c>
      <c r="G77" s="21">
        <f t="shared" si="0"/>
        <v>-2.4001342732460688E-2</v>
      </c>
      <c r="H77" s="32">
        <v>1421.4444444444443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940.81999999999994</v>
      </c>
      <c r="F78" s="47">
        <v>824.77777777777783</v>
      </c>
      <c r="G78" s="21">
        <f t="shared" si="0"/>
        <v>-0.12334157673329874</v>
      </c>
      <c r="H78" s="47">
        <v>824.77777777777783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1415.7</v>
      </c>
      <c r="F79" s="47">
        <v>1504.9</v>
      </c>
      <c r="G79" s="21">
        <f t="shared" si="0"/>
        <v>6.3007699371335768E-2</v>
      </c>
      <c r="H79" s="47">
        <v>1504.9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1738.4177777777775</v>
      </c>
      <c r="F80" s="61">
        <v>1972.3</v>
      </c>
      <c r="G80" s="21">
        <f t="shared" si="0"/>
        <v>0.13453740821794549</v>
      </c>
      <c r="H80" s="61">
        <v>1972.3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8750</v>
      </c>
      <c r="F81" s="61">
        <v>8303.3333333333339</v>
      </c>
      <c r="G81" s="21">
        <f t="shared" ref="G81:G82" si="7">(F81-E81)/E81</f>
        <v>-5.1047619047618981E-2</v>
      </c>
      <c r="H81" s="61">
        <v>8250</v>
      </c>
      <c r="I81" s="21">
        <f t="shared" si="6"/>
        <v>6.4646464646465384E-3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3857.7</v>
      </c>
      <c r="F82" s="50">
        <v>3996</v>
      </c>
      <c r="G82" s="23">
        <f t="shared" si="7"/>
        <v>3.5850377167742489E-2</v>
      </c>
      <c r="H82" s="50">
        <v>3996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2"/>
  <sheetViews>
    <sheetView rightToLeft="1" topLeftCell="B85" zoomScaleNormal="100" workbookViewId="0">
      <selection activeCell="B83" sqref="B83:I89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customWidth="1"/>
    <col min="5" max="5" width="12.25" style="28" customWidth="1"/>
    <col min="6" max="6" width="14.625" style="28" customWidth="1"/>
    <col min="7" max="7" width="9.75" style="28" customWidth="1"/>
    <col min="8" max="8" width="14.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7" t="s">
        <v>201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217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8" t="s">
        <v>3</v>
      </c>
      <c r="B13" s="154"/>
      <c r="C13" s="173" t="s">
        <v>0</v>
      </c>
      <c r="D13" s="175" t="s">
        <v>23</v>
      </c>
      <c r="E13" s="150" t="s">
        <v>218</v>
      </c>
      <c r="F13" s="167" t="s">
        <v>226</v>
      </c>
      <c r="G13" s="150" t="s">
        <v>197</v>
      </c>
      <c r="H13" s="167" t="s">
        <v>225</v>
      </c>
      <c r="I13" s="150" t="s">
        <v>187</v>
      </c>
    </row>
    <row r="14" spans="1:9" ht="38.25" customHeight="1" thickBot="1" x14ac:dyDescent="0.25">
      <c r="A14" s="149"/>
      <c r="B14" s="155"/>
      <c r="C14" s="174"/>
      <c r="D14" s="176"/>
      <c r="E14" s="151"/>
      <c r="F14" s="168"/>
      <c r="G14" s="169"/>
      <c r="H14" s="168"/>
      <c r="I14" s="169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13</v>
      </c>
      <c r="C16" s="14" t="s">
        <v>93</v>
      </c>
      <c r="D16" s="11" t="s">
        <v>81</v>
      </c>
      <c r="E16" s="42">
        <v>474.16044444444447</v>
      </c>
      <c r="F16" s="42">
        <v>439.9</v>
      </c>
      <c r="G16" s="21">
        <f t="shared" ref="G16:G31" si="0">(F16-E16)/E16</f>
        <v>-7.2254961049283917E-2</v>
      </c>
      <c r="H16" s="42">
        <v>470.733</v>
      </c>
      <c r="I16" s="21">
        <f t="shared" ref="I16:I31" si="1">(F16-H16)/H16</f>
        <v>-6.5499975570015329E-2</v>
      </c>
    </row>
    <row r="17" spans="1:9" ht="16.5" x14ac:dyDescent="0.3">
      <c r="A17" s="37"/>
      <c r="B17" s="34" t="s">
        <v>15</v>
      </c>
      <c r="C17" s="15" t="s">
        <v>95</v>
      </c>
      <c r="D17" s="11" t="s">
        <v>82</v>
      </c>
      <c r="E17" s="46">
        <v>1331.2179999999998</v>
      </c>
      <c r="F17" s="46">
        <v>1168.6500000000001</v>
      </c>
      <c r="G17" s="21">
        <f t="shared" si="0"/>
        <v>-0.12211974297222526</v>
      </c>
      <c r="H17" s="46">
        <v>1216.567</v>
      </c>
      <c r="I17" s="21">
        <f t="shared" si="1"/>
        <v>-3.9387062118239204E-2</v>
      </c>
    </row>
    <row r="18" spans="1:9" ht="16.5" x14ac:dyDescent="0.3">
      <c r="A18" s="37"/>
      <c r="B18" s="34" t="s">
        <v>4</v>
      </c>
      <c r="C18" s="15" t="s">
        <v>84</v>
      </c>
      <c r="D18" s="11" t="s">
        <v>161</v>
      </c>
      <c r="E18" s="46">
        <v>1844.962</v>
      </c>
      <c r="F18" s="46">
        <v>1376.9</v>
      </c>
      <c r="G18" s="21">
        <f t="shared" si="0"/>
        <v>-0.25369736612461391</v>
      </c>
      <c r="H18" s="46">
        <v>1399.067</v>
      </c>
      <c r="I18" s="21">
        <f t="shared" si="1"/>
        <v>-1.5844130409765875E-2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2344.5342222222221</v>
      </c>
      <c r="F19" s="46">
        <v>3081.2166666666667</v>
      </c>
      <c r="G19" s="21">
        <f t="shared" si="0"/>
        <v>0.31421270692572539</v>
      </c>
      <c r="H19" s="46">
        <v>3103.2666666666664</v>
      </c>
      <c r="I19" s="21">
        <f t="shared" si="1"/>
        <v>-7.1054157984058938E-3</v>
      </c>
    </row>
    <row r="20" spans="1:9" ht="16.5" x14ac:dyDescent="0.3">
      <c r="A20" s="37"/>
      <c r="B20" s="34" t="s">
        <v>17</v>
      </c>
      <c r="C20" s="15" t="s">
        <v>97</v>
      </c>
      <c r="D20" s="11" t="s">
        <v>161</v>
      </c>
      <c r="E20" s="46">
        <v>1048.6149999999998</v>
      </c>
      <c r="F20" s="46">
        <v>1036.9000000000001</v>
      </c>
      <c r="G20" s="21">
        <f t="shared" si="0"/>
        <v>-1.1171879097666629E-2</v>
      </c>
      <c r="H20" s="46">
        <v>1021.275</v>
      </c>
      <c r="I20" s="21">
        <f t="shared" si="1"/>
        <v>1.5299503072140329E-2</v>
      </c>
    </row>
    <row r="21" spans="1:9" ht="16.5" x14ac:dyDescent="0.3">
      <c r="A21" s="37"/>
      <c r="B21" s="34" t="s">
        <v>16</v>
      </c>
      <c r="C21" s="15" t="s">
        <v>96</v>
      </c>
      <c r="D21" s="11" t="s">
        <v>81</v>
      </c>
      <c r="E21" s="46">
        <v>464.68000000000006</v>
      </c>
      <c r="F21" s="46">
        <v>452.4</v>
      </c>
      <c r="G21" s="21">
        <f t="shared" si="0"/>
        <v>-2.6426788327451333E-2</v>
      </c>
      <c r="H21" s="46">
        <v>443.233</v>
      </c>
      <c r="I21" s="21">
        <f t="shared" si="1"/>
        <v>2.0682124300311515E-2</v>
      </c>
    </row>
    <row r="22" spans="1:9" ht="16.5" x14ac:dyDescent="0.3">
      <c r="A22" s="37"/>
      <c r="B22" s="34" t="s">
        <v>9</v>
      </c>
      <c r="C22" s="15" t="s">
        <v>88</v>
      </c>
      <c r="D22" s="11" t="s">
        <v>161</v>
      </c>
      <c r="E22" s="46">
        <v>1223.5280000000002</v>
      </c>
      <c r="F22" s="46">
        <v>1353.1999999999998</v>
      </c>
      <c r="G22" s="21">
        <f t="shared" si="0"/>
        <v>0.10598204536389813</v>
      </c>
      <c r="H22" s="46">
        <v>1319.867</v>
      </c>
      <c r="I22" s="21">
        <f t="shared" si="1"/>
        <v>2.5254817341444143E-2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456.89500000000004</v>
      </c>
      <c r="F23" s="46">
        <v>438.65</v>
      </c>
      <c r="G23" s="21">
        <f t="shared" si="0"/>
        <v>-3.9932588450300531E-2</v>
      </c>
      <c r="H23" s="46">
        <v>421.15</v>
      </c>
      <c r="I23" s="21">
        <f t="shared" si="1"/>
        <v>4.1552890893980766E-2</v>
      </c>
    </row>
    <row r="24" spans="1:9" ht="16.5" x14ac:dyDescent="0.3">
      <c r="A24" s="37"/>
      <c r="B24" s="34" t="s">
        <v>14</v>
      </c>
      <c r="C24" s="15" t="s">
        <v>94</v>
      </c>
      <c r="D24" s="13" t="s">
        <v>81</v>
      </c>
      <c r="E24" s="46">
        <v>468.36</v>
      </c>
      <c r="F24" s="46">
        <v>439.9</v>
      </c>
      <c r="G24" s="21">
        <f t="shared" si="0"/>
        <v>-6.0765223332479364E-2</v>
      </c>
      <c r="H24" s="46">
        <v>421.56700000000001</v>
      </c>
      <c r="I24" s="21">
        <f t="shared" si="1"/>
        <v>4.3487749278287836E-2</v>
      </c>
    </row>
    <row r="25" spans="1:9" ht="16.5" x14ac:dyDescent="0.3">
      <c r="A25" s="37"/>
      <c r="B25" s="34" t="s">
        <v>5</v>
      </c>
      <c r="C25" s="15" t="s">
        <v>85</v>
      </c>
      <c r="D25" s="13" t="s">
        <v>161</v>
      </c>
      <c r="E25" s="46">
        <v>1353.1742222222222</v>
      </c>
      <c r="F25" s="46">
        <v>1744.4499999999998</v>
      </c>
      <c r="G25" s="21">
        <f t="shared" si="0"/>
        <v>0.28915402861814288</v>
      </c>
      <c r="H25" s="46">
        <v>1667.367</v>
      </c>
      <c r="I25" s="21">
        <f t="shared" si="1"/>
        <v>4.6230373996846437E-2</v>
      </c>
    </row>
    <row r="26" spans="1:9" ht="16.5" x14ac:dyDescent="0.3">
      <c r="A26" s="37"/>
      <c r="B26" s="34" t="s">
        <v>10</v>
      </c>
      <c r="C26" s="15" t="s">
        <v>90</v>
      </c>
      <c r="D26" s="13" t="s">
        <v>161</v>
      </c>
      <c r="E26" s="46">
        <v>1394.42</v>
      </c>
      <c r="F26" s="46">
        <v>1341.15</v>
      </c>
      <c r="G26" s="21">
        <f t="shared" si="0"/>
        <v>-3.8202263306607753E-2</v>
      </c>
      <c r="H26" s="46">
        <v>1261.5</v>
      </c>
      <c r="I26" s="21">
        <f t="shared" si="1"/>
        <v>6.3139120095124929E-2</v>
      </c>
    </row>
    <row r="27" spans="1:9" ht="16.5" x14ac:dyDescent="0.3">
      <c r="A27" s="37"/>
      <c r="B27" s="34" t="s">
        <v>18</v>
      </c>
      <c r="C27" s="15" t="s">
        <v>98</v>
      </c>
      <c r="D27" s="13" t="s">
        <v>83</v>
      </c>
      <c r="E27" s="46">
        <v>1863.7166666666662</v>
      </c>
      <c r="F27" s="46">
        <v>1463.9666666666667</v>
      </c>
      <c r="G27" s="21">
        <f t="shared" si="0"/>
        <v>-0.21449075771531775</v>
      </c>
      <c r="H27" s="46">
        <v>1332.3</v>
      </c>
      <c r="I27" s="21">
        <f t="shared" si="1"/>
        <v>9.8826590607721046E-2</v>
      </c>
    </row>
    <row r="28" spans="1:9" ht="16.5" x14ac:dyDescent="0.3">
      <c r="A28" s="37"/>
      <c r="B28" s="34" t="s">
        <v>19</v>
      </c>
      <c r="C28" s="15" t="s">
        <v>99</v>
      </c>
      <c r="D28" s="13" t="s">
        <v>161</v>
      </c>
      <c r="E28" s="46">
        <v>1100.942</v>
      </c>
      <c r="F28" s="46">
        <v>885.625</v>
      </c>
      <c r="G28" s="21">
        <f t="shared" si="0"/>
        <v>-0.19557524374581042</v>
      </c>
      <c r="H28" s="46">
        <v>796.5329999999999</v>
      </c>
      <c r="I28" s="21">
        <f t="shared" si="1"/>
        <v>0.11184972876202255</v>
      </c>
    </row>
    <row r="29" spans="1:9" ht="17.25" thickBot="1" x14ac:dyDescent="0.35">
      <c r="A29" s="38"/>
      <c r="B29" s="34" t="s">
        <v>6</v>
      </c>
      <c r="C29" s="15" t="s">
        <v>86</v>
      </c>
      <c r="D29" s="13" t="s">
        <v>161</v>
      </c>
      <c r="E29" s="46">
        <v>1400.1399999999999</v>
      </c>
      <c r="F29" s="46">
        <v>1381.1</v>
      </c>
      <c r="G29" s="21">
        <f t="shared" si="0"/>
        <v>-1.3598640135986377E-2</v>
      </c>
      <c r="H29" s="46">
        <v>1228.5329999999999</v>
      </c>
      <c r="I29" s="21">
        <f t="shared" si="1"/>
        <v>0.12418632629322943</v>
      </c>
    </row>
    <row r="30" spans="1:9" ht="16.5" x14ac:dyDescent="0.3">
      <c r="A30" s="37"/>
      <c r="B30" s="34" t="s">
        <v>11</v>
      </c>
      <c r="C30" s="15" t="s">
        <v>91</v>
      </c>
      <c r="D30" s="13" t="s">
        <v>81</v>
      </c>
      <c r="E30" s="46">
        <v>417.96663000000001</v>
      </c>
      <c r="F30" s="46">
        <v>394.9</v>
      </c>
      <c r="G30" s="21">
        <f t="shared" si="0"/>
        <v>-5.5187731135378039E-2</v>
      </c>
      <c r="H30" s="46">
        <v>333.233</v>
      </c>
      <c r="I30" s="21">
        <f t="shared" si="1"/>
        <v>0.18505670206732219</v>
      </c>
    </row>
    <row r="31" spans="1:9" ht="17.25" thickBot="1" x14ac:dyDescent="0.35">
      <c r="A31" s="38"/>
      <c r="B31" s="36" t="s">
        <v>7</v>
      </c>
      <c r="C31" s="16" t="s">
        <v>87</v>
      </c>
      <c r="D31" s="12" t="s">
        <v>161</v>
      </c>
      <c r="E31" s="49">
        <v>831.92600000000004</v>
      </c>
      <c r="F31" s="49">
        <v>816.65</v>
      </c>
      <c r="G31" s="23">
        <f t="shared" si="0"/>
        <v>-1.8362210100417664E-2</v>
      </c>
      <c r="H31" s="49">
        <v>653.61699999999996</v>
      </c>
      <c r="I31" s="23">
        <f t="shared" si="1"/>
        <v>0.24943200681744818</v>
      </c>
    </row>
    <row r="32" spans="1:9" ht="15.75" customHeight="1" thickBot="1" x14ac:dyDescent="0.25">
      <c r="A32" s="160" t="s">
        <v>188</v>
      </c>
      <c r="B32" s="161"/>
      <c r="C32" s="161"/>
      <c r="D32" s="162"/>
      <c r="E32" s="106">
        <f>SUM(E16:E31)</f>
        <v>18019.238185555554</v>
      </c>
      <c r="F32" s="107">
        <f>SUM(F16:F31)</f>
        <v>17815.558333333338</v>
      </c>
      <c r="G32" s="108">
        <f t="shared" ref="G32" si="2">(F32-E32)/E32</f>
        <v>-1.130346633552402E-2</v>
      </c>
      <c r="H32" s="107">
        <f>SUM(H16:H31)</f>
        <v>17089.80866666666</v>
      </c>
      <c r="I32" s="111">
        <f t="shared" ref="I32" si="3">(F32-H32)/H32</f>
        <v>4.2466810531485828E-2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29</v>
      </c>
      <c r="C34" s="18" t="s">
        <v>103</v>
      </c>
      <c r="D34" s="20" t="s">
        <v>161</v>
      </c>
      <c r="E34" s="54">
        <v>1876.8511904761904</v>
      </c>
      <c r="F34" s="54">
        <v>1643.75</v>
      </c>
      <c r="G34" s="21">
        <f>(F34-E34)/E34</f>
        <v>-0.12419801402424903</v>
      </c>
      <c r="H34" s="54">
        <v>1680.625</v>
      </c>
      <c r="I34" s="21">
        <f>(F34-H34)/H34</f>
        <v>-2.1941242097433991E-2</v>
      </c>
    </row>
    <row r="35" spans="1:9" ht="16.5" x14ac:dyDescent="0.3">
      <c r="A35" s="37"/>
      <c r="B35" s="34" t="s">
        <v>30</v>
      </c>
      <c r="C35" s="15" t="s">
        <v>104</v>
      </c>
      <c r="D35" s="11" t="s">
        <v>161</v>
      </c>
      <c r="E35" s="46">
        <v>1157.5</v>
      </c>
      <c r="F35" s="46">
        <v>1456.9</v>
      </c>
      <c r="G35" s="21">
        <f>(F35-E35)/E35</f>
        <v>0.2586609071274299</v>
      </c>
      <c r="H35" s="46">
        <v>1474.9</v>
      </c>
      <c r="I35" s="21">
        <f>(F35-H35)/H35</f>
        <v>-1.2204217235066784E-2</v>
      </c>
    </row>
    <row r="36" spans="1:9" ht="16.5" x14ac:dyDescent="0.3">
      <c r="A36" s="37"/>
      <c r="B36" s="39" t="s">
        <v>26</v>
      </c>
      <c r="C36" s="15" t="s">
        <v>100</v>
      </c>
      <c r="D36" s="11" t="s">
        <v>161</v>
      </c>
      <c r="E36" s="46">
        <v>2264.5625</v>
      </c>
      <c r="F36" s="46">
        <v>2502.5</v>
      </c>
      <c r="G36" s="21">
        <f>(F36-E36)/E36</f>
        <v>0.10506996384511356</v>
      </c>
      <c r="H36" s="46">
        <v>2494.1</v>
      </c>
      <c r="I36" s="21">
        <f>(F36-H36)/H36</f>
        <v>3.3679483581252122E-3</v>
      </c>
    </row>
    <row r="37" spans="1:9" ht="16.5" x14ac:dyDescent="0.3">
      <c r="A37" s="37"/>
      <c r="B37" s="34" t="s">
        <v>27</v>
      </c>
      <c r="C37" s="15" t="s">
        <v>101</v>
      </c>
      <c r="D37" s="11" t="s">
        <v>161</v>
      </c>
      <c r="E37" s="46">
        <v>1977.3582222222224</v>
      </c>
      <c r="F37" s="46">
        <v>2521.5500000000002</v>
      </c>
      <c r="G37" s="21">
        <f>(F37-E37)/E37</f>
        <v>0.275211528018528</v>
      </c>
      <c r="H37" s="46">
        <v>2468.6</v>
      </c>
      <c r="I37" s="21">
        <f>(F37-H37)/H37</f>
        <v>2.1449404520781121E-2</v>
      </c>
    </row>
    <row r="38" spans="1:9" ht="17.25" thickBot="1" x14ac:dyDescent="0.35">
      <c r="A38" s="38"/>
      <c r="B38" s="39" t="s">
        <v>28</v>
      </c>
      <c r="C38" s="15" t="s">
        <v>102</v>
      </c>
      <c r="D38" s="24" t="s">
        <v>161</v>
      </c>
      <c r="E38" s="49">
        <v>2000.2642857142857</v>
      </c>
      <c r="F38" s="49">
        <v>1913.4749999999999</v>
      </c>
      <c r="G38" s="23">
        <f>(F38-E38)/E38</f>
        <v>-4.3388909322696699E-2</v>
      </c>
      <c r="H38" s="49">
        <v>1828.125</v>
      </c>
      <c r="I38" s="23">
        <f>(F38-H38)/H38</f>
        <v>4.6687179487179438E-2</v>
      </c>
    </row>
    <row r="39" spans="1:9" ht="15.75" customHeight="1" thickBot="1" x14ac:dyDescent="0.25">
      <c r="A39" s="160" t="s">
        <v>189</v>
      </c>
      <c r="B39" s="161"/>
      <c r="C39" s="161"/>
      <c r="D39" s="162"/>
      <c r="E39" s="86">
        <f>SUM(E34:E38)</f>
        <v>9276.5361984126994</v>
      </c>
      <c r="F39" s="109">
        <f>SUM(F34:F38)</f>
        <v>10038.174999999999</v>
      </c>
      <c r="G39" s="110">
        <f t="shared" ref="G39" si="4">(F39-E39)/E39</f>
        <v>8.2103792331196135E-2</v>
      </c>
      <c r="H39" s="109">
        <f>SUM(H34:H38)</f>
        <v>9946.35</v>
      </c>
      <c r="I39" s="111">
        <f t="shared" ref="I39" si="5">(F39-H39)/H39</f>
        <v>9.2320298400919848E-3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34</v>
      </c>
      <c r="C41" s="15" t="s">
        <v>154</v>
      </c>
      <c r="D41" s="20" t="s">
        <v>161</v>
      </c>
      <c r="E41" s="46">
        <v>6035.93</v>
      </c>
      <c r="F41" s="46">
        <v>5723.2</v>
      </c>
      <c r="G41" s="21">
        <f t="shared" ref="G41:G46" si="6">(F41-E41)/E41</f>
        <v>-5.1811402716731382E-2</v>
      </c>
      <c r="H41" s="46">
        <v>5873.2</v>
      </c>
      <c r="I41" s="21">
        <f t="shared" ref="I41:I46" si="7">(F41-H41)/H41</f>
        <v>-2.5539739835183546E-2</v>
      </c>
    </row>
    <row r="42" spans="1:9" ht="16.5" x14ac:dyDescent="0.3">
      <c r="A42" s="37"/>
      <c r="B42" s="34" t="s">
        <v>32</v>
      </c>
      <c r="C42" s="15" t="s">
        <v>106</v>
      </c>
      <c r="D42" s="11" t="s">
        <v>161</v>
      </c>
      <c r="E42" s="46">
        <v>14913.208888888888</v>
      </c>
      <c r="F42" s="46">
        <v>15274.3</v>
      </c>
      <c r="G42" s="21">
        <f t="shared" si="6"/>
        <v>2.42128380150393E-2</v>
      </c>
      <c r="H42" s="46">
        <v>15363.18888888889</v>
      </c>
      <c r="I42" s="21">
        <f t="shared" si="7"/>
        <v>-5.7858358399262774E-3</v>
      </c>
    </row>
    <row r="43" spans="1:9" ht="16.5" x14ac:dyDescent="0.3">
      <c r="A43" s="37"/>
      <c r="B43" s="39" t="s">
        <v>35</v>
      </c>
      <c r="C43" s="15" t="s">
        <v>152</v>
      </c>
      <c r="D43" s="11" t="s">
        <v>161</v>
      </c>
      <c r="E43" s="57">
        <v>9968.3809523809523</v>
      </c>
      <c r="F43" s="57">
        <v>9968.5714285714294</v>
      </c>
      <c r="G43" s="21">
        <f t="shared" si="6"/>
        <v>1.9108036840381922E-5</v>
      </c>
      <c r="H43" s="57">
        <v>9968.5714285714294</v>
      </c>
      <c r="I43" s="21">
        <f t="shared" si="7"/>
        <v>0</v>
      </c>
    </row>
    <row r="44" spans="1:9" ht="16.5" x14ac:dyDescent="0.3">
      <c r="A44" s="37"/>
      <c r="B44" s="34" t="s">
        <v>36</v>
      </c>
      <c r="C44" s="15" t="s">
        <v>153</v>
      </c>
      <c r="D44" s="11" t="s">
        <v>161</v>
      </c>
      <c r="E44" s="47">
        <v>12156.678571428571</v>
      </c>
      <c r="F44" s="47">
        <v>12170</v>
      </c>
      <c r="G44" s="21">
        <f t="shared" si="6"/>
        <v>1.0958115321678613E-3</v>
      </c>
      <c r="H44" s="47">
        <v>12125</v>
      </c>
      <c r="I44" s="21">
        <f t="shared" si="7"/>
        <v>3.7113402061855669E-3</v>
      </c>
    </row>
    <row r="45" spans="1:9" ht="16.5" x14ac:dyDescent="0.3">
      <c r="A45" s="37"/>
      <c r="B45" s="34" t="s">
        <v>31</v>
      </c>
      <c r="C45" s="15" t="s">
        <v>105</v>
      </c>
      <c r="D45" s="11" t="s">
        <v>161</v>
      </c>
      <c r="E45" s="47">
        <v>25339.454444444444</v>
      </c>
      <c r="F45" s="47">
        <v>26923.3</v>
      </c>
      <c r="G45" s="21">
        <f t="shared" si="6"/>
        <v>6.2505116636510941E-2</v>
      </c>
      <c r="H45" s="47">
        <v>26759.411111111112</v>
      </c>
      <c r="I45" s="21">
        <f t="shared" si="7"/>
        <v>6.1245327189145991E-3</v>
      </c>
    </row>
    <row r="46" spans="1:9" ht="16.5" customHeight="1" thickBot="1" x14ac:dyDescent="0.35">
      <c r="A46" s="38"/>
      <c r="B46" s="34" t="s">
        <v>33</v>
      </c>
      <c r="C46" s="15" t="s">
        <v>107</v>
      </c>
      <c r="D46" s="24" t="s">
        <v>161</v>
      </c>
      <c r="E46" s="50">
        <v>11379.9</v>
      </c>
      <c r="F46" s="50">
        <v>10842.25</v>
      </c>
      <c r="G46" s="31">
        <f t="shared" si="6"/>
        <v>-4.7245582122865726E-2</v>
      </c>
      <c r="H46" s="50">
        <v>10342.25</v>
      </c>
      <c r="I46" s="31">
        <f t="shared" si="7"/>
        <v>4.8345379390364769E-2</v>
      </c>
    </row>
    <row r="47" spans="1:9" ht="15.75" customHeight="1" thickBot="1" x14ac:dyDescent="0.25">
      <c r="A47" s="160" t="s">
        <v>190</v>
      </c>
      <c r="B47" s="161"/>
      <c r="C47" s="161"/>
      <c r="D47" s="162"/>
      <c r="E47" s="86">
        <f>SUM(E41:E46)</f>
        <v>79793.552857142859</v>
      </c>
      <c r="F47" s="86">
        <f>SUM(F41:F46)</f>
        <v>80901.621428571423</v>
      </c>
      <c r="G47" s="110">
        <f t="shared" ref="G47" si="8">(F47-E47)/E47</f>
        <v>1.3886692994011407E-2</v>
      </c>
      <c r="H47" s="109">
        <f>SUM(H41:H46)</f>
        <v>80431.621428571438</v>
      </c>
      <c r="I47" s="111">
        <f t="shared" ref="I47" si="9">(F47-H47)/H47</f>
        <v>5.843472898496474E-3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48</v>
      </c>
      <c r="C49" s="15" t="s">
        <v>157</v>
      </c>
      <c r="D49" s="20" t="s">
        <v>114</v>
      </c>
      <c r="E49" s="43">
        <v>18021.525399999999</v>
      </c>
      <c r="F49" s="43">
        <v>19210.793333333335</v>
      </c>
      <c r="G49" s="21">
        <f t="shared" ref="G49:G54" si="10">(F49-E49)/E49</f>
        <v>6.5991524409656041E-2</v>
      </c>
      <c r="H49" s="43">
        <v>19628.162857142859</v>
      </c>
      <c r="I49" s="21">
        <f t="shared" ref="I49:I54" si="11">(F49-H49)/H49</f>
        <v>-2.1263809906572069E-2</v>
      </c>
    </row>
    <row r="50" spans="1:9" ht="16.5" x14ac:dyDescent="0.3">
      <c r="A50" s="37"/>
      <c r="B50" s="34" t="s">
        <v>45</v>
      </c>
      <c r="C50" s="15" t="s">
        <v>109</v>
      </c>
      <c r="D50" s="13" t="s">
        <v>108</v>
      </c>
      <c r="E50" s="47">
        <v>5190.7777777777783</v>
      </c>
      <c r="F50" s="47">
        <v>5653.333333333333</v>
      </c>
      <c r="G50" s="21">
        <f t="shared" si="10"/>
        <v>8.9111030245948852E-2</v>
      </c>
      <c r="H50" s="47">
        <v>5653.333333333333</v>
      </c>
      <c r="I50" s="21">
        <f t="shared" si="11"/>
        <v>0</v>
      </c>
    </row>
    <row r="51" spans="1:9" ht="16.5" x14ac:dyDescent="0.3">
      <c r="A51" s="37"/>
      <c r="B51" s="34" t="s">
        <v>47</v>
      </c>
      <c r="C51" s="15" t="s">
        <v>113</v>
      </c>
      <c r="D51" s="11" t="s">
        <v>114</v>
      </c>
      <c r="E51" s="47">
        <v>19273.25</v>
      </c>
      <c r="F51" s="47">
        <v>19273.75</v>
      </c>
      <c r="G51" s="21">
        <f t="shared" si="10"/>
        <v>2.5942692592064131E-5</v>
      </c>
      <c r="H51" s="47">
        <v>19273.75</v>
      </c>
      <c r="I51" s="21">
        <f t="shared" si="11"/>
        <v>0</v>
      </c>
    </row>
    <row r="52" spans="1:9" ht="16.5" x14ac:dyDescent="0.3">
      <c r="A52" s="37"/>
      <c r="B52" s="34" t="s">
        <v>49</v>
      </c>
      <c r="C52" s="15" t="s">
        <v>158</v>
      </c>
      <c r="D52" s="11" t="s">
        <v>199</v>
      </c>
      <c r="E52" s="47">
        <v>1975.5714285714287</v>
      </c>
      <c r="F52" s="47">
        <v>2199.2857142857142</v>
      </c>
      <c r="G52" s="21">
        <f t="shared" si="10"/>
        <v>0.11324029213970632</v>
      </c>
      <c r="H52" s="47">
        <v>2199.2857142857142</v>
      </c>
      <c r="I52" s="21">
        <f t="shared" si="11"/>
        <v>0</v>
      </c>
    </row>
    <row r="53" spans="1:9" ht="16.5" x14ac:dyDescent="0.3">
      <c r="A53" s="37"/>
      <c r="B53" s="34" t="s">
        <v>50</v>
      </c>
      <c r="C53" s="15" t="s">
        <v>159</v>
      </c>
      <c r="D53" s="13" t="s">
        <v>112</v>
      </c>
      <c r="E53" s="47">
        <v>24150.969444444443</v>
      </c>
      <c r="F53" s="47">
        <v>25584</v>
      </c>
      <c r="G53" s="21">
        <f t="shared" si="10"/>
        <v>5.9336357443208289E-2</v>
      </c>
      <c r="H53" s="47">
        <v>25584</v>
      </c>
      <c r="I53" s="21">
        <f t="shared" si="11"/>
        <v>0</v>
      </c>
    </row>
    <row r="54" spans="1:9" ht="16.5" customHeight="1" thickBot="1" x14ac:dyDescent="0.35">
      <c r="A54" s="38"/>
      <c r="B54" s="34" t="s">
        <v>46</v>
      </c>
      <c r="C54" s="15" t="s">
        <v>111</v>
      </c>
      <c r="D54" s="12" t="s">
        <v>110</v>
      </c>
      <c r="E54" s="50">
        <v>6037.333333333333</v>
      </c>
      <c r="F54" s="50">
        <v>6144.4444444444443</v>
      </c>
      <c r="G54" s="31">
        <f t="shared" si="10"/>
        <v>1.7741460541813935E-2</v>
      </c>
      <c r="H54" s="50">
        <v>6035.1111111111113</v>
      </c>
      <c r="I54" s="31">
        <f t="shared" si="11"/>
        <v>1.8116208851903622E-2</v>
      </c>
    </row>
    <row r="55" spans="1:9" ht="15.75" customHeight="1" thickBot="1" x14ac:dyDescent="0.25">
      <c r="A55" s="160" t="s">
        <v>191</v>
      </c>
      <c r="B55" s="161"/>
      <c r="C55" s="161"/>
      <c r="D55" s="162"/>
      <c r="E55" s="86">
        <f>SUM(E49:E54)</f>
        <v>74649.427384126975</v>
      </c>
      <c r="F55" s="86">
        <f>SUM(F49:F54)</f>
        <v>78065.606825396826</v>
      </c>
      <c r="G55" s="110">
        <f t="shared" ref="G55" si="12">(F55-E55)/E55</f>
        <v>4.5762969134258188E-2</v>
      </c>
      <c r="H55" s="86">
        <f>SUM(H49:H54)</f>
        <v>78373.643015873022</v>
      </c>
      <c r="I55" s="111">
        <f t="shared" ref="I55" si="13">(F55-H55)/H55</f>
        <v>-3.9303543719896904E-3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39</v>
      </c>
      <c r="C57" s="19" t="s">
        <v>116</v>
      </c>
      <c r="D57" s="20" t="s">
        <v>114</v>
      </c>
      <c r="E57" s="43">
        <v>3996.1666666666665</v>
      </c>
      <c r="F57" s="66">
        <v>3722.1666666666665</v>
      </c>
      <c r="G57" s="22">
        <f t="shared" ref="G57:G65" si="14">(F57-E57)/E57</f>
        <v>-6.8565708804270764E-2</v>
      </c>
      <c r="H57" s="66">
        <v>3943.8333333333335</v>
      </c>
      <c r="I57" s="22">
        <f t="shared" ref="I57:I65" si="15">(F57-H57)/H57</f>
        <v>-5.620589105354358E-2</v>
      </c>
    </row>
    <row r="58" spans="1:9" ht="16.5" x14ac:dyDescent="0.3">
      <c r="A58" s="118"/>
      <c r="B58" s="99" t="s">
        <v>40</v>
      </c>
      <c r="C58" s="15" t="s">
        <v>117</v>
      </c>
      <c r="D58" s="11" t="s">
        <v>114</v>
      </c>
      <c r="E58" s="47">
        <v>2035.8333333333333</v>
      </c>
      <c r="F58" s="70">
        <v>2032.5</v>
      </c>
      <c r="G58" s="21">
        <f t="shared" si="14"/>
        <v>-1.6373311502250959E-3</v>
      </c>
      <c r="H58" s="70">
        <v>2047.5</v>
      </c>
      <c r="I58" s="21">
        <f t="shared" si="15"/>
        <v>-7.326007326007326E-3</v>
      </c>
    </row>
    <row r="59" spans="1:9" ht="16.5" x14ac:dyDescent="0.3">
      <c r="A59" s="118"/>
      <c r="B59" s="99" t="s">
        <v>38</v>
      </c>
      <c r="C59" s="15" t="s">
        <v>115</v>
      </c>
      <c r="D59" s="11" t="s">
        <v>114</v>
      </c>
      <c r="E59" s="47">
        <v>2500</v>
      </c>
      <c r="F59" s="70">
        <v>3750</v>
      </c>
      <c r="G59" s="21">
        <f t="shared" si="14"/>
        <v>0.5</v>
      </c>
      <c r="H59" s="70">
        <v>3750</v>
      </c>
      <c r="I59" s="21">
        <f t="shared" si="15"/>
        <v>0</v>
      </c>
    </row>
    <row r="60" spans="1:9" ht="16.5" x14ac:dyDescent="0.3">
      <c r="A60" s="118"/>
      <c r="B60" s="99" t="s">
        <v>41</v>
      </c>
      <c r="C60" s="15" t="s">
        <v>118</v>
      </c>
      <c r="D60" s="11" t="s">
        <v>114</v>
      </c>
      <c r="E60" s="47">
        <v>5400</v>
      </c>
      <c r="F60" s="70">
        <v>5500</v>
      </c>
      <c r="G60" s="21">
        <f t="shared" si="14"/>
        <v>1.8518518518518517E-2</v>
      </c>
      <c r="H60" s="70">
        <v>5500</v>
      </c>
      <c r="I60" s="21">
        <f t="shared" si="15"/>
        <v>0</v>
      </c>
    </row>
    <row r="61" spans="1:9" ht="16.5" x14ac:dyDescent="0.3">
      <c r="A61" s="118"/>
      <c r="B61" s="99" t="s">
        <v>42</v>
      </c>
      <c r="C61" s="15" t="s">
        <v>198</v>
      </c>
      <c r="D61" s="11" t="s">
        <v>114</v>
      </c>
      <c r="E61" s="61">
        <v>1886.25</v>
      </c>
      <c r="F61" s="105">
        <v>2108.75</v>
      </c>
      <c r="G61" s="21">
        <f t="shared" si="14"/>
        <v>0.11795891318754141</v>
      </c>
      <c r="H61" s="105">
        <v>2108.75</v>
      </c>
      <c r="I61" s="21">
        <f t="shared" si="15"/>
        <v>0</v>
      </c>
    </row>
    <row r="62" spans="1:9" ht="17.25" thickBot="1" x14ac:dyDescent="0.35">
      <c r="A62" s="118"/>
      <c r="B62" s="100" t="s">
        <v>54</v>
      </c>
      <c r="C62" s="16" t="s">
        <v>121</v>
      </c>
      <c r="D62" s="12" t="s">
        <v>120</v>
      </c>
      <c r="E62" s="50">
        <v>5351.7</v>
      </c>
      <c r="F62" s="73">
        <v>5045</v>
      </c>
      <c r="G62" s="29">
        <f t="shared" si="14"/>
        <v>-5.7308892501448105E-2</v>
      </c>
      <c r="H62" s="73">
        <v>5045</v>
      </c>
      <c r="I62" s="29">
        <f t="shared" si="15"/>
        <v>0</v>
      </c>
    </row>
    <row r="63" spans="1:9" ht="16.5" x14ac:dyDescent="0.3">
      <c r="A63" s="118"/>
      <c r="B63" s="101" t="s">
        <v>55</v>
      </c>
      <c r="C63" s="14" t="s">
        <v>122</v>
      </c>
      <c r="D63" s="11" t="s">
        <v>120</v>
      </c>
      <c r="E63" s="57">
        <v>4720.3999999999996</v>
      </c>
      <c r="F63" s="68">
        <v>4997</v>
      </c>
      <c r="G63" s="21">
        <f t="shared" si="14"/>
        <v>5.8596729090755105E-2</v>
      </c>
      <c r="H63" s="68">
        <v>4997</v>
      </c>
      <c r="I63" s="21">
        <f t="shared" si="15"/>
        <v>0</v>
      </c>
    </row>
    <row r="64" spans="1:9" ht="16.5" x14ac:dyDescent="0.3">
      <c r="A64" s="118"/>
      <c r="B64" s="99" t="s">
        <v>56</v>
      </c>
      <c r="C64" s="15" t="s">
        <v>123</v>
      </c>
      <c r="D64" s="13" t="s">
        <v>120</v>
      </c>
      <c r="E64" s="47">
        <v>17509.875</v>
      </c>
      <c r="F64" s="70">
        <v>20801.25</v>
      </c>
      <c r="G64" s="21">
        <f t="shared" si="14"/>
        <v>0.18797250123144796</v>
      </c>
      <c r="H64" s="70">
        <v>20801.25</v>
      </c>
      <c r="I64" s="21">
        <f t="shared" si="15"/>
        <v>0</v>
      </c>
    </row>
    <row r="65" spans="1:9" ht="16.5" customHeight="1" thickBot="1" x14ac:dyDescent="0.35">
      <c r="A65" s="119"/>
      <c r="B65" s="100" t="s">
        <v>43</v>
      </c>
      <c r="C65" s="16" t="s">
        <v>119</v>
      </c>
      <c r="D65" s="12" t="s">
        <v>114</v>
      </c>
      <c r="E65" s="50">
        <v>4639.4444444444443</v>
      </c>
      <c r="F65" s="50">
        <v>4383.8888888888887</v>
      </c>
      <c r="G65" s="29">
        <f t="shared" si="14"/>
        <v>-5.5083223566040021E-2</v>
      </c>
      <c r="H65" s="50">
        <v>4340.5</v>
      </c>
      <c r="I65" s="29">
        <f t="shared" si="15"/>
        <v>9.9962881900446231E-3</v>
      </c>
    </row>
    <row r="66" spans="1:9" ht="15.75" customHeight="1" thickBot="1" x14ac:dyDescent="0.25">
      <c r="A66" s="160" t="s">
        <v>192</v>
      </c>
      <c r="B66" s="171"/>
      <c r="C66" s="171"/>
      <c r="D66" s="172"/>
      <c r="E66" s="106">
        <f>SUM(E57:E65)</f>
        <v>48039.669444444444</v>
      </c>
      <c r="F66" s="106">
        <f>SUM(F57:F65)</f>
        <v>52340.555555555555</v>
      </c>
      <c r="G66" s="108">
        <f t="shared" ref="G66" si="16">(F66-E66)/E66</f>
        <v>8.9527804017987211E-2</v>
      </c>
      <c r="H66" s="106">
        <f>SUM(H57:H65)</f>
        <v>52533.833333333336</v>
      </c>
      <c r="I66" s="111">
        <f t="shared" ref="I66" si="17">(F66-H66)/H66</f>
        <v>-3.6791104991598621E-3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63</v>
      </c>
      <c r="C68" s="15" t="s">
        <v>132</v>
      </c>
      <c r="D68" s="20" t="s">
        <v>126</v>
      </c>
      <c r="E68" s="43">
        <v>3610</v>
      </c>
      <c r="F68" s="54">
        <v>3882.2222222222222</v>
      </c>
      <c r="G68" s="21">
        <f t="shared" ref="G68:G73" si="18">(F68-E68)/E68</f>
        <v>7.5407817790089246E-2</v>
      </c>
      <c r="H68" s="54">
        <v>3904</v>
      </c>
      <c r="I68" s="21">
        <f t="shared" ref="I68:I73" si="19">(F68-H68)/H68</f>
        <v>-5.5783242258652223E-3</v>
      </c>
    </row>
    <row r="69" spans="1:9" ht="16.5" x14ac:dyDescent="0.3">
      <c r="A69" s="37"/>
      <c r="B69" s="34" t="s">
        <v>59</v>
      </c>
      <c r="C69" s="15" t="s">
        <v>128</v>
      </c>
      <c r="D69" s="13" t="s">
        <v>124</v>
      </c>
      <c r="E69" s="47">
        <v>5891.6088888888889</v>
      </c>
      <c r="F69" s="46">
        <v>6502.5</v>
      </c>
      <c r="G69" s="21">
        <f t="shared" si="18"/>
        <v>0.10368833414302223</v>
      </c>
      <c r="H69" s="46">
        <v>6502.5</v>
      </c>
      <c r="I69" s="21">
        <f t="shared" si="19"/>
        <v>0</v>
      </c>
    </row>
    <row r="70" spans="1:9" ht="16.5" x14ac:dyDescent="0.3">
      <c r="A70" s="37"/>
      <c r="B70" s="34" t="s">
        <v>60</v>
      </c>
      <c r="C70" s="15" t="s">
        <v>129</v>
      </c>
      <c r="D70" s="13" t="s">
        <v>215</v>
      </c>
      <c r="E70" s="47">
        <v>47046.625</v>
      </c>
      <c r="F70" s="46">
        <v>47046.625</v>
      </c>
      <c r="G70" s="21">
        <f t="shared" si="18"/>
        <v>0</v>
      </c>
      <c r="H70" s="46">
        <v>47046.625</v>
      </c>
      <c r="I70" s="21">
        <f t="shared" si="19"/>
        <v>0</v>
      </c>
    </row>
    <row r="71" spans="1:9" ht="16.5" x14ac:dyDescent="0.3">
      <c r="A71" s="37"/>
      <c r="B71" s="34" t="s">
        <v>62</v>
      </c>
      <c r="C71" s="15" t="s">
        <v>131</v>
      </c>
      <c r="D71" s="13" t="s">
        <v>125</v>
      </c>
      <c r="E71" s="47">
        <v>6560.2777777777783</v>
      </c>
      <c r="F71" s="46">
        <v>7484.666666666667</v>
      </c>
      <c r="G71" s="21">
        <f t="shared" si="18"/>
        <v>0.14090697379006645</v>
      </c>
      <c r="H71" s="46">
        <v>7484.666666666667</v>
      </c>
      <c r="I71" s="21">
        <f t="shared" si="19"/>
        <v>0</v>
      </c>
    </row>
    <row r="72" spans="1:9" ht="16.5" x14ac:dyDescent="0.3">
      <c r="A72" s="37"/>
      <c r="B72" s="34" t="s">
        <v>64</v>
      </c>
      <c r="C72" s="15" t="s">
        <v>133</v>
      </c>
      <c r="D72" s="13" t="s">
        <v>127</v>
      </c>
      <c r="E72" s="47">
        <v>3419.4952380952382</v>
      </c>
      <c r="F72" s="46">
        <v>3468.1666666666665</v>
      </c>
      <c r="G72" s="21">
        <f t="shared" si="18"/>
        <v>1.4233512604199385E-2</v>
      </c>
      <c r="H72" s="46">
        <v>3468.1666666666665</v>
      </c>
      <c r="I72" s="21">
        <f t="shared" si="19"/>
        <v>0</v>
      </c>
    </row>
    <row r="73" spans="1:9" ht="16.5" customHeight="1" thickBot="1" x14ac:dyDescent="0.35">
      <c r="A73" s="37"/>
      <c r="B73" s="34" t="s">
        <v>61</v>
      </c>
      <c r="C73" s="15" t="s">
        <v>130</v>
      </c>
      <c r="D73" s="12" t="s">
        <v>216</v>
      </c>
      <c r="E73" s="50">
        <v>12805.375</v>
      </c>
      <c r="F73" s="58">
        <v>13332.5</v>
      </c>
      <c r="G73" s="31">
        <f t="shared" si="18"/>
        <v>4.1164354811944207E-2</v>
      </c>
      <c r="H73" s="58">
        <v>12748.75</v>
      </c>
      <c r="I73" s="31">
        <f t="shared" si="19"/>
        <v>4.5788802823806256E-2</v>
      </c>
    </row>
    <row r="74" spans="1:9" ht="15.75" customHeight="1" thickBot="1" x14ac:dyDescent="0.25">
      <c r="A74" s="160" t="s">
        <v>214</v>
      </c>
      <c r="B74" s="161"/>
      <c r="C74" s="161"/>
      <c r="D74" s="162"/>
      <c r="E74" s="86">
        <f>SUM(E68:E73)</f>
        <v>79333.381904761918</v>
      </c>
      <c r="F74" s="86">
        <f>SUM(F68:F73)</f>
        <v>81716.680555555547</v>
      </c>
      <c r="G74" s="110">
        <f t="shared" ref="G74" si="20">(F74-E74)/E74</f>
        <v>3.004156123905987E-2</v>
      </c>
      <c r="H74" s="86">
        <f>SUM(H68:H73)</f>
        <v>81154.708333333328</v>
      </c>
      <c r="I74" s="111">
        <f t="shared" ref="I74" si="21">(F74-H74)/H74</f>
        <v>6.9247026298706518E-3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68</v>
      </c>
      <c r="C76" s="18" t="s">
        <v>138</v>
      </c>
      <c r="D76" s="20" t="s">
        <v>134</v>
      </c>
      <c r="E76" s="43">
        <v>3599.96</v>
      </c>
      <c r="F76" s="43">
        <v>3725.8</v>
      </c>
      <c r="G76" s="21">
        <f>(F76-E76)/E76</f>
        <v>3.4955943954932872E-2</v>
      </c>
      <c r="H76" s="43">
        <v>3725.8</v>
      </c>
      <c r="I76" s="21">
        <f>(F76-H76)/H76</f>
        <v>0</v>
      </c>
    </row>
    <row r="77" spans="1:9" ht="16.5" x14ac:dyDescent="0.3">
      <c r="A77" s="37"/>
      <c r="B77" s="34" t="s">
        <v>67</v>
      </c>
      <c r="C77" s="15" t="s">
        <v>139</v>
      </c>
      <c r="D77" s="13" t="s">
        <v>135</v>
      </c>
      <c r="E77" s="47">
        <v>2742.7777777777778</v>
      </c>
      <c r="F77" s="47">
        <v>2747.2222222222222</v>
      </c>
      <c r="G77" s="21">
        <f>(F77-E77)/E77</f>
        <v>1.620417257443755E-3</v>
      </c>
      <c r="H77" s="47">
        <v>2747.2222222222222</v>
      </c>
      <c r="I77" s="21">
        <f>(F77-H77)/H77</f>
        <v>0</v>
      </c>
    </row>
    <row r="78" spans="1:9" ht="16.5" x14ac:dyDescent="0.3">
      <c r="A78" s="37"/>
      <c r="B78" s="34" t="s">
        <v>69</v>
      </c>
      <c r="C78" s="15" t="s">
        <v>140</v>
      </c>
      <c r="D78" s="13" t="s">
        <v>136</v>
      </c>
      <c r="E78" s="47">
        <v>1298.375</v>
      </c>
      <c r="F78" s="47">
        <v>1320</v>
      </c>
      <c r="G78" s="21">
        <f>(F78-E78)/E78</f>
        <v>1.6655434677962839E-2</v>
      </c>
      <c r="H78" s="47">
        <v>1320</v>
      </c>
      <c r="I78" s="21">
        <f>(F78-H78)/H78</f>
        <v>0</v>
      </c>
    </row>
    <row r="79" spans="1:9" ht="16.5" x14ac:dyDescent="0.3">
      <c r="A79" s="37"/>
      <c r="B79" s="34" t="s">
        <v>70</v>
      </c>
      <c r="C79" s="15" t="s">
        <v>141</v>
      </c>
      <c r="D79" s="13" t="s">
        <v>137</v>
      </c>
      <c r="E79" s="47">
        <v>2129.75</v>
      </c>
      <c r="F79" s="47">
        <v>2076.875</v>
      </c>
      <c r="G79" s="21">
        <f>(F79-E79)/E79</f>
        <v>-2.4826857612395822E-2</v>
      </c>
      <c r="H79" s="47">
        <v>2076.875</v>
      </c>
      <c r="I79" s="21">
        <f>(F79-H79)/H79</f>
        <v>0</v>
      </c>
    </row>
    <row r="80" spans="1:9" ht="16.5" customHeight="1" thickBot="1" x14ac:dyDescent="0.35">
      <c r="A80" s="38"/>
      <c r="B80" s="34" t="s">
        <v>71</v>
      </c>
      <c r="C80" s="15" t="s">
        <v>200</v>
      </c>
      <c r="D80" s="12" t="s">
        <v>134</v>
      </c>
      <c r="E80" s="50">
        <v>1652</v>
      </c>
      <c r="F80" s="50">
        <v>1701.4</v>
      </c>
      <c r="G80" s="21">
        <f>(F80-E80)/E80</f>
        <v>2.9903147699757923E-2</v>
      </c>
      <c r="H80" s="50">
        <v>1701.4</v>
      </c>
      <c r="I80" s="21">
        <f>(F80-H80)/H80</f>
        <v>0</v>
      </c>
    </row>
    <row r="81" spans="1:11" ht="15.75" customHeight="1" thickBot="1" x14ac:dyDescent="0.25">
      <c r="A81" s="160" t="s">
        <v>193</v>
      </c>
      <c r="B81" s="161"/>
      <c r="C81" s="161"/>
      <c r="D81" s="162"/>
      <c r="E81" s="86">
        <f>SUM(E76:E80)</f>
        <v>11422.862777777778</v>
      </c>
      <c r="F81" s="86">
        <f>SUM(F76:F80)</f>
        <v>11571.297222222222</v>
      </c>
      <c r="G81" s="110">
        <f t="shared" ref="G81" si="22">(F81-E81)/E81</f>
        <v>1.2994504734243151E-2</v>
      </c>
      <c r="H81" s="86">
        <f>SUM(H76:H80)</f>
        <v>11571.297222222222</v>
      </c>
      <c r="I81" s="111">
        <f t="shared" ref="I81" si="23">(F81-H81)/H81</f>
        <v>0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1452.7142857142858</v>
      </c>
      <c r="F83" s="43">
        <v>1466.4285714285713</v>
      </c>
      <c r="G83" s="22">
        <f t="shared" ref="G83:G89" si="24">(F83-E83)/E83</f>
        <v>9.4404562887205092E-3</v>
      </c>
      <c r="H83" s="43">
        <v>1466.4285714285713</v>
      </c>
      <c r="I83" s="22">
        <f t="shared" ref="I83:I89" si="25">(F83-H83)/H83</f>
        <v>0</v>
      </c>
    </row>
    <row r="84" spans="1:11" ht="16.5" x14ac:dyDescent="0.3">
      <c r="A84" s="37"/>
      <c r="B84" s="34" t="s">
        <v>76</v>
      </c>
      <c r="C84" s="15" t="s">
        <v>143</v>
      </c>
      <c r="D84" s="11" t="s">
        <v>161</v>
      </c>
      <c r="E84" s="47">
        <v>1456.4</v>
      </c>
      <c r="F84" s="32">
        <v>1421.4444444444443</v>
      </c>
      <c r="G84" s="21">
        <f t="shared" si="24"/>
        <v>-2.4001342732460688E-2</v>
      </c>
      <c r="H84" s="32">
        <v>1421.4444444444443</v>
      </c>
      <c r="I84" s="21">
        <f t="shared" si="25"/>
        <v>0</v>
      </c>
    </row>
    <row r="85" spans="1:11" ht="16.5" x14ac:dyDescent="0.3">
      <c r="A85" s="37"/>
      <c r="B85" s="34" t="s">
        <v>75</v>
      </c>
      <c r="C85" s="15" t="s">
        <v>148</v>
      </c>
      <c r="D85" s="13" t="s">
        <v>145</v>
      </c>
      <c r="E85" s="47">
        <v>940.81999999999994</v>
      </c>
      <c r="F85" s="47">
        <v>824.77777777777783</v>
      </c>
      <c r="G85" s="21">
        <f t="shared" si="24"/>
        <v>-0.12334157673329874</v>
      </c>
      <c r="H85" s="47">
        <v>824.77777777777783</v>
      </c>
      <c r="I85" s="21">
        <f t="shared" si="25"/>
        <v>0</v>
      </c>
    </row>
    <row r="86" spans="1:11" ht="16.5" x14ac:dyDescent="0.3">
      <c r="A86" s="37"/>
      <c r="B86" s="34" t="s">
        <v>77</v>
      </c>
      <c r="C86" s="15" t="s">
        <v>146</v>
      </c>
      <c r="D86" s="13" t="s">
        <v>162</v>
      </c>
      <c r="E86" s="47">
        <v>1415.7</v>
      </c>
      <c r="F86" s="47">
        <v>1504.9</v>
      </c>
      <c r="G86" s="21">
        <f t="shared" si="24"/>
        <v>6.3007699371335768E-2</v>
      </c>
      <c r="H86" s="47">
        <v>1504.9</v>
      </c>
      <c r="I86" s="21">
        <f t="shared" si="25"/>
        <v>0</v>
      </c>
    </row>
    <row r="87" spans="1:11" ht="16.5" x14ac:dyDescent="0.3">
      <c r="A87" s="37"/>
      <c r="B87" s="34" t="s">
        <v>78</v>
      </c>
      <c r="C87" s="15" t="s">
        <v>149</v>
      </c>
      <c r="D87" s="25" t="s">
        <v>147</v>
      </c>
      <c r="E87" s="61">
        <v>1738.4177777777775</v>
      </c>
      <c r="F87" s="61">
        <v>1972.3</v>
      </c>
      <c r="G87" s="21">
        <f t="shared" si="24"/>
        <v>0.13453740821794549</v>
      </c>
      <c r="H87" s="61">
        <v>1972.3</v>
      </c>
      <c r="I87" s="21">
        <f t="shared" si="25"/>
        <v>0</v>
      </c>
    </row>
    <row r="88" spans="1:11" ht="16.5" x14ac:dyDescent="0.3">
      <c r="A88" s="37"/>
      <c r="B88" s="34" t="s">
        <v>80</v>
      </c>
      <c r="C88" s="15" t="s">
        <v>151</v>
      </c>
      <c r="D88" s="25" t="s">
        <v>150</v>
      </c>
      <c r="E88" s="61">
        <v>3857.7</v>
      </c>
      <c r="F88" s="61">
        <v>3996</v>
      </c>
      <c r="G88" s="21">
        <f t="shared" si="24"/>
        <v>3.5850377167742489E-2</v>
      </c>
      <c r="H88" s="61">
        <v>3996</v>
      </c>
      <c r="I88" s="21">
        <f t="shared" si="25"/>
        <v>0</v>
      </c>
    </row>
    <row r="89" spans="1:11" ht="16.5" customHeight="1" thickBot="1" x14ac:dyDescent="0.35">
      <c r="A89" s="35"/>
      <c r="B89" s="36" t="s">
        <v>79</v>
      </c>
      <c r="C89" s="16" t="s">
        <v>155</v>
      </c>
      <c r="D89" s="12" t="s">
        <v>156</v>
      </c>
      <c r="E89" s="50">
        <v>8750</v>
      </c>
      <c r="F89" s="50">
        <v>8303.3333333333339</v>
      </c>
      <c r="G89" s="23">
        <f t="shared" si="24"/>
        <v>-5.1047619047618981E-2</v>
      </c>
      <c r="H89" s="50">
        <v>8250</v>
      </c>
      <c r="I89" s="23">
        <f t="shared" si="25"/>
        <v>6.4646464646465384E-3</v>
      </c>
    </row>
    <row r="90" spans="1:11" ht="15.75" customHeight="1" thickBot="1" x14ac:dyDescent="0.25">
      <c r="A90" s="160" t="s">
        <v>194</v>
      </c>
      <c r="B90" s="161"/>
      <c r="C90" s="161"/>
      <c r="D90" s="162"/>
      <c r="E90" s="86">
        <f>SUM(E83:E89)</f>
        <v>19611.752063492062</v>
      </c>
      <c r="F90" s="86">
        <f>SUM(F83:F89)</f>
        <v>19489.184126984128</v>
      </c>
      <c r="G90" s="120">
        <f t="shared" ref="G90:G91" si="26">(F90-E90)/E90</f>
        <v>-6.2497188477157227E-3</v>
      </c>
      <c r="H90" s="86">
        <f>SUM(H83:H89)</f>
        <v>19435.850793650796</v>
      </c>
      <c r="I90" s="111">
        <f t="shared" ref="I90:I91" si="27">(F90-H90)/H90</f>
        <v>2.7440699097543383E-3</v>
      </c>
    </row>
    <row r="91" spans="1:11" ht="15.75" customHeight="1" thickBot="1" x14ac:dyDescent="0.25">
      <c r="A91" s="160" t="s">
        <v>195</v>
      </c>
      <c r="B91" s="161"/>
      <c r="C91" s="161"/>
      <c r="D91" s="162"/>
      <c r="E91" s="106">
        <f>SUM(E90+E81+E74+E66+E55+E47+E39+E32)</f>
        <v>340146.42081571434</v>
      </c>
      <c r="F91" s="106">
        <f>SUM(F32,F39,F47,F55,F66,F74,F81,F90)</f>
        <v>351938.67904761905</v>
      </c>
      <c r="G91" s="108">
        <f t="shared" si="26"/>
        <v>3.4668182612727111E-2</v>
      </c>
      <c r="H91" s="106">
        <f>SUM(H32,H39,H47,H55,H66,H74,H81,H90)</f>
        <v>350537.11279365077</v>
      </c>
      <c r="I91" s="121">
        <f t="shared" si="27"/>
        <v>3.9983391281976349E-3</v>
      </c>
      <c r="J91" s="122"/>
    </row>
    <row r="92" spans="1:11" x14ac:dyDescent="0.25">
      <c r="E92" s="123"/>
      <c r="F92" s="123"/>
      <c r="K92" s="124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abSelected="1" topLeftCell="B31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5.625" style="9" customWidth="1"/>
    <col min="3" max="3" width="28.875" customWidth="1"/>
    <col min="4" max="6" width="13.125" customWidth="1"/>
    <col min="7" max="7" width="10.125" style="82" customWidth="1"/>
    <col min="8" max="8" width="11.25" style="82" customWidth="1"/>
    <col min="9" max="9" width="11.75" customWidth="1"/>
    <col min="11" max="11" width="9.6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6" t="s">
        <v>205</v>
      </c>
      <c r="B9" s="26"/>
      <c r="C9" s="26"/>
      <c r="D9" s="26"/>
      <c r="E9" s="134"/>
      <c r="F9" s="13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217</v>
      </c>
    </row>
    <row r="12" spans="1:9" ht="15.75" thickBot="1" x14ac:dyDescent="0.3"/>
    <row r="13" spans="1:9" ht="24.75" customHeight="1" x14ac:dyDescent="0.2">
      <c r="A13" s="154" t="s">
        <v>3</v>
      </c>
      <c r="B13" s="154"/>
      <c r="C13" s="156" t="s">
        <v>0</v>
      </c>
      <c r="D13" s="150" t="s">
        <v>207</v>
      </c>
      <c r="E13" s="150" t="s">
        <v>208</v>
      </c>
      <c r="F13" s="150" t="s">
        <v>209</v>
      </c>
      <c r="G13" s="150" t="s">
        <v>210</v>
      </c>
      <c r="H13" s="150" t="s">
        <v>211</v>
      </c>
      <c r="I13" s="150" t="s">
        <v>212</v>
      </c>
    </row>
    <row r="14" spans="1:9" ht="42.75" customHeight="1" thickBot="1" x14ac:dyDescent="0.25">
      <c r="A14" s="155"/>
      <c r="B14" s="155"/>
      <c r="C14" s="157"/>
      <c r="D14" s="170"/>
      <c r="E14" s="170"/>
      <c r="F14" s="170"/>
      <c r="G14" s="151"/>
      <c r="H14" s="151"/>
      <c r="I14" s="170"/>
    </row>
    <row r="15" spans="1:9" ht="17.25" customHeight="1" thickBot="1" x14ac:dyDescent="0.3">
      <c r="A15" s="90" t="s">
        <v>24</v>
      </c>
      <c r="B15" s="129" t="s">
        <v>22</v>
      </c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38" t="s">
        <v>4</v>
      </c>
      <c r="C16" s="19" t="s">
        <v>163</v>
      </c>
      <c r="D16" s="139">
        <v>1675</v>
      </c>
      <c r="E16" s="139">
        <v>1250</v>
      </c>
      <c r="F16" s="139">
        <v>1500</v>
      </c>
      <c r="G16" s="140">
        <v>1500</v>
      </c>
      <c r="H16" s="140">
        <v>1250</v>
      </c>
      <c r="I16" s="83">
        <v>1435</v>
      </c>
    </row>
    <row r="17" spans="1:9" ht="16.5" x14ac:dyDescent="0.3">
      <c r="A17" s="92"/>
      <c r="B17" s="141" t="s">
        <v>5</v>
      </c>
      <c r="C17" s="15" t="s">
        <v>164</v>
      </c>
      <c r="D17" s="93">
        <v>2312.5</v>
      </c>
      <c r="E17" s="93">
        <v>1000</v>
      </c>
      <c r="F17" s="93">
        <v>2500</v>
      </c>
      <c r="G17" s="32">
        <v>1500</v>
      </c>
      <c r="H17" s="32">
        <v>1583</v>
      </c>
      <c r="I17" s="83">
        <v>1779.1</v>
      </c>
    </row>
    <row r="18" spans="1:9" ht="16.5" x14ac:dyDescent="0.3">
      <c r="A18" s="92"/>
      <c r="B18" s="141" t="s">
        <v>6</v>
      </c>
      <c r="C18" s="15" t="s">
        <v>165</v>
      </c>
      <c r="D18" s="93">
        <v>1812.5</v>
      </c>
      <c r="E18" s="93">
        <v>1500</v>
      </c>
      <c r="F18" s="93">
        <v>1500</v>
      </c>
      <c r="G18" s="32">
        <v>1750</v>
      </c>
      <c r="H18" s="32">
        <v>1500</v>
      </c>
      <c r="I18" s="83">
        <v>1612.5</v>
      </c>
    </row>
    <row r="19" spans="1:9" ht="16.5" x14ac:dyDescent="0.3">
      <c r="A19" s="92"/>
      <c r="B19" s="141" t="s">
        <v>7</v>
      </c>
      <c r="C19" s="15" t="s">
        <v>166</v>
      </c>
      <c r="D19" s="93">
        <v>922</v>
      </c>
      <c r="E19" s="93">
        <v>750</v>
      </c>
      <c r="F19" s="93">
        <v>1000</v>
      </c>
      <c r="G19" s="32">
        <v>1000</v>
      </c>
      <c r="H19" s="32">
        <v>583</v>
      </c>
      <c r="I19" s="83">
        <v>851</v>
      </c>
    </row>
    <row r="20" spans="1:9" ht="16.5" x14ac:dyDescent="0.3">
      <c r="A20" s="92"/>
      <c r="B20" s="141" t="s">
        <v>8</v>
      </c>
      <c r="C20" s="15" t="s">
        <v>167</v>
      </c>
      <c r="D20" s="93">
        <v>3062.5</v>
      </c>
      <c r="E20" s="93">
        <v>2500</v>
      </c>
      <c r="F20" s="93">
        <v>2500</v>
      </c>
      <c r="G20" s="32">
        <v>2750</v>
      </c>
      <c r="H20" s="32">
        <v>2083</v>
      </c>
      <c r="I20" s="83">
        <v>2579.1</v>
      </c>
    </row>
    <row r="21" spans="1:9" ht="16.5" x14ac:dyDescent="0.3">
      <c r="A21" s="92"/>
      <c r="B21" s="141" t="s">
        <v>9</v>
      </c>
      <c r="C21" s="15" t="s">
        <v>168</v>
      </c>
      <c r="D21" s="93">
        <v>1625</v>
      </c>
      <c r="E21" s="93">
        <v>1000</v>
      </c>
      <c r="F21" s="93">
        <v>1500</v>
      </c>
      <c r="G21" s="32">
        <v>2000</v>
      </c>
      <c r="H21" s="32">
        <v>1083</v>
      </c>
      <c r="I21" s="83">
        <v>1441.6</v>
      </c>
    </row>
    <row r="22" spans="1:9" ht="16.5" x14ac:dyDescent="0.3">
      <c r="A22" s="92"/>
      <c r="B22" s="141" t="s">
        <v>10</v>
      </c>
      <c r="C22" s="15" t="s">
        <v>169</v>
      </c>
      <c r="D22" s="93">
        <v>1812.5</v>
      </c>
      <c r="E22" s="93">
        <v>1000</v>
      </c>
      <c r="F22" s="93">
        <v>1500</v>
      </c>
      <c r="G22" s="32">
        <v>1500</v>
      </c>
      <c r="H22" s="32">
        <v>750</v>
      </c>
      <c r="I22" s="83">
        <v>1312.5</v>
      </c>
    </row>
    <row r="23" spans="1:9" ht="16.5" x14ac:dyDescent="0.3">
      <c r="A23" s="92"/>
      <c r="B23" s="141" t="s">
        <v>11</v>
      </c>
      <c r="C23" s="15" t="s">
        <v>170</v>
      </c>
      <c r="D23" s="93">
        <v>475</v>
      </c>
      <c r="E23" s="93">
        <v>250</v>
      </c>
      <c r="F23" s="93">
        <v>500</v>
      </c>
      <c r="G23" s="32">
        <v>500</v>
      </c>
      <c r="H23" s="32">
        <v>300</v>
      </c>
      <c r="I23" s="83">
        <v>405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250</v>
      </c>
      <c r="F24" s="93">
        <v>500</v>
      </c>
      <c r="G24" s="32">
        <v>500</v>
      </c>
      <c r="H24" s="32">
        <v>500</v>
      </c>
      <c r="I24" s="83">
        <v>437.5</v>
      </c>
    </row>
    <row r="25" spans="1:9" ht="16.5" x14ac:dyDescent="0.3">
      <c r="A25" s="92"/>
      <c r="B25" s="141" t="s">
        <v>13</v>
      </c>
      <c r="C25" s="15" t="s">
        <v>172</v>
      </c>
      <c r="D25" s="93">
        <v>375</v>
      </c>
      <c r="E25" s="93">
        <v>250</v>
      </c>
      <c r="F25" s="93">
        <v>500</v>
      </c>
      <c r="G25" s="32">
        <v>500</v>
      </c>
      <c r="H25" s="32">
        <v>500</v>
      </c>
      <c r="I25" s="83">
        <v>425</v>
      </c>
    </row>
    <row r="26" spans="1:9" ht="16.5" x14ac:dyDescent="0.3">
      <c r="A26" s="92"/>
      <c r="B26" s="141" t="s">
        <v>14</v>
      </c>
      <c r="C26" s="15" t="s">
        <v>173</v>
      </c>
      <c r="D26" s="93">
        <v>375</v>
      </c>
      <c r="E26" s="93">
        <v>250</v>
      </c>
      <c r="F26" s="93">
        <v>500</v>
      </c>
      <c r="G26" s="32">
        <v>500</v>
      </c>
      <c r="H26" s="32">
        <v>500</v>
      </c>
      <c r="I26" s="83">
        <v>425</v>
      </c>
    </row>
    <row r="27" spans="1:9" ht="16.5" x14ac:dyDescent="0.3">
      <c r="A27" s="92"/>
      <c r="B27" s="141" t="s">
        <v>15</v>
      </c>
      <c r="C27" s="15" t="s">
        <v>174</v>
      </c>
      <c r="D27" s="93">
        <v>1312.5</v>
      </c>
      <c r="E27" s="93">
        <v>750</v>
      </c>
      <c r="F27" s="93">
        <v>1000</v>
      </c>
      <c r="G27" s="32">
        <v>1250</v>
      </c>
      <c r="H27" s="32">
        <v>1000</v>
      </c>
      <c r="I27" s="83">
        <v>1062.5</v>
      </c>
    </row>
    <row r="28" spans="1:9" ht="16.5" x14ac:dyDescent="0.3">
      <c r="A28" s="92"/>
      <c r="B28" s="141" t="s">
        <v>16</v>
      </c>
      <c r="C28" s="15" t="s">
        <v>175</v>
      </c>
      <c r="D28" s="93">
        <v>375</v>
      </c>
      <c r="E28" s="93">
        <v>250</v>
      </c>
      <c r="F28" s="93">
        <v>500</v>
      </c>
      <c r="G28" s="32">
        <v>500</v>
      </c>
      <c r="H28" s="32">
        <v>500</v>
      </c>
      <c r="I28" s="83">
        <v>425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1500</v>
      </c>
      <c r="F29" s="93">
        <v>1000</v>
      </c>
      <c r="G29" s="32">
        <v>1000</v>
      </c>
      <c r="H29" s="32">
        <v>916</v>
      </c>
      <c r="I29" s="83">
        <v>1104</v>
      </c>
    </row>
    <row r="30" spans="1:9" ht="16.5" x14ac:dyDescent="0.3">
      <c r="A30" s="92"/>
      <c r="B30" s="141" t="s">
        <v>18</v>
      </c>
      <c r="C30" s="15" t="s">
        <v>177</v>
      </c>
      <c r="D30" s="93">
        <v>1250</v>
      </c>
      <c r="E30" s="93">
        <v>2000</v>
      </c>
      <c r="F30" s="93">
        <v>1500</v>
      </c>
      <c r="G30" s="32">
        <v>1000</v>
      </c>
      <c r="H30" s="32">
        <v>833</v>
      </c>
      <c r="I30" s="83">
        <v>1316.6</v>
      </c>
    </row>
    <row r="31" spans="1:9" ht="16.5" customHeight="1" thickBot="1" x14ac:dyDescent="0.35">
      <c r="A31" s="94"/>
      <c r="B31" s="142" t="s">
        <v>19</v>
      </c>
      <c r="C31" s="16" t="s">
        <v>178</v>
      </c>
      <c r="D31" s="49">
        <v>1012.25</v>
      </c>
      <c r="E31" s="49">
        <v>750</v>
      </c>
      <c r="F31" s="49">
        <v>1250</v>
      </c>
      <c r="G31" s="135">
        <v>1000</v>
      </c>
      <c r="H31" s="135">
        <v>700</v>
      </c>
      <c r="I31" s="85">
        <v>942.45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38" t="s">
        <v>26</v>
      </c>
      <c r="C33" s="137" t="s">
        <v>179</v>
      </c>
      <c r="D33" s="139">
        <v>2500</v>
      </c>
      <c r="E33" s="139">
        <v>2500</v>
      </c>
      <c r="F33" s="139">
        <v>2000</v>
      </c>
      <c r="G33" s="140">
        <v>3000</v>
      </c>
      <c r="H33" s="140">
        <v>1500</v>
      </c>
      <c r="I33" s="83">
        <v>2300</v>
      </c>
    </row>
    <row r="34" spans="1:9" ht="16.5" x14ac:dyDescent="0.3">
      <c r="A34" s="92"/>
      <c r="B34" s="141" t="s">
        <v>27</v>
      </c>
      <c r="C34" s="15" t="s">
        <v>180</v>
      </c>
      <c r="D34" s="93">
        <v>2812.5</v>
      </c>
      <c r="E34" s="93">
        <v>2500</v>
      </c>
      <c r="F34" s="93">
        <v>1500</v>
      </c>
      <c r="G34" s="32">
        <v>3000</v>
      </c>
      <c r="H34" s="32">
        <v>1833</v>
      </c>
      <c r="I34" s="83">
        <v>2329.1</v>
      </c>
    </row>
    <row r="35" spans="1:9" ht="16.5" x14ac:dyDescent="0.3">
      <c r="A35" s="92"/>
      <c r="B35" s="143" t="s">
        <v>28</v>
      </c>
      <c r="C35" s="15" t="s">
        <v>181</v>
      </c>
      <c r="D35" s="93">
        <v>2037.5</v>
      </c>
      <c r="E35" s="93">
        <v>2000</v>
      </c>
      <c r="F35" s="93">
        <v>2000</v>
      </c>
      <c r="G35" s="32">
        <v>1750</v>
      </c>
      <c r="H35" s="32">
        <v>1916</v>
      </c>
      <c r="I35" s="83">
        <v>1940.7</v>
      </c>
    </row>
    <row r="36" spans="1:9" ht="16.5" x14ac:dyDescent="0.3">
      <c r="A36" s="92"/>
      <c r="B36" s="141" t="s">
        <v>29</v>
      </c>
      <c r="C36" s="15" t="s">
        <v>182</v>
      </c>
      <c r="D36" s="93">
        <v>1250</v>
      </c>
      <c r="E36" s="93">
        <v>1500</v>
      </c>
      <c r="F36" s="93">
        <v>1875</v>
      </c>
      <c r="G36" s="32">
        <v>2250</v>
      </c>
      <c r="H36" s="32">
        <v>1250</v>
      </c>
      <c r="I36" s="83">
        <v>1625</v>
      </c>
    </row>
    <row r="37" spans="1:9" ht="16.5" customHeight="1" thickBot="1" x14ac:dyDescent="0.35">
      <c r="A37" s="94"/>
      <c r="B37" s="144" t="s">
        <v>30</v>
      </c>
      <c r="C37" s="16" t="s">
        <v>183</v>
      </c>
      <c r="D37" s="145">
        <v>1750</v>
      </c>
      <c r="E37" s="145">
        <v>1000</v>
      </c>
      <c r="F37" s="145">
        <v>1250</v>
      </c>
      <c r="G37" s="146">
        <v>1750</v>
      </c>
      <c r="H37" s="146">
        <v>1000</v>
      </c>
      <c r="I37" s="83">
        <v>1350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38" t="s">
        <v>31</v>
      </c>
      <c r="C39" s="19" t="s">
        <v>213</v>
      </c>
      <c r="D39" s="42">
        <v>27500</v>
      </c>
      <c r="E39" s="42">
        <v>27000</v>
      </c>
      <c r="F39" s="42">
        <v>30000</v>
      </c>
      <c r="G39" s="140">
        <v>20000</v>
      </c>
      <c r="H39" s="140">
        <v>24333</v>
      </c>
      <c r="I39" s="84">
        <v>25766.6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16000</v>
      </c>
      <c r="E40" s="49">
        <v>17000</v>
      </c>
      <c r="F40" s="49">
        <v>16000</v>
      </c>
      <c r="G40" s="135">
        <v>14500</v>
      </c>
      <c r="H40" s="135">
        <v>16333</v>
      </c>
      <c r="I40" s="85">
        <v>15966.6</v>
      </c>
    </row>
    <row r="41" spans="1:9" x14ac:dyDescent="0.25">
      <c r="D41" s="96"/>
      <c r="E41" s="96"/>
      <c r="F41" s="96"/>
      <c r="G41" s="97"/>
      <c r="H41" s="97"/>
      <c r="I41" s="96"/>
    </row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08-05-2018</vt:lpstr>
      <vt:lpstr>By Order</vt:lpstr>
      <vt:lpstr>All Stores</vt:lpstr>
      <vt:lpstr>'08-05-2018'!Print_Titles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2018-05-11T07:32:34Z</cp:lastPrinted>
  <dcterms:created xsi:type="dcterms:W3CDTF">2010-10-20T06:23:14Z</dcterms:created>
  <dcterms:modified xsi:type="dcterms:W3CDTF">2018-05-11T09:32:40Z</dcterms:modified>
</cp:coreProperties>
</file>