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610" activeTab="5"/>
  </bookViews>
  <sheets>
    <sheet name="Supermarkets" sheetId="5" r:id="rId1"/>
    <sheet name="stores" sheetId="7" r:id="rId2"/>
    <sheet name="Comp" sheetId="8" r:id="rId3"/>
    <sheet name="28-05-2018" sheetId="9" r:id="rId4"/>
    <sheet name="By Order" sheetId="11" r:id="rId5"/>
    <sheet name="All Stores" sheetId="12" r:id="rId6"/>
  </sheets>
  <definedNames>
    <definedName name="_xlnm.Print_Titles" localSheetId="3">'28-05-2018'!$12:$14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3" i="11"/>
  <c r="G83" i="11"/>
  <c r="I87" i="11"/>
  <c r="G87" i="11"/>
  <c r="I86" i="11"/>
  <c r="G86" i="11"/>
  <c r="I85" i="11"/>
  <c r="G85" i="11"/>
  <c r="I84" i="11"/>
  <c r="G84" i="11"/>
  <c r="I76" i="11"/>
  <c r="G76" i="11"/>
  <c r="I80" i="11"/>
  <c r="G80" i="11"/>
  <c r="I79" i="11"/>
  <c r="G79" i="11"/>
  <c r="I78" i="11"/>
  <c r="G78" i="11"/>
  <c r="I77" i="11"/>
  <c r="G77" i="11"/>
  <c r="I73" i="11"/>
  <c r="G73" i="11"/>
  <c r="I71" i="11"/>
  <c r="G71" i="11"/>
  <c r="I72" i="11"/>
  <c r="G72" i="11"/>
  <c r="I70" i="11"/>
  <c r="G70" i="11"/>
  <c r="I69" i="11"/>
  <c r="G69" i="11"/>
  <c r="I68" i="11"/>
  <c r="G68" i="11"/>
  <c r="I63" i="11"/>
  <c r="G63" i="11"/>
  <c r="I62" i="11"/>
  <c r="G62" i="11"/>
  <c r="I64" i="11"/>
  <c r="G64" i="11"/>
  <c r="I65" i="11"/>
  <c r="G65" i="11"/>
  <c r="I61" i="11"/>
  <c r="G61" i="11"/>
  <c r="I60" i="11"/>
  <c r="G60" i="11"/>
  <c r="I59" i="11"/>
  <c r="G59" i="11"/>
  <c r="I58" i="11"/>
  <c r="G58" i="11"/>
  <c r="I57" i="11"/>
  <c r="G57" i="11"/>
  <c r="I54" i="11"/>
  <c r="G54" i="11"/>
  <c r="I52" i="11"/>
  <c r="G52" i="11"/>
  <c r="I51" i="11"/>
  <c r="G51" i="11"/>
  <c r="I50" i="11"/>
  <c r="G50" i="11"/>
  <c r="I49" i="11"/>
  <c r="G49" i="11"/>
  <c r="I53" i="11"/>
  <c r="G53" i="11"/>
  <c r="I42" i="11"/>
  <c r="G42" i="11"/>
  <c r="I45" i="11"/>
  <c r="G45" i="11"/>
  <c r="I43" i="11"/>
  <c r="G43" i="11"/>
  <c r="I46" i="11"/>
  <c r="G46" i="11"/>
  <c r="I44" i="11"/>
  <c r="G44" i="11"/>
  <c r="I41" i="11"/>
  <c r="G41" i="11"/>
  <c r="I35" i="11"/>
  <c r="G35" i="11"/>
  <c r="I34" i="11"/>
  <c r="G34" i="11"/>
  <c r="I37" i="11"/>
  <c r="G37" i="11"/>
  <c r="I36" i="11"/>
  <c r="G36" i="11"/>
  <c r="I38" i="11"/>
  <c r="G38" i="11"/>
  <c r="I19" i="11"/>
  <c r="G19" i="11"/>
  <c r="I23" i="11"/>
  <c r="G23" i="11"/>
  <c r="I24" i="11"/>
  <c r="G24" i="11"/>
  <c r="I30" i="11"/>
  <c r="G30" i="11"/>
  <c r="I20" i="11"/>
  <c r="G20" i="11"/>
  <c r="I18" i="11"/>
  <c r="G18" i="11"/>
  <c r="I26" i="11"/>
  <c r="G26" i="11"/>
  <c r="I29" i="11"/>
  <c r="G29" i="11"/>
  <c r="I31" i="11"/>
  <c r="G31" i="11"/>
  <c r="I28" i="11"/>
  <c r="G28" i="11"/>
  <c r="I16" i="11"/>
  <c r="G16" i="11"/>
  <c r="I25" i="11"/>
  <c r="G25" i="11"/>
  <c r="I22" i="11"/>
  <c r="G22" i="11"/>
  <c r="I27" i="11"/>
  <c r="G27" i="11"/>
  <c r="I21" i="11"/>
  <c r="G21" i="11"/>
  <c r="I17" i="11"/>
  <c r="G17" i="11"/>
  <c r="D41" i="8" l="1"/>
  <c r="G41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6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90" i="11" l="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18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<sst xmlns="http://schemas.openxmlformats.org/spreadsheetml/2006/main" count="849" uniqueCount="225">
  <si>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</si>
  <si>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</si>
  <si>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</si>
  <si>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</si>
  <si>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</si>
  <si>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</si>
  <si>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</si>
  <si>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</si>
  <si>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</si>
  <si>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</si>
  <si>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</si>
  <si>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</si>
  <si>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</si>
  <si>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</si>
  <si>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</si>
  <si>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</si>
  <si>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</si>
  <si>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</si>
  <si>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</si>
  <si>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</si>
  <si>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</si>
  <si>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</si>
  <si>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</si>
  <si>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</si>
  <si>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</si>
  <si>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</si>
  <si>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</si>
  <si>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</si>
  <si>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</si>
  <si>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</si>
  <si>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</si>
  <si>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</si>
  <si>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</si>
  <si>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</si>
  <si>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</si>
  <si>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</si>
  <si>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</si>
  <si>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</si>
  <si>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</si>
  <si>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</si>
  <si>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</si>
  <si>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</si>
  <si>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</si>
  <si>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</si>
  <si>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</si>
  <si>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</si>
  <si>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</si>
  <si>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</si>
  <si>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</si>
  <si>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</si>
  <si>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</si>
  <si>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</si>
  <si>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</si>
  <si>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</si>
  <si>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</si>
  <si>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</si>
  <si>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</si>
  <si>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</si>
  <si>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</si>
  <si>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</si>
  <si>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</si>
  <si>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</si>
  <si>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</si>
  <si>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</si>
  <si>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</si>
  <si>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</si>
  <si>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</si>
  <si>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</si>
  <si>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</si>
  <si>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</si>
  <si>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</si>
  <si>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</si>
  <si>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</si>
  <si>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</si>
  <si>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</si>
  <si>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</si>
  <si>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</si>
  <si>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</si>
  <si>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</si>
  <si>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</si>
  <si>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</si>
  <si>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</si>
  <si>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</si>
  <si>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</si>
  <si>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</si>
  <si>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</si>
  <si>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</si>
  <si>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</si>
  <si>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</si>
  <si>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</si>
  <si>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</si>
  <si>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</si>
  <si>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</si>
  <si>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</si>
  <si>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</si>
  <si>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</si>
  <si>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</si>
  <si>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</si>
  <si>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</si>
  <si>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</si>
  <si>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</si>
  <si>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</si>
  <si>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</si>
  <si>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</si>
  <si>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</si>
  <si>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</si>
  <si>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</si>
  <si>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</si>
  <si>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</si>
  <si>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</si>
  <si>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</si>
  <si>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</si>
  <si>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</si>
  <si>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</si>
  <si>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</si>
  <si>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</si>
  <si>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</si>
  <si>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</si>
  <si>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</si>
  <si>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</si>
  <si>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</si>
  <si>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</si>
  <si>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</si>
  <si>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</si>
  <si>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</si>
  <si>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</si>
  <si>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</si>
  <si>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</si>
  <si>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</si>
  <si>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</si>
  <si>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</si>
  <si>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</si>
  <si>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</si>
  <si>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</si>
  <si>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</si>
  <si>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</si>
  <si>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</si>
  <si>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</si>
  <si>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</si>
  <si>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</si>
  <si>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</si>
  <si>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</si>
  <si>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</si>
  <si>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</si>
  <si>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</si>
  <si>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</si>
  <si>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</si>
  <si>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</si>
  <si>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</si>
  <si>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</si>
  <si>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</si>
  <si>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</si>
  <si>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</si>
  <si>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</si>
  <si>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</si>
  <si>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</si>
  <si>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</si>
  <si>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</si>
  <si>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</si>
  <si>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</si>
  <si>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</si>
  <si>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</si>
  <si>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</si>
  <si>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</si>
  <si>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</si>
  <si>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</si>
  <si>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</si>
  <si>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</si>
  <si>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</si>
  <si>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</si>
  <si>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</si>
  <si>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</si>
  <si>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</si>
  <si>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</si>
  <si>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</si>
  <si>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</si>
  <si>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</si>
  <si>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</si>
  <si>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</si>
  <si>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</si>
  <si>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</si>
  <si>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</si>
  <si>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</si>
  <si>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</si>
  <si>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</si>
  <si>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</si>
  <si>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</si>
  <si>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</si>
  <si>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</si>
  <si>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</si>
  <si>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</si>
  <si>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</si>
  <si>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</si>
  <si>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</si>
  <si>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</si>
  <si>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</si>
  <si>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</si>
  <si>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</si>
  <si>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</si>
  <si>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</si>
  <si>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</si>
  <si>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</si>
  <si>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</si>
  <si>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</si>
  <si>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</si>
  <si>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</si>
  <si>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</si>
  <si>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</si>
  <si>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</si>
  <si>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</si>
  <si>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</si>
  <si>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</si>
  <si>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</si>
  <si>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</si>
  <si>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</si>
  <si>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</si>
  <si>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</si>
  <si>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أيار 2017 (ل.ل.)</t>
  </si>
  <si>
    <t>معدل أسعار  السوبرماركات في 21-05-2018 (ل.ل.)</t>
  </si>
  <si>
    <t>معدل أسعار المحلات والملاحم في 21-05-2018 (ل.ل.)</t>
  </si>
  <si>
    <t>المعدل العام للأسعار في 21-05-2018  (ل.ل.)</t>
  </si>
  <si>
    <t>معدل أسعار  السوبرماركات في 28-05-2018 (ل.ل.)</t>
  </si>
  <si>
    <t xml:space="preserve"> التاريخ 28 أيار 2018</t>
  </si>
  <si>
    <t>معدل أسعار المحلات والملاحم في 28-05-2018 (ل.ل.)</t>
  </si>
  <si>
    <t>المعدل العام للأسعار في 28-05-2018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</si>
</sst>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14" fillId="2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0" fontId="9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9" fillId="0" borderId="2" xfId="0" applyFont="1" applyBorder="1" applyAlignment="1">
      <alignment horizontal="right" indent="1"/>
    </xf>
    <xf numFmtId="0" fontId="9" fillId="0" borderId="9" xfId="0" applyFont="1" applyBorder="1" applyAlignment="1">
      <alignment horizontal="right" indent="1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7" t="s">
        <v>202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8" t="s">
        <v>3</v>
      </c>
      <c r="B12" s="154"/>
      <c r="C12" s="152" t="s">
        <v>0</v>
      </c>
      <c r="D12" s="150" t="s">
        <v>23</v>
      </c>
      <c r="E12" s="150" t="s">
        <v>217</v>
      </c>
      <c r="F12" s="150" t="s">
        <v>221</v>
      </c>
      <c r="G12" s="150" t="s">
        <v>197</v>
      </c>
      <c r="H12" s="150" t="s">
        <v>218</v>
      </c>
      <c r="I12" s="150" t="s">
        <v>187</v>
      </c>
    </row>
    <row r="13" spans="1:9" ht="38.25" customHeight="1" thickBot="1" x14ac:dyDescent="0.25">
      <c r="A13" s="149"/>
      <c r="B13" s="155"/>
      <c r="C13" s="153"/>
      <c r="D13" s="151"/>
      <c r="E13" s="151"/>
      <c r="F13" s="151"/>
      <c r="G13" s="151"/>
      <c r="H13" s="151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1844.962</v>
      </c>
      <c r="F15" s="43">
        <v>1144.8</v>
      </c>
      <c r="G15" s="45">
        <f>(F15-E15)/E15</f>
        <v>-0.3794994151641064</v>
      </c>
      <c r="H15" s="43">
        <v>1222.8</v>
      </c>
      <c r="I15" s="45">
        <f>(F15-H15)/H15</f>
        <v>-6.3788027477919534E-2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1353.1742222222222</v>
      </c>
      <c r="F16" s="47">
        <v>2013.8</v>
      </c>
      <c r="G16" s="48">
        <f t="shared" ref="G16:G79" si="0">(F16-E16)/E16</f>
        <v>0.4882045245385172</v>
      </c>
      <c r="H16" s="47">
        <v>2073.8000000000002</v>
      </c>
      <c r="I16" s="44">
        <f t="shared" ref="I16:I30" si="1">(F16-H16)/H16</f>
        <v>-2.8932394637862967E-2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1400.1399999999999</v>
      </c>
      <c r="F17" s="47">
        <v>1308.8</v>
      </c>
      <c r="G17" s="48">
        <f t="shared" si="0"/>
        <v>-6.5236333509506139E-2</v>
      </c>
      <c r="H17" s="47">
        <v>1223.8</v>
      </c>
      <c r="I17" s="44">
        <f t="shared" si="1"/>
        <v>6.9455793430299076E-2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831.92600000000004</v>
      </c>
      <c r="F18" s="47">
        <v>706.3</v>
      </c>
      <c r="G18" s="48">
        <f t="shared" si="0"/>
        <v>-0.15100621930315927</v>
      </c>
      <c r="H18" s="47">
        <v>751.3</v>
      </c>
      <c r="I18" s="44">
        <f>(F18-H18)/H18</f>
        <v>-5.989617995474511E-2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2344.5342222222221</v>
      </c>
      <c r="F19" s="47">
        <v>3137.25</v>
      </c>
      <c r="G19" s="48">
        <f>(F19-E19)/E19</f>
        <v>0.33811226565352387</v>
      </c>
      <c r="H19" s="47">
        <v>3137.5555555555557</v>
      </c>
      <c r="I19" s="44">
        <f t="shared" si="1"/>
        <v>-9.7386500460404759E-5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1223.5280000000002</v>
      </c>
      <c r="F20" s="47">
        <v>1084.7</v>
      </c>
      <c r="G20" s="48">
        <f t="shared" si="0"/>
        <v>-0.11346532322921925</v>
      </c>
      <c r="H20" s="47">
        <v>1318.8</v>
      </c>
      <c r="I20" s="44">
        <f t="shared" si="1"/>
        <v>-0.17750985744616313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1394.42</v>
      </c>
      <c r="F21" s="47">
        <v>1453.8</v>
      </c>
      <c r="G21" s="48">
        <f t="shared" si="0"/>
        <v>4.2584013424936444E-2</v>
      </c>
      <c r="H21" s="47">
        <v>1428.8</v>
      </c>
      <c r="I21" s="44">
        <f t="shared" si="1"/>
        <v>1.7497200447928331E-2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417.96663000000001</v>
      </c>
      <c r="F22" s="47">
        <v>371.7</v>
      </c>
      <c r="G22" s="48">
        <f t="shared" si="0"/>
        <v>-0.11069455473036213</v>
      </c>
      <c r="H22" s="47">
        <v>304.8</v>
      </c>
      <c r="I22" s="44">
        <f>(F22-H22)/H22</f>
        <v>0.21948818897637787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456.89500000000004</v>
      </c>
      <c r="F23" s="47">
        <v>544.79999999999995</v>
      </c>
      <c r="G23" s="48">
        <f t="shared" si="0"/>
        <v>0.19239650247868748</v>
      </c>
      <c r="H23" s="47">
        <v>534.79999999999995</v>
      </c>
      <c r="I23" s="44">
        <f t="shared" si="1"/>
        <v>1.8698578908002993E-2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474.16044444444447</v>
      </c>
      <c r="F24" s="47">
        <v>484.8</v>
      </c>
      <c r="G24" s="48">
        <f t="shared" si="0"/>
        <v>2.2438724444890177E-2</v>
      </c>
      <c r="H24" s="47">
        <v>414.8</v>
      </c>
      <c r="I24" s="44">
        <f t="shared" si="1"/>
        <v>0.16875602700096431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468.36</v>
      </c>
      <c r="F25" s="47">
        <v>524.79999999999995</v>
      </c>
      <c r="G25" s="48">
        <f t="shared" si="0"/>
        <v>0.12050559398753083</v>
      </c>
      <c r="H25" s="47">
        <v>559.79999999999995</v>
      </c>
      <c r="I25" s="44">
        <f t="shared" si="1"/>
        <v>-6.2522329403358348E-2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1331.2179999999998</v>
      </c>
      <c r="F26" s="47">
        <v>1094.8</v>
      </c>
      <c r="G26" s="48">
        <f t="shared" si="0"/>
        <v>-0.17759525487185412</v>
      </c>
      <c r="H26" s="47">
        <v>1184.8</v>
      </c>
      <c r="I26" s="44">
        <f t="shared" si="1"/>
        <v>-7.5962187711006074E-2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464.68000000000006</v>
      </c>
      <c r="F27" s="47">
        <v>469.8</v>
      </c>
      <c r="G27" s="48">
        <f t="shared" si="0"/>
        <v>1.1018335198416E-2</v>
      </c>
      <c r="H27" s="47">
        <v>394.8</v>
      </c>
      <c r="I27" s="44">
        <f t="shared" si="1"/>
        <v>0.18996960486322187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1048.6149999999998</v>
      </c>
      <c r="F28" s="47">
        <v>983.8</v>
      </c>
      <c r="G28" s="48">
        <f t="shared" si="0"/>
        <v>-6.1810101896310699E-2</v>
      </c>
      <c r="H28" s="47">
        <v>984.8</v>
      </c>
      <c r="I28" s="44">
        <f t="shared" si="1"/>
        <v>-1.015434606011373E-3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1863.7166666666662</v>
      </c>
      <c r="F29" s="47">
        <v>1519.6666666666667</v>
      </c>
      <c r="G29" s="48">
        <f t="shared" si="0"/>
        <v>-0.18460424063028155</v>
      </c>
      <c r="H29" s="47">
        <v>1594.6666666666667</v>
      </c>
      <c r="I29" s="44">
        <f t="shared" si="1"/>
        <v>-4.7031772575250833E-2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1100.942</v>
      </c>
      <c r="F30" s="50">
        <v>832.2</v>
      </c>
      <c r="G30" s="51">
        <f t="shared" si="0"/>
        <v>-0.24410186912662063</v>
      </c>
      <c r="H30" s="50">
        <v>816.3</v>
      </c>
      <c r="I30" s="56">
        <f t="shared" si="1"/>
        <v>1.947813303932389E-2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2264.5625</v>
      </c>
      <c r="F32" s="43">
        <v>3036.25</v>
      </c>
      <c r="G32" s="45">
        <f t="shared" si="0"/>
        <v>0.34076670438550494</v>
      </c>
      <c r="H32" s="43">
        <v>2748.75</v>
      </c>
      <c r="I32" s="44">
        <f>(F32-H32)/H32</f>
        <v>0.10459299681673488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1977.3582222222224</v>
      </c>
      <c r="F33" s="47">
        <v>2879</v>
      </c>
      <c r="G33" s="48">
        <f t="shared" si="0"/>
        <v>0.45598302201635571</v>
      </c>
      <c r="H33" s="47">
        <v>2749</v>
      </c>
      <c r="I33" s="44">
        <f>(F33-H33)/H33</f>
        <v>4.7289923608584937E-2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2000.2642857142857</v>
      </c>
      <c r="F34" s="47">
        <v>2092.5</v>
      </c>
      <c r="G34" s="48">
        <f t="shared" si="0"/>
        <v>4.6111763802640357E-2</v>
      </c>
      <c r="H34" s="47">
        <v>2073.75</v>
      </c>
      <c r="I34" s="44">
        <f>(F34-H34)/H34</f>
        <v>9.0415913200723331E-3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1876.8511904761904</v>
      </c>
      <c r="F35" s="47">
        <v>1430</v>
      </c>
      <c r="G35" s="48">
        <f t="shared" si="0"/>
        <v>-0.23808557265683716</v>
      </c>
      <c r="H35" s="47">
        <v>1565</v>
      </c>
      <c r="I35" s="44">
        <f>(F35-H35)/H35</f>
        <v>-8.6261980830670923E-2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1157.5</v>
      </c>
      <c r="F36" s="50">
        <v>1383.8</v>
      </c>
      <c r="G36" s="51">
        <f t="shared" si="0"/>
        <v>0.19550755939524833</v>
      </c>
      <c r="H36" s="50">
        <v>1563.8</v>
      </c>
      <c r="I36" s="56">
        <f>(F36-H36)/H36</f>
        <v>-0.11510423327791278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25339.454444444444</v>
      </c>
      <c r="F38" s="43">
        <v>28530</v>
      </c>
      <c r="G38" s="45">
        <f t="shared" si="0"/>
        <v>0.1259121644686817</v>
      </c>
      <c r="H38" s="43">
        <v>28306.666666666668</v>
      </c>
      <c r="I38" s="44">
        <f t="shared" ref="I38:I43" si="2">(F38-H38)/H38</f>
        <v>7.8897786151671725E-3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14913.208888888888</v>
      </c>
      <c r="F39" s="57">
        <v>14526.444444444445</v>
      </c>
      <c r="G39" s="48">
        <f t="shared" si="0"/>
        <v>-2.5934354391870862E-2</v>
      </c>
      <c r="H39" s="57">
        <v>14415.333333333334</v>
      </c>
      <c r="I39" s="44">
        <f t="shared" si="2"/>
        <v>7.7078419584084984E-3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11379.9</v>
      </c>
      <c r="F40" s="57">
        <v>10742.25</v>
      </c>
      <c r="G40" s="48">
        <f t="shared" si="0"/>
        <v>-5.6033005562439009E-2</v>
      </c>
      <c r="H40" s="57">
        <v>10273.5</v>
      </c>
      <c r="I40" s="44">
        <f t="shared" si="2"/>
        <v>4.5627098846546942E-2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6035.93</v>
      </c>
      <c r="F41" s="47">
        <v>5816.6</v>
      </c>
      <c r="G41" s="48">
        <f t="shared" si="0"/>
        <v>-3.633739953909338E-2</v>
      </c>
      <c r="H41" s="47">
        <v>5873.2</v>
      </c>
      <c r="I41" s="44">
        <f t="shared" si="2"/>
        <v>-9.6369951644758312E-3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9968.3809523809523</v>
      </c>
      <c r="F42" s="47">
        <v>9968.5714285714294</v>
      </c>
      <c r="G42" s="48">
        <f t="shared" si="0"/>
        <v>1.9108036840381922E-5</v>
      </c>
      <c r="H42" s="47">
        <v>9968.5714285714294</v>
      </c>
      <c r="I42" s="44">
        <f t="shared" si="2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12156.678571428571</v>
      </c>
      <c r="F43" s="50">
        <v>12080</v>
      </c>
      <c r="G43" s="51">
        <f t="shared" si="0"/>
        <v>-6.3075264331480885E-3</v>
      </c>
      <c r="H43" s="50">
        <v>12220</v>
      </c>
      <c r="I43" s="59">
        <f t="shared" si="2"/>
        <v>-1.1456628477905073E-2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5190.7777777777783</v>
      </c>
      <c r="F45" s="43">
        <v>5372.2222222222226</v>
      </c>
      <c r="G45" s="45">
        <f t="shared" si="0"/>
        <v>3.4955155510841857E-2</v>
      </c>
      <c r="H45" s="43">
        <v>5367.7777777777774</v>
      </c>
      <c r="I45" s="44">
        <f t="shared" ref="I45:I49" si="3">(F45-H45)/H45</f>
        <v>8.2798592423943861E-4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6144.4444444444443</v>
      </c>
      <c r="G46" s="48">
        <f t="shared" si="0"/>
        <v>1.7741460541813935E-2</v>
      </c>
      <c r="H46" s="47">
        <v>6144.4444444444443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19273.75</v>
      </c>
      <c r="G47" s="48">
        <f t="shared" si="0"/>
        <v>2.5942692592064131E-5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18021.525399999999</v>
      </c>
      <c r="F48" s="47">
        <v>18983.015555555558</v>
      </c>
      <c r="G48" s="48">
        <f t="shared" si="0"/>
        <v>5.3352318087100385E-2</v>
      </c>
      <c r="H48" s="47">
        <v>18983.015555555558</v>
      </c>
      <c r="I48" s="87">
        <f t="shared" si="3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1975.5714285714287</v>
      </c>
      <c r="F49" s="47">
        <v>2199.2857142857142</v>
      </c>
      <c r="G49" s="48">
        <f t="shared" si="0"/>
        <v>0.11324029213970632</v>
      </c>
      <c r="H49" s="47">
        <v>2199.2857142857142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24150.969444444443</v>
      </c>
      <c r="F50" s="50">
        <v>27101</v>
      </c>
      <c r="G50" s="56">
        <f t="shared" si="0"/>
        <v>0.1221495709454498</v>
      </c>
      <c r="H50" s="50">
        <v>26284</v>
      </c>
      <c r="I50" s="59">
        <f>(F50-H50)/H50</f>
        <v>3.1083548927103941E-2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2500</v>
      </c>
      <c r="F52" s="66">
        <v>3750</v>
      </c>
      <c r="G52" s="45">
        <f>(F52-E52)/E52</f>
        <v>0.5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3996.1666666666665</v>
      </c>
      <c r="F53" s="70">
        <v>4013</v>
      </c>
      <c r="G53" s="48">
        <f t="shared" si="0"/>
        <v>4.2123701880969642E-3</v>
      </c>
      <c r="H53" s="70">
        <v>4013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2035.8333333333333</v>
      </c>
      <c r="F54" s="70">
        <v>2032.5</v>
      </c>
      <c r="G54" s="48">
        <f t="shared" si="0"/>
        <v>-1.6373311502250959E-3</v>
      </c>
      <c r="H54" s="70">
        <v>2032.5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5400</v>
      </c>
      <c r="F55" s="70">
        <v>5500</v>
      </c>
      <c r="G55" s="48">
        <f t="shared" si="0"/>
        <v>1.8518518518518517E-2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1886.25</v>
      </c>
      <c r="F56" s="105">
        <v>2108.75</v>
      </c>
      <c r="G56" s="55">
        <f t="shared" si="0"/>
        <v>0.11795891318754141</v>
      </c>
      <c r="H56" s="105">
        <v>2108.75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4639.4444444444443</v>
      </c>
      <c r="F57" s="50">
        <v>4472.7777777777774</v>
      </c>
      <c r="G57" s="51">
        <f t="shared" si="0"/>
        <v>-3.5923841456113104E-2</v>
      </c>
      <c r="H57" s="50">
        <v>4383.8888888888887</v>
      </c>
      <c r="I57" s="126">
        <f t="shared" si="4"/>
        <v>2.0276264098339835E-2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5351.7</v>
      </c>
      <c r="F58" s="68">
        <v>5157.5</v>
      </c>
      <c r="G58" s="44">
        <f t="shared" si="0"/>
        <v>-3.6287534802025491E-2</v>
      </c>
      <c r="H58" s="68">
        <v>5095</v>
      </c>
      <c r="I58" s="44">
        <f t="shared" si="4"/>
        <v>1.2266928361138371E-2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4720.3999999999996</v>
      </c>
      <c r="F59" s="70">
        <v>4997</v>
      </c>
      <c r="G59" s="48">
        <f t="shared" si="0"/>
        <v>5.8596729090755105E-2</v>
      </c>
      <c r="H59" s="70">
        <v>4997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17509.875</v>
      </c>
      <c r="F60" s="73">
        <v>20876.25</v>
      </c>
      <c r="G60" s="51">
        <f t="shared" si="0"/>
        <v>0.19225579851369584</v>
      </c>
      <c r="H60" s="73">
        <v>20876.25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5891.6088888888889</v>
      </c>
      <c r="F62" s="54">
        <v>6452.7777777777774</v>
      </c>
      <c r="G62" s="45">
        <f t="shared" si="0"/>
        <v>9.5248836009329957E-2</v>
      </c>
      <c r="H62" s="54">
        <v>6452.7777777777774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0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12805.375</v>
      </c>
      <c r="F64" s="46">
        <v>12748.75</v>
      </c>
      <c r="G64" s="48">
        <f t="shared" si="0"/>
        <v>-4.4219712425446348E-3</v>
      </c>
      <c r="H64" s="46">
        <v>12748.75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6560.2777777777783</v>
      </c>
      <c r="F65" s="46">
        <v>7551.333333333333</v>
      </c>
      <c r="G65" s="48">
        <f t="shared" si="0"/>
        <v>0.15106914510733779</v>
      </c>
      <c r="H65" s="46">
        <v>7484.666666666667</v>
      </c>
      <c r="I65" s="87">
        <f t="shared" si="5"/>
        <v>8.9070989578693398E-3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3610</v>
      </c>
      <c r="F66" s="46">
        <v>3846.5</v>
      </c>
      <c r="G66" s="48">
        <f t="shared" si="0"/>
        <v>6.5512465373961215E-2</v>
      </c>
      <c r="H66" s="46">
        <v>3846.5</v>
      </c>
      <c r="I66" s="87">
        <f t="shared" si="5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3419.4952380952382</v>
      </c>
      <c r="F67" s="58">
        <v>3505.5714285714284</v>
      </c>
      <c r="G67" s="51">
        <f t="shared" si="0"/>
        <v>2.5172191941444932E-2</v>
      </c>
      <c r="H67" s="58">
        <v>3462</v>
      </c>
      <c r="I67" s="88">
        <f t="shared" si="5"/>
        <v>1.2585623504167661E-2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3599.96</v>
      </c>
      <c r="F69" s="43">
        <v>3725.8</v>
      </c>
      <c r="G69" s="45">
        <f t="shared" si="0"/>
        <v>3.4955943954932872E-2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2742.7777777777778</v>
      </c>
      <c r="F70" s="47">
        <v>2747.2222222222222</v>
      </c>
      <c r="G70" s="48">
        <f t="shared" si="0"/>
        <v>1.620417257443755E-3</v>
      </c>
      <c r="H70" s="47">
        <v>2747.2222222222222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1298.375</v>
      </c>
      <c r="F71" s="47">
        <v>1320</v>
      </c>
      <c r="G71" s="48">
        <f t="shared" si="0"/>
        <v>1.6655434677962839E-2</v>
      </c>
      <c r="H71" s="47">
        <v>1320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2129.75</v>
      </c>
      <c r="F72" s="47">
        <v>2076.875</v>
      </c>
      <c r="G72" s="48">
        <f t="shared" si="0"/>
        <v>-2.4826857612395822E-2</v>
      </c>
      <c r="H72" s="47">
        <v>2076.875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1652</v>
      </c>
      <c r="F73" s="50">
        <v>1684.8888888888889</v>
      </c>
      <c r="G73" s="48">
        <f t="shared" si="0"/>
        <v>1.9908528383104671E-2</v>
      </c>
      <c r="H73" s="50">
        <v>1686.4</v>
      </c>
      <c r="I73" s="59">
        <f>(F73-H73)/H73</f>
        <v>-8.9605734767028982E-4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1452.7142857142858</v>
      </c>
      <c r="F75" s="43">
        <v>1466.4285714285713</v>
      </c>
      <c r="G75" s="44">
        <f t="shared" si="0"/>
        <v>9.4404562887205092E-3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1456.4</v>
      </c>
      <c r="F76" s="32">
        <v>1351.8</v>
      </c>
      <c r="G76" s="48">
        <f t="shared" si="0"/>
        <v>-7.1820928316396679E-2</v>
      </c>
      <c r="H76" s="32">
        <v>1351.8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940.81999999999994</v>
      </c>
      <c r="F77" s="47">
        <v>824.77777777777783</v>
      </c>
      <c r="G77" s="48">
        <f t="shared" si="0"/>
        <v>-0.12334157673329874</v>
      </c>
      <c r="H77" s="47">
        <v>824.77777777777783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1415.7</v>
      </c>
      <c r="F78" s="47">
        <v>1504.9</v>
      </c>
      <c r="G78" s="48">
        <f t="shared" si="0"/>
        <v>6.3007699371335768E-2</v>
      </c>
      <c r="H78" s="47">
        <v>1504.9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1738.4177777777775</v>
      </c>
      <c r="F79" s="61">
        <v>1933.8</v>
      </c>
      <c r="G79" s="48">
        <f t="shared" si="0"/>
        <v>0.11239083304358514</v>
      </c>
      <c r="H79" s="61">
        <v>1972.3</v>
      </c>
      <c r="I79" s="44">
        <f t="shared" si="6"/>
        <v>-1.9520356943669829E-2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8303.3333333333339</v>
      </c>
      <c r="G80" s="48">
        <f>(F80-E80)/E80</f>
        <v>-5.1047619047618981E-2</v>
      </c>
      <c r="H80" s="61">
        <v>8303.3333333333339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3857.7</v>
      </c>
      <c r="F81" s="50">
        <v>3996</v>
      </c>
      <c r="G81" s="51">
        <f>(F81-E81)/E81</f>
        <v>3.5850377167742489E-2</v>
      </c>
      <c r="H81" s="50">
        <v>3996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A3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203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8" t="s">
        <v>3</v>
      </c>
      <c r="B12" s="154"/>
      <c r="C12" s="156" t="s">
        <v>0</v>
      </c>
      <c r="D12" s="150" t="s">
        <v>23</v>
      </c>
      <c r="E12" s="150" t="s">
        <v>217</v>
      </c>
      <c r="F12" s="158" t="s">
        <v>223</v>
      </c>
      <c r="G12" s="150" t="s">
        <v>197</v>
      </c>
      <c r="H12" s="158" t="s">
        <v>219</v>
      </c>
      <c r="I12" s="150" t="s">
        <v>187</v>
      </c>
    </row>
    <row r="13" spans="1:9" ht="30.75" customHeight="1" thickBot="1" x14ac:dyDescent="0.25">
      <c r="A13" s="149"/>
      <c r="B13" s="155"/>
      <c r="C13" s="157"/>
      <c r="D13" s="151"/>
      <c r="E13" s="151"/>
      <c r="F13" s="159"/>
      <c r="G13" s="151"/>
      <c r="H13" s="159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1844.962</v>
      </c>
      <c r="F15" s="83">
        <v>1324.866</v>
      </c>
      <c r="G15" s="44">
        <f>(F15-E15)/E15</f>
        <v>-0.28190065703250256</v>
      </c>
      <c r="H15" s="83">
        <v>1400</v>
      </c>
      <c r="I15" s="127">
        <f>(F15-H15)/H15</f>
        <v>-5.3667142857142865E-2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1353.1742222222222</v>
      </c>
      <c r="F16" s="83">
        <v>1666.6</v>
      </c>
      <c r="G16" s="48">
        <f t="shared" ref="G16:G39" si="0">(F16-E16)/E16</f>
        <v>0.23162263412250109</v>
      </c>
      <c r="H16" s="83">
        <v>1683.2</v>
      </c>
      <c r="I16" s="48">
        <f>(F16-H16)/H16</f>
        <v>-9.862167300380309E-3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1400.1399999999999</v>
      </c>
      <c r="F17" s="83">
        <v>1516.6</v>
      </c>
      <c r="G17" s="48">
        <f t="shared" si="0"/>
        <v>8.3177396546059712E-2</v>
      </c>
      <c r="H17" s="83">
        <v>1500</v>
      </c>
      <c r="I17" s="48">
        <f t="shared" ref="I17:I29" si="1">(F17-H17)/H17</f>
        <v>1.1066666666666607E-2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831.92600000000004</v>
      </c>
      <c r="F18" s="83">
        <v>949.86599999999999</v>
      </c>
      <c r="G18" s="48">
        <f t="shared" si="0"/>
        <v>0.1417674168135146</v>
      </c>
      <c r="H18" s="83">
        <v>933.2</v>
      </c>
      <c r="I18" s="48">
        <f t="shared" si="1"/>
        <v>1.785897985426483E-2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2344.5342222222221</v>
      </c>
      <c r="F19" s="83">
        <v>2549.9340000000002</v>
      </c>
      <c r="G19" s="48">
        <f t="shared" si="0"/>
        <v>8.7607924777098736E-2</v>
      </c>
      <c r="H19" s="83">
        <v>2466.6</v>
      </c>
      <c r="I19" s="48">
        <f t="shared" si="1"/>
        <v>3.378496716127475E-2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1223.5280000000002</v>
      </c>
      <c r="F20" s="83">
        <v>1550</v>
      </c>
      <c r="G20" s="48">
        <f t="shared" si="0"/>
        <v>0.26682838480198223</v>
      </c>
      <c r="H20" s="83">
        <v>1516.6</v>
      </c>
      <c r="I20" s="48">
        <f t="shared" si="1"/>
        <v>2.2022946063563295E-2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1394.42</v>
      </c>
      <c r="F21" s="83">
        <v>1466.6</v>
      </c>
      <c r="G21" s="48">
        <f t="shared" si="0"/>
        <v>5.1763457208014681E-2</v>
      </c>
      <c r="H21" s="83">
        <v>1383.2</v>
      </c>
      <c r="I21" s="48">
        <f t="shared" si="1"/>
        <v>6.029496818970493E-2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417.96663000000001</v>
      </c>
      <c r="F22" s="83">
        <v>339.86400000000003</v>
      </c>
      <c r="G22" s="48">
        <f t="shared" si="0"/>
        <v>-0.18686331490147903</v>
      </c>
      <c r="H22" s="83">
        <v>355.33000000000004</v>
      </c>
      <c r="I22" s="48">
        <f t="shared" si="1"/>
        <v>-4.3525736639180496E-2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456.89500000000004</v>
      </c>
      <c r="F23" s="83">
        <v>462.5</v>
      </c>
      <c r="G23" s="48">
        <f t="shared" si="0"/>
        <v>1.226758883332048E-2</v>
      </c>
      <c r="H23" s="83">
        <v>406.25</v>
      </c>
      <c r="I23" s="48">
        <f t="shared" si="1"/>
        <v>0.13846153846153847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474.16044444444447</v>
      </c>
      <c r="F24" s="83">
        <v>510</v>
      </c>
      <c r="G24" s="48">
        <f t="shared" si="0"/>
        <v>7.5585291804649291E-2</v>
      </c>
      <c r="H24" s="83">
        <v>550</v>
      </c>
      <c r="I24" s="48">
        <f t="shared" si="1"/>
        <v>-7.2727272727272724E-2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468.36</v>
      </c>
      <c r="F25" s="83">
        <v>523.33400000000006</v>
      </c>
      <c r="G25" s="48">
        <f t="shared" si="0"/>
        <v>0.11737552310188754</v>
      </c>
      <c r="H25" s="83">
        <v>550</v>
      </c>
      <c r="I25" s="48">
        <f t="shared" si="1"/>
        <v>-4.8483636363636257E-2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1331.2179999999998</v>
      </c>
      <c r="F26" s="83">
        <v>1141.6659999999999</v>
      </c>
      <c r="G26" s="48">
        <f t="shared" si="0"/>
        <v>-0.14238990157885481</v>
      </c>
      <c r="H26" s="83">
        <v>1100</v>
      </c>
      <c r="I26" s="48">
        <f t="shared" si="1"/>
        <v>3.7878181818181762E-2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464.68000000000006</v>
      </c>
      <c r="F27" s="83">
        <v>490</v>
      </c>
      <c r="G27" s="48">
        <f t="shared" si="0"/>
        <v>5.4489110785917047E-2</v>
      </c>
      <c r="H27" s="83">
        <v>500</v>
      </c>
      <c r="I27" s="48">
        <f t="shared" si="1"/>
        <v>-0.02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1048.6149999999998</v>
      </c>
      <c r="F28" s="83">
        <v>1125</v>
      </c>
      <c r="G28" s="48">
        <f t="shared" si="0"/>
        <v>7.284370336110034E-2</v>
      </c>
      <c r="H28" s="83">
        <v>1125</v>
      </c>
      <c r="I28" s="48">
        <f t="shared" si="1"/>
        <v>0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1863.7166666666662</v>
      </c>
      <c r="F29" s="83">
        <v>1250</v>
      </c>
      <c r="G29" s="48">
        <f t="shared" si="0"/>
        <v>-0.32929719288518444</v>
      </c>
      <c r="H29" s="83">
        <v>1208.25</v>
      </c>
      <c r="I29" s="48">
        <f t="shared" si="1"/>
        <v>3.4554107179805504E-2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1100.942</v>
      </c>
      <c r="F30" s="95">
        <v>974.86599999999999</v>
      </c>
      <c r="G30" s="51">
        <f t="shared" si="0"/>
        <v>-0.11451647770727252</v>
      </c>
      <c r="H30" s="95">
        <v>1033.2</v>
      </c>
      <c r="I30" s="51">
        <f>(F30-H30)/H30</f>
        <v>-5.6459543166860297E-2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2264.5625</v>
      </c>
      <c r="F32" s="83">
        <v>2616.6</v>
      </c>
      <c r="G32" s="44">
        <f t="shared" si="0"/>
        <v>0.15545497198686276</v>
      </c>
      <c r="H32" s="83">
        <v>2566.6</v>
      </c>
      <c r="I32" s="45">
        <f>(F32-H32)/H32</f>
        <v>1.948102548118133E-2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1977.3582222222224</v>
      </c>
      <c r="F33" s="83">
        <v>2333.1999999999998</v>
      </c>
      <c r="G33" s="48">
        <f t="shared" si="0"/>
        <v>0.17995817539720768</v>
      </c>
      <c r="H33" s="83">
        <v>2550</v>
      </c>
      <c r="I33" s="48">
        <f>(F33-H33)/H33</f>
        <v>-8.5019607843137321E-2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2000.2642857142857</v>
      </c>
      <c r="F34" s="83">
        <v>1941.6</v>
      </c>
      <c r="G34" s="48">
        <f t="shared" si="0"/>
        <v>-2.9328267336102071E-2</v>
      </c>
      <c r="H34" s="83">
        <v>1850</v>
      </c>
      <c r="I34" s="48">
        <f>(F34-H34)/H34</f>
        <v>4.9513513513513463E-2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1876.8511904761904</v>
      </c>
      <c r="F35" s="83">
        <v>1437.5</v>
      </c>
      <c r="G35" s="48">
        <f t="shared" si="0"/>
        <v>-0.23408951796797442</v>
      </c>
      <c r="H35" s="83">
        <v>1597</v>
      </c>
      <c r="I35" s="48">
        <f>(F35-H35)/H35</f>
        <v>-9.9874765184721354E-2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1157.5</v>
      </c>
      <c r="F36" s="83">
        <v>1391.5340000000001</v>
      </c>
      <c r="G36" s="55">
        <f t="shared" si="0"/>
        <v>0.20218920086393097</v>
      </c>
      <c r="H36" s="83">
        <v>1483.2</v>
      </c>
      <c r="I36" s="48">
        <f>(F36-H36)/H36</f>
        <v>-6.1802858683926605E-2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25339.454444444444</v>
      </c>
      <c r="F38" s="84">
        <v>25333.133999999998</v>
      </c>
      <c r="G38" s="45">
        <f t="shared" si="0"/>
        <v>-2.4943095986153658E-4</v>
      </c>
      <c r="H38" s="84">
        <v>26333.200000000001</v>
      </c>
      <c r="I38" s="45">
        <f>(F38-H38)/H38</f>
        <v>-3.7977382163960419E-2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14913.208888888888</v>
      </c>
      <c r="F39" s="85">
        <v>15666.534</v>
      </c>
      <c r="G39" s="51">
        <f t="shared" si="0"/>
        <v>5.0513951539455565E-2</v>
      </c>
      <c r="H39" s="85">
        <v>15966.6</v>
      </c>
      <c r="I39" s="51">
        <f>(F39-H39)/H39</f>
        <v>-1.8793356130923346E-2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zoomScaleNormal="100" workbookViewId="0">
      <selection activeCell="H16" sqref="H16:H4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204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221</v>
      </c>
      <c r="E13" s="158" t="s">
        <v>223</v>
      </c>
      <c r="F13" s="165" t="s">
        <v>186</v>
      </c>
      <c r="G13" s="150" t="s">
        <v>217</v>
      </c>
      <c r="H13" s="167" t="s">
        <v>224</v>
      </c>
      <c r="I13" s="163" t="s">
        <v>196</v>
      </c>
    </row>
    <row r="14" spans="1:9" ht="39.75" customHeight="1" thickBot="1" x14ac:dyDescent="0.25">
      <c r="A14" s="149"/>
      <c r="B14" s="155"/>
      <c r="C14" s="157"/>
      <c r="D14" s="151"/>
      <c r="E14" s="159"/>
      <c r="F14" s="166"/>
      <c r="G14" s="151"/>
      <c r="H14" s="168"/>
      <c r="I14" s="164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1144.8</v>
      </c>
      <c r="E16" s="83">
        <v>1324.866</v>
      </c>
      <c r="F16" s="67">
        <f t="shared" ref="F16:F31" si="0">D16-E16</f>
        <v>-180.06600000000003</v>
      </c>
      <c r="G16" s="42">
        <v>1844.962</v>
      </c>
      <c r="H16" s="66">
        <f>AVERAGE(D16:E16)</f>
        <v>1234.8330000000001</v>
      </c>
      <c r="I16" s="69">
        <f>(H16-G16)/G16</f>
        <v>-0.3307000360983044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2013.8</v>
      </c>
      <c r="E17" s="83">
        <v>1666.6</v>
      </c>
      <c r="F17" s="71">
        <f t="shared" si="0"/>
        <v>347.20000000000005</v>
      </c>
      <c r="G17" s="46">
        <v>1353.1742222222222</v>
      </c>
      <c r="H17" s="68">
        <f t="shared" ref="H17:H31" si="1">AVERAGE(D17:E17)</f>
        <v>1840.1999999999998</v>
      </c>
      <c r="I17" s="72">
        <f t="shared" ref="I17:I40" si="2">(H17-G17)/G17</f>
        <v>0.35991357933050905</v>
      </c>
    </row>
    <row r="18" spans="1:9" ht="16.5" x14ac:dyDescent="0.3">
      <c r="A18" s="37"/>
      <c r="B18" s="34" t="s">
        <v>6</v>
      </c>
      <c r="C18" s="15" t="s">
        <v>165</v>
      </c>
      <c r="D18" s="47">
        <v>1308.8</v>
      </c>
      <c r="E18" s="83">
        <v>1516.6</v>
      </c>
      <c r="F18" s="71">
        <f t="shared" si="0"/>
        <v>-207.79999999999995</v>
      </c>
      <c r="G18" s="46">
        <v>1400.1399999999999</v>
      </c>
      <c r="H18" s="68">
        <f t="shared" si="1"/>
        <v>1412.6999999999998</v>
      </c>
      <c r="I18" s="72">
        <f t="shared" si="2"/>
        <v>8.9705315182767049E-3</v>
      </c>
    </row>
    <row r="19" spans="1:9" ht="16.5" x14ac:dyDescent="0.3">
      <c r="A19" s="37"/>
      <c r="B19" s="34" t="s">
        <v>7</v>
      </c>
      <c r="C19" s="15" t="s">
        <v>166</v>
      </c>
      <c r="D19" s="47">
        <v>706.3</v>
      </c>
      <c r="E19" s="83">
        <v>949.86599999999999</v>
      </c>
      <c r="F19" s="71">
        <f t="shared" si="0"/>
        <v>-243.56600000000003</v>
      </c>
      <c r="G19" s="46">
        <v>831.92600000000004</v>
      </c>
      <c r="H19" s="68">
        <f t="shared" si="1"/>
        <v>828.08299999999997</v>
      </c>
      <c r="I19" s="72">
        <f t="shared" si="2"/>
        <v>-4.6194012448223451E-3</v>
      </c>
    </row>
    <row r="20" spans="1:9" ht="16.5" x14ac:dyDescent="0.3">
      <c r="A20" s="37"/>
      <c r="B20" s="34" t="s">
        <v>8</v>
      </c>
      <c r="C20" s="15" t="s">
        <v>167</v>
      </c>
      <c r="D20" s="47">
        <v>3137.25</v>
      </c>
      <c r="E20" s="83">
        <v>2549.9340000000002</v>
      </c>
      <c r="F20" s="71">
        <f t="shared" si="0"/>
        <v>587.3159999999998</v>
      </c>
      <c r="G20" s="46">
        <v>2344.5342222222221</v>
      </c>
      <c r="H20" s="68">
        <f t="shared" si="1"/>
        <v>2843.5920000000001</v>
      </c>
      <c r="I20" s="72">
        <f t="shared" si="2"/>
        <v>0.2128600952153113</v>
      </c>
    </row>
    <row r="21" spans="1:9" ht="16.5" x14ac:dyDescent="0.3">
      <c r="A21" s="37"/>
      <c r="B21" s="34" t="s">
        <v>9</v>
      </c>
      <c r="C21" s="15" t="s">
        <v>168</v>
      </c>
      <c r="D21" s="47">
        <v>1084.7</v>
      </c>
      <c r="E21" s="83">
        <v>1550</v>
      </c>
      <c r="F21" s="71">
        <f t="shared" si="0"/>
        <v>-465.29999999999995</v>
      </c>
      <c r="G21" s="46">
        <v>1223.5280000000002</v>
      </c>
      <c r="H21" s="68">
        <f t="shared" si="1"/>
        <v>1317.35</v>
      </c>
      <c r="I21" s="72">
        <f t="shared" si="2"/>
        <v>7.6681530786381388E-2</v>
      </c>
    </row>
    <row r="22" spans="1:9" ht="16.5" x14ac:dyDescent="0.3">
      <c r="A22" s="37"/>
      <c r="B22" s="34" t="s">
        <v>10</v>
      </c>
      <c r="C22" s="15" t="s">
        <v>169</v>
      </c>
      <c r="D22" s="47">
        <v>1453.8</v>
      </c>
      <c r="E22" s="83">
        <v>1466.6</v>
      </c>
      <c r="F22" s="71">
        <f t="shared" si="0"/>
        <v>-12.799999999999955</v>
      </c>
      <c r="G22" s="46">
        <v>1394.42</v>
      </c>
      <c r="H22" s="68">
        <f t="shared" si="1"/>
        <v>1460.1999999999998</v>
      </c>
      <c r="I22" s="72">
        <f t="shared" si="2"/>
        <v>4.7173735316475479E-2</v>
      </c>
    </row>
    <row r="23" spans="1:9" ht="16.5" x14ac:dyDescent="0.3">
      <c r="A23" s="37"/>
      <c r="B23" s="34" t="s">
        <v>11</v>
      </c>
      <c r="C23" s="15" t="s">
        <v>170</v>
      </c>
      <c r="D23" s="47">
        <v>371.7</v>
      </c>
      <c r="E23" s="83">
        <v>339.86400000000003</v>
      </c>
      <c r="F23" s="71">
        <f t="shared" si="0"/>
        <v>31.835999999999956</v>
      </c>
      <c r="G23" s="46">
        <v>417.96663000000001</v>
      </c>
      <c r="H23" s="68">
        <f t="shared" si="1"/>
        <v>355.78200000000004</v>
      </c>
      <c r="I23" s="72">
        <f t="shared" si="2"/>
        <v>-0.14877893481592053</v>
      </c>
    </row>
    <row r="24" spans="1:9" ht="16.5" x14ac:dyDescent="0.3">
      <c r="A24" s="37"/>
      <c r="B24" s="34" t="s">
        <v>12</v>
      </c>
      <c r="C24" s="15" t="s">
        <v>171</v>
      </c>
      <c r="D24" s="47">
        <v>544.79999999999995</v>
      </c>
      <c r="E24" s="83">
        <v>462.5</v>
      </c>
      <c r="F24" s="71">
        <f t="shared" si="0"/>
        <v>82.299999999999955</v>
      </c>
      <c r="G24" s="46">
        <v>456.89500000000004</v>
      </c>
      <c r="H24" s="68">
        <f t="shared" si="1"/>
        <v>503.65</v>
      </c>
      <c r="I24" s="72">
        <f t="shared" si="2"/>
        <v>0.10233204565600397</v>
      </c>
    </row>
    <row r="25" spans="1:9" ht="16.5" x14ac:dyDescent="0.3">
      <c r="A25" s="37"/>
      <c r="B25" s="34" t="s">
        <v>13</v>
      </c>
      <c r="C25" s="15" t="s">
        <v>172</v>
      </c>
      <c r="D25" s="47">
        <v>484.8</v>
      </c>
      <c r="E25" s="83">
        <v>510</v>
      </c>
      <c r="F25" s="71">
        <f t="shared" si="0"/>
        <v>-25.199999999999989</v>
      </c>
      <c r="G25" s="46">
        <v>474.16044444444447</v>
      </c>
      <c r="H25" s="68">
        <f t="shared" si="1"/>
        <v>497.4</v>
      </c>
      <c r="I25" s="72">
        <f t="shared" si="2"/>
        <v>4.9012008124769676E-2</v>
      </c>
    </row>
    <row r="26" spans="1:9" ht="16.5" x14ac:dyDescent="0.3">
      <c r="A26" s="37"/>
      <c r="B26" s="34" t="s">
        <v>14</v>
      </c>
      <c r="C26" s="15" t="s">
        <v>173</v>
      </c>
      <c r="D26" s="47">
        <v>524.79999999999995</v>
      </c>
      <c r="E26" s="83">
        <v>523.33400000000006</v>
      </c>
      <c r="F26" s="71">
        <f t="shared" si="0"/>
        <v>1.4659999999998945</v>
      </c>
      <c r="G26" s="46">
        <v>468.36</v>
      </c>
      <c r="H26" s="68">
        <f t="shared" si="1"/>
        <v>524.06700000000001</v>
      </c>
      <c r="I26" s="72">
        <f t="shared" si="2"/>
        <v>0.11894055854470918</v>
      </c>
    </row>
    <row r="27" spans="1:9" ht="16.5" x14ac:dyDescent="0.3">
      <c r="A27" s="37"/>
      <c r="B27" s="34" t="s">
        <v>15</v>
      </c>
      <c r="C27" s="15" t="s">
        <v>174</v>
      </c>
      <c r="D27" s="47">
        <v>1094.8</v>
      </c>
      <c r="E27" s="83">
        <v>1141.6659999999999</v>
      </c>
      <c r="F27" s="71">
        <f t="shared" si="0"/>
        <v>-46.865999999999985</v>
      </c>
      <c r="G27" s="46">
        <v>1331.2179999999998</v>
      </c>
      <c r="H27" s="68">
        <f t="shared" si="1"/>
        <v>1118.2329999999999</v>
      </c>
      <c r="I27" s="72">
        <f t="shared" si="2"/>
        <v>-0.15999257822535448</v>
      </c>
    </row>
    <row r="28" spans="1:9" ht="16.5" x14ac:dyDescent="0.3">
      <c r="A28" s="37"/>
      <c r="B28" s="34" t="s">
        <v>16</v>
      </c>
      <c r="C28" s="15" t="s">
        <v>175</v>
      </c>
      <c r="D28" s="47">
        <v>469.8</v>
      </c>
      <c r="E28" s="83">
        <v>490</v>
      </c>
      <c r="F28" s="71">
        <f t="shared" si="0"/>
        <v>-20.199999999999989</v>
      </c>
      <c r="G28" s="46">
        <v>464.68000000000006</v>
      </c>
      <c r="H28" s="68">
        <f t="shared" si="1"/>
        <v>479.9</v>
      </c>
      <c r="I28" s="72">
        <f t="shared" si="2"/>
        <v>3.2753722992166459E-2</v>
      </c>
    </row>
    <row r="29" spans="1:9" ht="16.5" x14ac:dyDescent="0.3">
      <c r="A29" s="37"/>
      <c r="B29" s="34" t="s">
        <v>17</v>
      </c>
      <c r="C29" s="15" t="s">
        <v>176</v>
      </c>
      <c r="D29" s="47">
        <v>983.8</v>
      </c>
      <c r="E29" s="83">
        <v>1125</v>
      </c>
      <c r="F29" s="71">
        <f t="shared" si="0"/>
        <v>-141.20000000000005</v>
      </c>
      <c r="G29" s="46">
        <v>1048.6149999999998</v>
      </c>
      <c r="H29" s="68">
        <f t="shared" si="1"/>
        <v>1054.4000000000001</v>
      </c>
      <c r="I29" s="72">
        <f t="shared" si="2"/>
        <v>5.5168007323949308E-3</v>
      </c>
    </row>
    <row r="30" spans="1:9" ht="16.5" x14ac:dyDescent="0.3">
      <c r="A30" s="37"/>
      <c r="B30" s="34" t="s">
        <v>18</v>
      </c>
      <c r="C30" s="15" t="s">
        <v>177</v>
      </c>
      <c r="D30" s="47">
        <v>1519.6666666666667</v>
      </c>
      <c r="E30" s="83">
        <v>1250</v>
      </c>
      <c r="F30" s="71">
        <f t="shared" si="0"/>
        <v>269.66666666666674</v>
      </c>
      <c r="G30" s="46">
        <v>1863.7166666666662</v>
      </c>
      <c r="H30" s="68">
        <f t="shared" si="1"/>
        <v>1384.8333333333335</v>
      </c>
      <c r="I30" s="72">
        <f t="shared" si="2"/>
        <v>-0.25695071675773296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832.2</v>
      </c>
      <c r="E31" s="95">
        <v>974.86599999999999</v>
      </c>
      <c r="F31" s="74">
        <f t="shared" si="0"/>
        <v>-142.66599999999994</v>
      </c>
      <c r="G31" s="49">
        <v>1100.942</v>
      </c>
      <c r="H31" s="107">
        <f t="shared" si="1"/>
        <v>903.53300000000002</v>
      </c>
      <c r="I31" s="75">
        <f t="shared" si="2"/>
        <v>-0.17930917341694658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41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3036.25</v>
      </c>
      <c r="E33" s="83">
        <v>2616.6</v>
      </c>
      <c r="F33" s="67">
        <f>D33-E33</f>
        <v>419.65000000000009</v>
      </c>
      <c r="G33" s="54">
        <v>2264.5625</v>
      </c>
      <c r="H33" s="68">
        <f>AVERAGE(D33:E33)</f>
        <v>2826.4250000000002</v>
      </c>
      <c r="I33" s="78">
        <f t="shared" si="2"/>
        <v>0.24811083818618396</v>
      </c>
    </row>
    <row r="34" spans="1:9" ht="16.5" x14ac:dyDescent="0.3">
      <c r="A34" s="37"/>
      <c r="B34" s="34" t="s">
        <v>27</v>
      </c>
      <c r="C34" s="15" t="s">
        <v>180</v>
      </c>
      <c r="D34" s="47">
        <v>2879</v>
      </c>
      <c r="E34" s="83">
        <v>2333.1999999999998</v>
      </c>
      <c r="F34" s="79">
        <f>D34-E34</f>
        <v>545.80000000000018</v>
      </c>
      <c r="G34" s="46">
        <v>1977.3582222222224</v>
      </c>
      <c r="H34" s="68">
        <f>AVERAGE(D34:E34)</f>
        <v>2606.1</v>
      </c>
      <c r="I34" s="72">
        <f t="shared" si="2"/>
        <v>0.31797059870678168</v>
      </c>
    </row>
    <row r="35" spans="1:9" ht="16.5" x14ac:dyDescent="0.3">
      <c r="A35" s="37"/>
      <c r="B35" s="39" t="s">
        <v>28</v>
      </c>
      <c r="C35" s="15" t="s">
        <v>181</v>
      </c>
      <c r="D35" s="47">
        <v>2092.5</v>
      </c>
      <c r="E35" s="83">
        <v>1941.6</v>
      </c>
      <c r="F35" s="71">
        <f>D35-E35</f>
        <v>150.90000000000009</v>
      </c>
      <c r="G35" s="46">
        <v>2000.2642857142857</v>
      </c>
      <c r="H35" s="68">
        <f>AVERAGE(D35:E35)</f>
        <v>2017.05</v>
      </c>
      <c r="I35" s="72">
        <f t="shared" si="2"/>
        <v>8.3917482332691428E-3</v>
      </c>
    </row>
    <row r="36" spans="1:9" ht="16.5" x14ac:dyDescent="0.3">
      <c r="A36" s="37"/>
      <c r="B36" s="34" t="s">
        <v>29</v>
      </c>
      <c r="C36" s="15" t="s">
        <v>182</v>
      </c>
      <c r="D36" s="47">
        <v>1430</v>
      </c>
      <c r="E36" s="83">
        <v>1437.5</v>
      </c>
      <c r="F36" s="79">
        <f>D36-E36</f>
        <v>-7.5</v>
      </c>
      <c r="G36" s="46">
        <v>1876.8511904761904</v>
      </c>
      <c r="H36" s="68">
        <f>AVERAGE(D36:E36)</f>
        <v>1433.75</v>
      </c>
      <c r="I36" s="72">
        <f t="shared" si="2"/>
        <v>-0.23608754531240581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1383.8</v>
      </c>
      <c r="E37" s="83">
        <v>1391.5340000000001</v>
      </c>
      <c r="F37" s="71">
        <f>D37-E37</f>
        <v>-7.734000000000151</v>
      </c>
      <c r="G37" s="49">
        <v>1157.5</v>
      </c>
      <c r="H37" s="68">
        <f>AVERAGE(D37:E37)</f>
        <v>1387.6669999999999</v>
      </c>
      <c r="I37" s="80">
        <f t="shared" si="2"/>
        <v>0.19884838012958955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41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28530</v>
      </c>
      <c r="E39" s="84">
        <v>25333.133999999998</v>
      </c>
      <c r="F39" s="67">
        <f>D39-E39</f>
        <v>3196.8660000000018</v>
      </c>
      <c r="G39" s="46">
        <v>25339.454444444444</v>
      </c>
      <c r="H39" s="67">
        <f>AVERAGE(D39:E39)</f>
        <v>26931.566999999999</v>
      </c>
      <c r="I39" s="78">
        <f t="shared" si="2"/>
        <v>6.283136675441009E-2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14526.444444444445</v>
      </c>
      <c r="E40" s="85">
        <v>15666.534</v>
      </c>
      <c r="F40" s="74">
        <f>D40-E40</f>
        <v>-1140.0895555555544</v>
      </c>
      <c r="G40" s="46">
        <v>14913.208888888888</v>
      </c>
      <c r="H40" s="81">
        <f>AVERAGE(D40:E40)</f>
        <v>15096.489222222222</v>
      </c>
      <c r="I40" s="75">
        <f t="shared" si="2"/>
        <v>1.228979857379235E-2</v>
      </c>
    </row>
    <row r="41" spans="1:9" ht="15.75" customHeight="1" thickBot="1" x14ac:dyDescent="0.25">
      <c r="A41" s="160"/>
      <c r="B41" s="161"/>
      <c r="C41" s="162"/>
      <c r="D41" s="86">
        <f>SUM(D16:D40)</f>
        <v>71553.811111111107</v>
      </c>
      <c r="E41" s="86">
        <f>SUM(E16:E40)</f>
        <v>68561.797999999995</v>
      </c>
      <c r="F41" s="86">
        <f>SUM(F16:F40)</f>
        <v>2992.0131111111141</v>
      </c>
      <c r="G41" s="86">
        <f>SUM(G16:G40)</f>
        <v>67548.437717301582</v>
      </c>
      <c r="H41" s="86">
        <f>AVERAGE(D41:E41)</f>
        <v>70057.804555555544</v>
      </c>
      <c r="I41" s="75">
        <f>(H41-G41)/G41</f>
        <v>3.7149146938911699E-2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23</v>
      </c>
      <c r="E13" s="150" t="s">
        <v>217</v>
      </c>
      <c r="F13" s="167" t="s">
        <v>224</v>
      </c>
      <c r="G13" s="150" t="s">
        <v>197</v>
      </c>
      <c r="H13" s="167" t="s">
        <v>220</v>
      </c>
      <c r="I13" s="150" t="s">
        <v>187</v>
      </c>
    </row>
    <row r="14" spans="1:9" ht="30" customHeight="1" thickBot="1" x14ac:dyDescent="0.25">
      <c r="A14" s="149"/>
      <c r="B14" s="155"/>
      <c r="C14" s="157"/>
      <c r="D14" s="170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1844.962</v>
      </c>
      <c r="F16" s="42">
        <v>1234.8330000000001</v>
      </c>
      <c r="G16" s="21">
        <f>(F16-E16)/E16</f>
        <v>-0.3307000360983044</v>
      </c>
      <c r="H16" s="42">
        <v>1311.4</v>
      </c>
      <c r="I16" s="21">
        <f>(F16-H16)/H16</f>
        <v>-5.8385694677443957E-2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1353.1742222222222</v>
      </c>
      <c r="F17" s="46">
        <v>1840.1999999999998</v>
      </c>
      <c r="G17" s="21">
        <f t="shared" ref="G17:G80" si="0">(F17-E17)/E17</f>
        <v>0.35991357933050905</v>
      </c>
      <c r="H17" s="46">
        <v>1878.5</v>
      </c>
      <c r="I17" s="21">
        <f t="shared" ref="I17:I31" si="1">(F17-H17)/H17</f>
        <v>-2.0388607931860623E-2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1400.1399999999999</v>
      </c>
      <c r="F18" s="46">
        <v>1412.6999999999998</v>
      </c>
      <c r="G18" s="21">
        <f t="shared" si="0"/>
        <v>8.9705315182767049E-3</v>
      </c>
      <c r="H18" s="46">
        <v>1361.9</v>
      </c>
      <c r="I18" s="21">
        <f t="shared" si="1"/>
        <v>3.7300829723180648E-2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831.92600000000004</v>
      </c>
      <c r="F19" s="46">
        <v>828.08299999999997</v>
      </c>
      <c r="G19" s="21">
        <f t="shared" si="0"/>
        <v>-4.6194012448223451E-3</v>
      </c>
      <c r="H19" s="46">
        <v>842.25</v>
      </c>
      <c r="I19" s="21">
        <f t="shared" si="1"/>
        <v>-1.6820421490056432E-2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2344.5342222222221</v>
      </c>
      <c r="F20" s="46">
        <v>2843.5920000000001</v>
      </c>
      <c r="G20" s="21">
        <f>(F20-E20)/E20</f>
        <v>0.2128600952153113</v>
      </c>
      <c r="H20" s="46">
        <v>2802.0777777777776</v>
      </c>
      <c r="I20" s="21">
        <f t="shared" si="1"/>
        <v>1.4815513884538176E-2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1223.5280000000002</v>
      </c>
      <c r="F21" s="46">
        <v>1317.35</v>
      </c>
      <c r="G21" s="21">
        <f t="shared" si="0"/>
        <v>7.6681530786381388E-2</v>
      </c>
      <c r="H21" s="46">
        <v>1417.6999999999998</v>
      </c>
      <c r="I21" s="21">
        <f t="shared" si="1"/>
        <v>-7.0783663680609385E-2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1394.42</v>
      </c>
      <c r="F22" s="46">
        <v>1460.1999999999998</v>
      </c>
      <c r="G22" s="21">
        <f t="shared" si="0"/>
        <v>4.7173735316475479E-2</v>
      </c>
      <c r="H22" s="46">
        <v>1406</v>
      </c>
      <c r="I22" s="21">
        <f t="shared" si="1"/>
        <v>3.8549075391180528E-2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417.96663000000001</v>
      </c>
      <c r="F23" s="46">
        <v>355.78200000000004</v>
      </c>
      <c r="G23" s="21">
        <f t="shared" si="0"/>
        <v>-0.14877893481592053</v>
      </c>
      <c r="H23" s="46">
        <v>330.06500000000005</v>
      </c>
      <c r="I23" s="21">
        <f t="shared" si="1"/>
        <v>7.7914956145001685E-2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456.89500000000004</v>
      </c>
      <c r="F24" s="46">
        <v>503.65</v>
      </c>
      <c r="G24" s="21">
        <f t="shared" si="0"/>
        <v>0.10233204565600397</v>
      </c>
      <c r="H24" s="46">
        <v>470.52499999999998</v>
      </c>
      <c r="I24" s="21">
        <f t="shared" si="1"/>
        <v>7.0400085011423419E-2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474.16044444444447</v>
      </c>
      <c r="F25" s="46">
        <v>497.4</v>
      </c>
      <c r="G25" s="21">
        <f t="shared" si="0"/>
        <v>4.9012008124769676E-2</v>
      </c>
      <c r="H25" s="46">
        <v>482.4</v>
      </c>
      <c r="I25" s="21">
        <f t="shared" si="1"/>
        <v>3.109452736318408E-2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468.36</v>
      </c>
      <c r="F26" s="46">
        <v>524.06700000000001</v>
      </c>
      <c r="G26" s="21">
        <f t="shared" si="0"/>
        <v>0.11894055854470918</v>
      </c>
      <c r="H26" s="46">
        <v>554.9</v>
      </c>
      <c r="I26" s="21">
        <f t="shared" si="1"/>
        <v>-5.5564966660659527E-2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1331.2179999999998</v>
      </c>
      <c r="F27" s="46">
        <v>1118.2329999999999</v>
      </c>
      <c r="G27" s="21">
        <f t="shared" si="0"/>
        <v>-0.15999257822535448</v>
      </c>
      <c r="H27" s="46">
        <v>1142.4000000000001</v>
      </c>
      <c r="I27" s="21">
        <f t="shared" si="1"/>
        <v>-2.1154586834734018E-2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464.68000000000006</v>
      </c>
      <c r="F28" s="46">
        <v>479.9</v>
      </c>
      <c r="G28" s="21">
        <f t="shared" si="0"/>
        <v>3.2753722992166459E-2</v>
      </c>
      <c r="H28" s="46">
        <v>447.4</v>
      </c>
      <c r="I28" s="21">
        <f t="shared" si="1"/>
        <v>7.2641931157800627E-2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1048.6149999999998</v>
      </c>
      <c r="F29" s="46">
        <v>1054.4000000000001</v>
      </c>
      <c r="G29" s="21">
        <f t="shared" si="0"/>
        <v>5.5168007323949308E-3</v>
      </c>
      <c r="H29" s="46">
        <v>1054.9000000000001</v>
      </c>
      <c r="I29" s="21">
        <f t="shared" si="1"/>
        <v>-4.7397857616835717E-4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1863.7166666666662</v>
      </c>
      <c r="F30" s="46">
        <v>1384.8333333333335</v>
      </c>
      <c r="G30" s="21">
        <f t="shared" si="0"/>
        <v>-0.25695071675773296</v>
      </c>
      <c r="H30" s="46">
        <v>1401.4583333333335</v>
      </c>
      <c r="I30" s="21">
        <f t="shared" si="1"/>
        <v>-1.1862643080124869E-2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1100.942</v>
      </c>
      <c r="F31" s="49">
        <v>903.53300000000002</v>
      </c>
      <c r="G31" s="23">
        <f t="shared" si="0"/>
        <v>-0.17930917341694658</v>
      </c>
      <c r="H31" s="49">
        <v>924.75</v>
      </c>
      <c r="I31" s="23">
        <f t="shared" si="1"/>
        <v>-2.2943498242768298E-2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2264.5625</v>
      </c>
      <c r="F33" s="54">
        <v>2826.4250000000002</v>
      </c>
      <c r="G33" s="21">
        <f t="shared" si="0"/>
        <v>0.24811083818618396</v>
      </c>
      <c r="H33" s="54">
        <v>2657.6750000000002</v>
      </c>
      <c r="I33" s="21">
        <f>(F33-H33)/H33</f>
        <v>6.3495348377811428E-2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1977.3582222222224</v>
      </c>
      <c r="F34" s="46">
        <v>2606.1</v>
      </c>
      <c r="G34" s="21">
        <f t="shared" si="0"/>
        <v>0.31797059870678168</v>
      </c>
      <c r="H34" s="46">
        <v>2649.5</v>
      </c>
      <c r="I34" s="21">
        <f>(F34-H34)/H34</f>
        <v>-1.638044914134746E-2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2000.2642857142857</v>
      </c>
      <c r="F35" s="46">
        <v>2017.05</v>
      </c>
      <c r="G35" s="21">
        <f t="shared" si="0"/>
        <v>8.3917482332691428E-3</v>
      </c>
      <c r="H35" s="46">
        <v>1961.875</v>
      </c>
      <c r="I35" s="21">
        <f>(F35-H35)/H35</f>
        <v>2.8123606244026735E-2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1876.8511904761904</v>
      </c>
      <c r="F36" s="46">
        <v>1433.75</v>
      </c>
      <c r="G36" s="21">
        <f t="shared" si="0"/>
        <v>-0.23608754531240581</v>
      </c>
      <c r="H36" s="46">
        <v>1581</v>
      </c>
      <c r="I36" s="21">
        <f>(F36-H36)/H36</f>
        <v>-9.3137254901960786E-2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1157.5</v>
      </c>
      <c r="F37" s="49">
        <v>1387.6669999999999</v>
      </c>
      <c r="G37" s="23">
        <f t="shared" si="0"/>
        <v>0.19884838012958955</v>
      </c>
      <c r="H37" s="49">
        <v>1523.5</v>
      </c>
      <c r="I37" s="23">
        <f>(F37-H37)/H37</f>
        <v>-8.9158516573679084E-2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25339.454444444444</v>
      </c>
      <c r="F39" s="46">
        <v>26931.566999999999</v>
      </c>
      <c r="G39" s="21">
        <f t="shared" si="0"/>
        <v>6.283136675441009E-2</v>
      </c>
      <c r="H39" s="46">
        <v>27319.933333333334</v>
      </c>
      <c r="I39" s="21">
        <f t="shared" ref="I39:I44" si="2">(F39-H39)/H39</f>
        <v>-1.4215493449227616E-2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14913.208888888888</v>
      </c>
      <c r="F40" s="46">
        <v>15096.489222222222</v>
      </c>
      <c r="G40" s="21">
        <f t="shared" si="0"/>
        <v>1.228979857379235E-2</v>
      </c>
      <c r="H40" s="46">
        <v>15190.966666666667</v>
      </c>
      <c r="I40" s="21">
        <f t="shared" si="2"/>
        <v>-6.2193174744932644E-3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11379.9</v>
      </c>
      <c r="F41" s="57">
        <v>10742.25</v>
      </c>
      <c r="G41" s="21">
        <f t="shared" si="0"/>
        <v>-5.6033005562439009E-2</v>
      </c>
      <c r="H41" s="57">
        <v>10273.5</v>
      </c>
      <c r="I41" s="21">
        <f t="shared" si="2"/>
        <v>4.5627098846546942E-2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6035.93</v>
      </c>
      <c r="F42" s="47">
        <v>5816.6</v>
      </c>
      <c r="G42" s="21">
        <f t="shared" si="0"/>
        <v>-3.633739953909338E-2</v>
      </c>
      <c r="H42" s="47">
        <v>5873.2</v>
      </c>
      <c r="I42" s="21">
        <f t="shared" si="2"/>
        <v>-9.6369951644758312E-3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9968.3809523809523</v>
      </c>
      <c r="F43" s="47">
        <v>9968.5714285714294</v>
      </c>
      <c r="G43" s="21">
        <f t="shared" si="0"/>
        <v>1.9108036840381922E-5</v>
      </c>
      <c r="H43" s="47">
        <v>9968.5714285714294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12156.678571428571</v>
      </c>
      <c r="F44" s="50">
        <v>12080</v>
      </c>
      <c r="G44" s="31">
        <f t="shared" si="0"/>
        <v>-6.3075264331480885E-3</v>
      </c>
      <c r="H44" s="50">
        <v>12220</v>
      </c>
      <c r="I44" s="31">
        <f t="shared" si="2"/>
        <v>-1.1456628477905073E-2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5190.7777777777783</v>
      </c>
      <c r="F46" s="43">
        <v>5372.2222222222226</v>
      </c>
      <c r="G46" s="21">
        <f t="shared" si="0"/>
        <v>3.4955155510841857E-2</v>
      </c>
      <c r="H46" s="43">
        <v>5367.7777777777774</v>
      </c>
      <c r="I46" s="21">
        <f t="shared" ref="I46:I51" si="3">(F46-H46)/H46</f>
        <v>8.2798592423943861E-4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6144.4444444444443</v>
      </c>
      <c r="G47" s="21">
        <f t="shared" si="0"/>
        <v>1.7741460541813935E-2</v>
      </c>
      <c r="H47" s="47">
        <v>6144.4444444444443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19273.75</v>
      </c>
      <c r="G48" s="21">
        <f t="shared" si="0"/>
        <v>2.5942692592064131E-5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18021.525399999999</v>
      </c>
      <c r="F49" s="47">
        <v>18983.015555555558</v>
      </c>
      <c r="G49" s="21">
        <f t="shared" si="0"/>
        <v>5.3352318087100385E-2</v>
      </c>
      <c r="H49" s="47">
        <v>18983.015555555558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2199.2857142857142</v>
      </c>
      <c r="G50" s="21">
        <f t="shared" si="0"/>
        <v>0.11324029213970632</v>
      </c>
      <c r="H50" s="47">
        <v>2199.2857142857142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24150.969444444443</v>
      </c>
      <c r="F51" s="50">
        <v>27101</v>
      </c>
      <c r="G51" s="31">
        <f t="shared" si="0"/>
        <v>0.1221495709454498</v>
      </c>
      <c r="H51" s="50">
        <v>26284</v>
      </c>
      <c r="I51" s="31">
        <f t="shared" si="3"/>
        <v>3.1083548927103941E-2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2500</v>
      </c>
      <c r="F53" s="66">
        <v>3750</v>
      </c>
      <c r="G53" s="22">
        <f t="shared" si="0"/>
        <v>0.5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3996.1666666666665</v>
      </c>
      <c r="F54" s="70">
        <v>4013</v>
      </c>
      <c r="G54" s="21">
        <f t="shared" si="0"/>
        <v>4.2123701880969642E-3</v>
      </c>
      <c r="H54" s="70">
        <v>4013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2035.8333333333333</v>
      </c>
      <c r="F55" s="70">
        <v>2032.5</v>
      </c>
      <c r="G55" s="21">
        <f t="shared" si="0"/>
        <v>-1.6373311502250959E-3</v>
      </c>
      <c r="H55" s="70">
        <v>2032.5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5400</v>
      </c>
      <c r="F56" s="70">
        <v>5500</v>
      </c>
      <c r="G56" s="21">
        <f t="shared" si="0"/>
        <v>1.8518518518518517E-2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1886.25</v>
      </c>
      <c r="F57" s="105">
        <v>2108.75</v>
      </c>
      <c r="G57" s="21">
        <f t="shared" si="0"/>
        <v>0.11795891318754141</v>
      </c>
      <c r="H57" s="105">
        <v>2108.75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4639.4444444444443</v>
      </c>
      <c r="F58" s="50">
        <v>4472.7777777777774</v>
      </c>
      <c r="G58" s="29">
        <f t="shared" si="0"/>
        <v>-3.5923841456113104E-2</v>
      </c>
      <c r="H58" s="50">
        <v>4383.8888888888887</v>
      </c>
      <c r="I58" s="29">
        <f t="shared" si="4"/>
        <v>2.0276264098339835E-2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5351.7</v>
      </c>
      <c r="F59" s="68">
        <v>5157.5</v>
      </c>
      <c r="G59" s="21">
        <f t="shared" si="0"/>
        <v>-3.6287534802025491E-2</v>
      </c>
      <c r="H59" s="68">
        <v>5095</v>
      </c>
      <c r="I59" s="21">
        <f t="shared" si="4"/>
        <v>1.2266928361138371E-2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4720.3999999999996</v>
      </c>
      <c r="F60" s="70">
        <v>4997</v>
      </c>
      <c r="G60" s="21">
        <f t="shared" si="0"/>
        <v>5.8596729090755105E-2</v>
      </c>
      <c r="H60" s="70">
        <v>4997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17509.875</v>
      </c>
      <c r="F61" s="73">
        <v>20876.25</v>
      </c>
      <c r="G61" s="29">
        <f t="shared" si="0"/>
        <v>0.19225579851369584</v>
      </c>
      <c r="H61" s="73">
        <v>20876.25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5891.6088888888889</v>
      </c>
      <c r="F63" s="54">
        <v>6452.7777777777774</v>
      </c>
      <c r="G63" s="21">
        <f t="shared" si="0"/>
        <v>9.5248836009329957E-2</v>
      </c>
      <c r="H63" s="54">
        <v>6452.7777777777774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12805.375</v>
      </c>
      <c r="F65" s="46">
        <v>12748.75</v>
      </c>
      <c r="G65" s="21">
        <f t="shared" si="0"/>
        <v>-4.4219712425446348E-3</v>
      </c>
      <c r="H65" s="46">
        <v>12748.75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6560.2777777777783</v>
      </c>
      <c r="F66" s="46">
        <v>7551.333333333333</v>
      </c>
      <c r="G66" s="21">
        <f t="shared" si="0"/>
        <v>0.15106914510733779</v>
      </c>
      <c r="H66" s="46">
        <v>7484.666666666667</v>
      </c>
      <c r="I66" s="21">
        <f t="shared" si="5"/>
        <v>8.9070989578693398E-3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3610</v>
      </c>
      <c r="F67" s="46">
        <v>3846.5</v>
      </c>
      <c r="G67" s="21">
        <f t="shared" si="0"/>
        <v>6.5512465373961215E-2</v>
      </c>
      <c r="H67" s="46">
        <v>3846.5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3419.4952380952382</v>
      </c>
      <c r="F68" s="58">
        <v>3505.5714285714284</v>
      </c>
      <c r="G68" s="31">
        <f t="shared" si="0"/>
        <v>2.5172191941444932E-2</v>
      </c>
      <c r="H68" s="58">
        <v>3462</v>
      </c>
      <c r="I68" s="31">
        <f t="shared" si="5"/>
        <v>1.2585623504167661E-2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3599.96</v>
      </c>
      <c r="F70" s="43">
        <v>3725.8</v>
      </c>
      <c r="G70" s="21">
        <f t="shared" si="0"/>
        <v>3.4955943954932872E-2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2742.7777777777778</v>
      </c>
      <c r="F71" s="47">
        <v>2747.2222222222222</v>
      </c>
      <c r="G71" s="21">
        <f t="shared" si="0"/>
        <v>1.620417257443755E-3</v>
      </c>
      <c r="H71" s="47">
        <v>2747.2222222222222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1298.375</v>
      </c>
      <c r="F72" s="47">
        <v>1320</v>
      </c>
      <c r="G72" s="21">
        <f t="shared" si="0"/>
        <v>1.6655434677962839E-2</v>
      </c>
      <c r="H72" s="47">
        <v>1320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2129.75</v>
      </c>
      <c r="F73" s="47">
        <v>2076.875</v>
      </c>
      <c r="G73" s="21">
        <f t="shared" si="0"/>
        <v>-2.4826857612395822E-2</v>
      </c>
      <c r="H73" s="47">
        <v>2076.875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1652</v>
      </c>
      <c r="F74" s="50">
        <v>1684.8888888888889</v>
      </c>
      <c r="G74" s="21">
        <f t="shared" si="0"/>
        <v>1.9908528383104671E-2</v>
      </c>
      <c r="H74" s="50">
        <v>1686.4</v>
      </c>
      <c r="I74" s="21">
        <f t="shared" si="5"/>
        <v>-8.9605734767028982E-4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1452.7142857142858</v>
      </c>
      <c r="F76" s="43">
        <v>1466.4285714285713</v>
      </c>
      <c r="G76" s="22">
        <f t="shared" si="0"/>
        <v>9.4404562887205092E-3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1456.4</v>
      </c>
      <c r="F77" s="32">
        <v>1351.8</v>
      </c>
      <c r="G77" s="21">
        <f t="shared" si="0"/>
        <v>-7.1820928316396679E-2</v>
      </c>
      <c r="H77" s="32">
        <v>1351.8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940.81999999999994</v>
      </c>
      <c r="F78" s="47">
        <v>824.77777777777783</v>
      </c>
      <c r="G78" s="21">
        <f t="shared" si="0"/>
        <v>-0.12334157673329874</v>
      </c>
      <c r="H78" s="47">
        <v>824.77777777777783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1415.7</v>
      </c>
      <c r="F79" s="47">
        <v>1504.9</v>
      </c>
      <c r="G79" s="21">
        <f t="shared" si="0"/>
        <v>6.3007699371335768E-2</v>
      </c>
      <c r="H79" s="47">
        <v>1504.9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1738.4177777777775</v>
      </c>
      <c r="F80" s="61">
        <v>1933.8</v>
      </c>
      <c r="G80" s="21">
        <f t="shared" si="0"/>
        <v>0.11239083304358514</v>
      </c>
      <c r="H80" s="61">
        <v>1972.3</v>
      </c>
      <c r="I80" s="21">
        <f t="shared" si="6"/>
        <v>-1.9520356943669829E-2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8303.3333333333339</v>
      </c>
      <c r="G81" s="21">
        <f t="shared" ref="G81:G82" si="7">(F81-E81)/E81</f>
        <v>-5.1047619047618981E-2</v>
      </c>
      <c r="H81" s="61">
        <v>8303.3333333333339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3857.7</v>
      </c>
      <c r="F82" s="50">
        <v>3996</v>
      </c>
      <c r="G82" s="23">
        <f t="shared" si="7"/>
        <v>3.5850377167742489E-2</v>
      </c>
      <c r="H82" s="50">
        <v>3996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2"/>
  <sheetViews>
    <sheetView rightToLeft="1" zoomScaleNormal="100" workbookViewId="0">
      <selection activeCell="I91" sqref="I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8" t="s">
        <v>3</v>
      </c>
      <c r="B13" s="154"/>
      <c r="C13" s="173" t="s">
        <v>0</v>
      </c>
      <c r="D13" s="175" t="s">
        <v>23</v>
      </c>
      <c r="E13" s="150" t="s">
        <v>217</v>
      </c>
      <c r="F13" s="167" t="s">
        <v>224</v>
      </c>
      <c r="G13" s="150" t="s">
        <v>197</v>
      </c>
      <c r="H13" s="167" t="s">
        <v>220</v>
      </c>
      <c r="I13" s="150" t="s">
        <v>187</v>
      </c>
    </row>
    <row r="14" spans="1:9" ht="38.25" customHeight="1" thickBot="1" x14ac:dyDescent="0.25">
      <c r="A14" s="149"/>
      <c r="B14" s="155"/>
      <c r="C14" s="174"/>
      <c r="D14" s="176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9</v>
      </c>
      <c r="C16" s="14" t="s">
        <v>88</v>
      </c>
      <c r="D16" s="11" t="s">
        <v>161</v>
      </c>
      <c r="E16" s="42">
        <v>1223.5280000000002</v>
      </c>
      <c r="F16" s="42">
        <v>1317.35</v>
      </c>
      <c r="G16" s="21">
        <f t="shared" ref="G16:G31" si="0">(F16-E16)/E16</f>
        <v>7.6681530786381388E-2</v>
      </c>
      <c r="H16" s="42">
        <v>1417.6999999999998</v>
      </c>
      <c r="I16" s="21">
        <f t="shared" ref="I16:I31" si="1">(F16-H16)/H16</f>
        <v>-7.0783663680609385E-2</v>
      </c>
    </row>
    <row r="17" spans="1:9" ht="16.5" x14ac:dyDescent="0.3">
      <c r="A17" s="37"/>
      <c r="B17" s="34" t="s">
        <v>4</v>
      </c>
      <c r="C17" s="15" t="s">
        <v>84</v>
      </c>
      <c r="D17" s="11" t="s">
        <v>161</v>
      </c>
      <c r="E17" s="46">
        <v>1844.962</v>
      </c>
      <c r="F17" s="46">
        <v>1234.8330000000001</v>
      </c>
      <c r="G17" s="21">
        <f t="shared" si="0"/>
        <v>-0.3307000360983044</v>
      </c>
      <c r="H17" s="46">
        <v>1311.4</v>
      </c>
      <c r="I17" s="21">
        <f t="shared" si="1"/>
        <v>-5.8385694677443957E-2</v>
      </c>
    </row>
    <row r="18" spans="1:9" ht="16.5" x14ac:dyDescent="0.3">
      <c r="A18" s="37"/>
      <c r="B18" s="34" t="s">
        <v>14</v>
      </c>
      <c r="C18" s="15" t="s">
        <v>94</v>
      </c>
      <c r="D18" s="11" t="s">
        <v>81</v>
      </c>
      <c r="E18" s="46">
        <v>468.36</v>
      </c>
      <c r="F18" s="46">
        <v>524.06700000000001</v>
      </c>
      <c r="G18" s="21">
        <f t="shared" si="0"/>
        <v>0.11894055854470918</v>
      </c>
      <c r="H18" s="46">
        <v>554.9</v>
      </c>
      <c r="I18" s="21">
        <f t="shared" si="1"/>
        <v>-5.5564966660659527E-2</v>
      </c>
    </row>
    <row r="19" spans="1:9" ht="16.5" x14ac:dyDescent="0.3">
      <c r="A19" s="37"/>
      <c r="B19" s="34" t="s">
        <v>19</v>
      </c>
      <c r="C19" s="15" t="s">
        <v>99</v>
      </c>
      <c r="D19" s="11" t="s">
        <v>161</v>
      </c>
      <c r="E19" s="46">
        <v>1100.942</v>
      </c>
      <c r="F19" s="46">
        <v>903.53300000000002</v>
      </c>
      <c r="G19" s="21">
        <f t="shared" si="0"/>
        <v>-0.17930917341694658</v>
      </c>
      <c r="H19" s="46">
        <v>924.75</v>
      </c>
      <c r="I19" s="21">
        <f t="shared" si="1"/>
        <v>-2.2943498242768298E-2</v>
      </c>
    </row>
    <row r="20" spans="1:9" ht="16.5" x14ac:dyDescent="0.3">
      <c r="A20" s="37"/>
      <c r="B20" s="34" t="s">
        <v>15</v>
      </c>
      <c r="C20" s="15" t="s">
        <v>95</v>
      </c>
      <c r="D20" s="11" t="s">
        <v>82</v>
      </c>
      <c r="E20" s="46">
        <v>1331.2179999999998</v>
      </c>
      <c r="F20" s="46">
        <v>1118.2329999999999</v>
      </c>
      <c r="G20" s="21">
        <f t="shared" si="0"/>
        <v>-0.15999257822535448</v>
      </c>
      <c r="H20" s="46">
        <v>1142.4000000000001</v>
      </c>
      <c r="I20" s="21">
        <f t="shared" si="1"/>
        <v>-2.1154586834734018E-2</v>
      </c>
    </row>
    <row r="21" spans="1:9" ht="16.5" x14ac:dyDescent="0.3">
      <c r="A21" s="37"/>
      <c r="B21" s="34" t="s">
        <v>5</v>
      </c>
      <c r="C21" s="15" t="s">
        <v>85</v>
      </c>
      <c r="D21" s="11" t="s">
        <v>161</v>
      </c>
      <c r="E21" s="46">
        <v>1353.1742222222222</v>
      </c>
      <c r="F21" s="46">
        <v>1840.1999999999998</v>
      </c>
      <c r="G21" s="21">
        <f t="shared" si="0"/>
        <v>0.35991357933050905</v>
      </c>
      <c r="H21" s="46">
        <v>1878.5</v>
      </c>
      <c r="I21" s="21">
        <f t="shared" si="1"/>
        <v>-2.0388607931860623E-2</v>
      </c>
    </row>
    <row r="22" spans="1:9" ht="16.5" x14ac:dyDescent="0.3">
      <c r="A22" s="37"/>
      <c r="B22" s="34" t="s">
        <v>7</v>
      </c>
      <c r="C22" s="15" t="s">
        <v>87</v>
      </c>
      <c r="D22" s="11" t="s">
        <v>161</v>
      </c>
      <c r="E22" s="46">
        <v>831.92600000000004</v>
      </c>
      <c r="F22" s="46">
        <v>828.08299999999997</v>
      </c>
      <c r="G22" s="21">
        <f t="shared" si="0"/>
        <v>-4.6194012448223451E-3</v>
      </c>
      <c r="H22" s="46">
        <v>842.25</v>
      </c>
      <c r="I22" s="21">
        <f t="shared" si="1"/>
        <v>-1.6820421490056432E-2</v>
      </c>
    </row>
    <row r="23" spans="1:9" ht="16.5" x14ac:dyDescent="0.3">
      <c r="A23" s="37"/>
      <c r="B23" s="34" t="s">
        <v>18</v>
      </c>
      <c r="C23" s="15" t="s">
        <v>98</v>
      </c>
      <c r="D23" s="13" t="s">
        <v>83</v>
      </c>
      <c r="E23" s="46">
        <v>1863.7166666666662</v>
      </c>
      <c r="F23" s="46">
        <v>1384.8333333333335</v>
      </c>
      <c r="G23" s="21">
        <f t="shared" si="0"/>
        <v>-0.25695071675773296</v>
      </c>
      <c r="H23" s="46">
        <v>1401.4583333333335</v>
      </c>
      <c r="I23" s="21">
        <f t="shared" si="1"/>
        <v>-1.1862643080124869E-2</v>
      </c>
    </row>
    <row r="24" spans="1:9" ht="16.5" x14ac:dyDescent="0.3">
      <c r="A24" s="37"/>
      <c r="B24" s="34" t="s">
        <v>17</v>
      </c>
      <c r="C24" s="15" t="s">
        <v>97</v>
      </c>
      <c r="D24" s="13" t="s">
        <v>161</v>
      </c>
      <c r="E24" s="46">
        <v>1048.6149999999998</v>
      </c>
      <c r="F24" s="46">
        <v>1054.4000000000001</v>
      </c>
      <c r="G24" s="21">
        <f t="shared" si="0"/>
        <v>5.5168007323949308E-3</v>
      </c>
      <c r="H24" s="46">
        <v>1054.9000000000001</v>
      </c>
      <c r="I24" s="21">
        <f t="shared" si="1"/>
        <v>-4.7397857616835717E-4</v>
      </c>
    </row>
    <row r="25" spans="1:9" ht="16.5" x14ac:dyDescent="0.3">
      <c r="A25" s="37"/>
      <c r="B25" s="34" t="s">
        <v>8</v>
      </c>
      <c r="C25" s="15" t="s">
        <v>89</v>
      </c>
      <c r="D25" s="13" t="s">
        <v>161</v>
      </c>
      <c r="E25" s="46">
        <v>2344.5342222222221</v>
      </c>
      <c r="F25" s="46">
        <v>2843.5920000000001</v>
      </c>
      <c r="G25" s="21">
        <f t="shared" si="0"/>
        <v>0.2128600952153113</v>
      </c>
      <c r="H25" s="46">
        <v>2802.0777777777776</v>
      </c>
      <c r="I25" s="21">
        <f t="shared" si="1"/>
        <v>1.4815513884538176E-2</v>
      </c>
    </row>
    <row r="26" spans="1:9" ht="16.5" x14ac:dyDescent="0.3">
      <c r="A26" s="37"/>
      <c r="B26" s="34" t="s">
        <v>13</v>
      </c>
      <c r="C26" s="15" t="s">
        <v>93</v>
      </c>
      <c r="D26" s="13" t="s">
        <v>81</v>
      </c>
      <c r="E26" s="46">
        <v>474.16044444444447</v>
      </c>
      <c r="F26" s="46">
        <v>497.4</v>
      </c>
      <c r="G26" s="21">
        <f t="shared" si="0"/>
        <v>4.9012008124769676E-2</v>
      </c>
      <c r="H26" s="46">
        <v>482.4</v>
      </c>
      <c r="I26" s="21">
        <f t="shared" si="1"/>
        <v>3.109452736318408E-2</v>
      </c>
    </row>
    <row r="27" spans="1:9" ht="16.5" x14ac:dyDescent="0.3">
      <c r="A27" s="37"/>
      <c r="B27" s="34" t="s">
        <v>6</v>
      </c>
      <c r="C27" s="15" t="s">
        <v>86</v>
      </c>
      <c r="D27" s="13" t="s">
        <v>161</v>
      </c>
      <c r="E27" s="46">
        <v>1400.1399999999999</v>
      </c>
      <c r="F27" s="46">
        <v>1412.6999999999998</v>
      </c>
      <c r="G27" s="21">
        <f t="shared" si="0"/>
        <v>8.9705315182767049E-3</v>
      </c>
      <c r="H27" s="46">
        <v>1361.9</v>
      </c>
      <c r="I27" s="21">
        <f t="shared" si="1"/>
        <v>3.7300829723180648E-2</v>
      </c>
    </row>
    <row r="28" spans="1:9" ht="16.5" x14ac:dyDescent="0.3">
      <c r="A28" s="37"/>
      <c r="B28" s="34" t="s">
        <v>10</v>
      </c>
      <c r="C28" s="15" t="s">
        <v>90</v>
      </c>
      <c r="D28" s="13" t="s">
        <v>161</v>
      </c>
      <c r="E28" s="46">
        <v>1394.42</v>
      </c>
      <c r="F28" s="46">
        <v>1460.1999999999998</v>
      </c>
      <c r="G28" s="21">
        <f t="shared" si="0"/>
        <v>4.7173735316475479E-2</v>
      </c>
      <c r="H28" s="46">
        <v>1406</v>
      </c>
      <c r="I28" s="21">
        <f t="shared" si="1"/>
        <v>3.8549075391180528E-2</v>
      </c>
    </row>
    <row r="29" spans="1:9" ht="17.25" thickBot="1" x14ac:dyDescent="0.35">
      <c r="A29" s="38"/>
      <c r="B29" s="34" t="s">
        <v>12</v>
      </c>
      <c r="C29" s="15" t="s">
        <v>92</v>
      </c>
      <c r="D29" s="13" t="s">
        <v>81</v>
      </c>
      <c r="E29" s="46">
        <v>456.89500000000004</v>
      </c>
      <c r="F29" s="46">
        <v>503.65</v>
      </c>
      <c r="G29" s="21">
        <f t="shared" si="0"/>
        <v>0.10233204565600397</v>
      </c>
      <c r="H29" s="46">
        <v>470.52499999999998</v>
      </c>
      <c r="I29" s="21">
        <f t="shared" si="1"/>
        <v>7.0400085011423419E-2</v>
      </c>
    </row>
    <row r="30" spans="1:9" ht="16.5" x14ac:dyDescent="0.3">
      <c r="A30" s="37"/>
      <c r="B30" s="34" t="s">
        <v>16</v>
      </c>
      <c r="C30" s="15" t="s">
        <v>96</v>
      </c>
      <c r="D30" s="13" t="s">
        <v>81</v>
      </c>
      <c r="E30" s="46">
        <v>464.68000000000006</v>
      </c>
      <c r="F30" s="46">
        <v>479.9</v>
      </c>
      <c r="G30" s="21">
        <f t="shared" si="0"/>
        <v>3.2753722992166459E-2</v>
      </c>
      <c r="H30" s="46">
        <v>447.4</v>
      </c>
      <c r="I30" s="21">
        <f t="shared" si="1"/>
        <v>7.2641931157800627E-2</v>
      </c>
    </row>
    <row r="31" spans="1:9" ht="17.25" thickBot="1" x14ac:dyDescent="0.35">
      <c r="A31" s="38"/>
      <c r="B31" s="36" t="s">
        <v>11</v>
      </c>
      <c r="C31" s="16" t="s">
        <v>91</v>
      </c>
      <c r="D31" s="12" t="s">
        <v>81</v>
      </c>
      <c r="E31" s="49">
        <v>417.96663000000001</v>
      </c>
      <c r="F31" s="49">
        <v>355.78200000000004</v>
      </c>
      <c r="G31" s="23">
        <f t="shared" si="0"/>
        <v>-0.14877893481592053</v>
      </c>
      <c r="H31" s="49">
        <v>330.06500000000005</v>
      </c>
      <c r="I31" s="23">
        <f t="shared" si="1"/>
        <v>7.7914956145001685E-2</v>
      </c>
    </row>
    <row r="32" spans="1:9" ht="15.75" customHeight="1" thickBot="1" x14ac:dyDescent="0.25">
      <c r="A32" s="160" t="s">
        <v>188</v>
      </c>
      <c r="B32" s="161"/>
      <c r="C32" s="161"/>
      <c r="D32" s="162"/>
      <c r="E32" s="106">
        <f>SUM(E16:E31)</f>
        <v>18019.238185555554</v>
      </c>
      <c r="F32" s="107">
        <f>SUM(F16:F31)</f>
        <v>17758.756333333335</v>
      </c>
      <c r="G32" s="108">
        <f t="shared" ref="G32" si="2">(F32-E32)/E32</f>
        <v>-1.4455763864147429E-2</v>
      </c>
      <c r="H32" s="107">
        <f>SUM(H16:H31)</f>
        <v>17828.626111111113</v>
      </c>
      <c r="I32" s="111">
        <f t="shared" ref="I32" si="3">(F32-H32)/H32</f>
        <v>-3.9189659002514983E-3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1876.8511904761904</v>
      </c>
      <c r="F34" s="54">
        <v>1433.75</v>
      </c>
      <c r="G34" s="21">
        <f>(F34-E34)/E34</f>
        <v>-0.23608754531240581</v>
      </c>
      <c r="H34" s="54">
        <v>1581</v>
      </c>
      <c r="I34" s="21">
        <f>(F34-H34)/H34</f>
        <v>-9.3137254901960786E-2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1157.5</v>
      </c>
      <c r="F35" s="46">
        <v>1387.6669999999999</v>
      </c>
      <c r="G35" s="21">
        <f>(F35-E35)/E35</f>
        <v>0.19884838012958955</v>
      </c>
      <c r="H35" s="46">
        <v>1523.5</v>
      </c>
      <c r="I35" s="21">
        <f>(F35-H35)/H35</f>
        <v>-8.9158516573679084E-2</v>
      </c>
    </row>
    <row r="36" spans="1:9" ht="16.5" x14ac:dyDescent="0.3">
      <c r="A36" s="37"/>
      <c r="B36" s="39" t="s">
        <v>27</v>
      </c>
      <c r="C36" s="15" t="s">
        <v>101</v>
      </c>
      <c r="D36" s="11" t="s">
        <v>161</v>
      </c>
      <c r="E36" s="46">
        <v>1977.3582222222224</v>
      </c>
      <c r="F36" s="46">
        <v>2606.1</v>
      </c>
      <c r="G36" s="21">
        <f>(F36-E36)/E36</f>
        <v>0.31797059870678168</v>
      </c>
      <c r="H36" s="46">
        <v>2649.5</v>
      </c>
      <c r="I36" s="21">
        <f>(F36-H36)/H36</f>
        <v>-1.638044914134746E-2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2000.2642857142857</v>
      </c>
      <c r="F37" s="46">
        <v>2017.05</v>
      </c>
      <c r="G37" s="21">
        <f>(F37-E37)/E37</f>
        <v>8.3917482332691428E-3</v>
      </c>
      <c r="H37" s="46">
        <v>1961.875</v>
      </c>
      <c r="I37" s="21">
        <f>(F37-H37)/H37</f>
        <v>2.8123606244026735E-2</v>
      </c>
    </row>
    <row r="38" spans="1:9" ht="17.25" thickBot="1" x14ac:dyDescent="0.35">
      <c r="A38" s="38"/>
      <c r="B38" s="39" t="s">
        <v>26</v>
      </c>
      <c r="C38" s="15" t="s">
        <v>100</v>
      </c>
      <c r="D38" s="24" t="s">
        <v>161</v>
      </c>
      <c r="E38" s="49">
        <v>2264.5625</v>
      </c>
      <c r="F38" s="49">
        <v>2826.4250000000002</v>
      </c>
      <c r="G38" s="23">
        <f>(F38-E38)/E38</f>
        <v>0.24811083818618396</v>
      </c>
      <c r="H38" s="49">
        <v>2657.6750000000002</v>
      </c>
      <c r="I38" s="23">
        <f>(F38-H38)/H38</f>
        <v>6.3495348377811428E-2</v>
      </c>
    </row>
    <row r="39" spans="1:9" ht="15.75" customHeight="1" thickBot="1" x14ac:dyDescent="0.25">
      <c r="A39" s="160" t="s">
        <v>189</v>
      </c>
      <c r="B39" s="161"/>
      <c r="C39" s="161"/>
      <c r="D39" s="162"/>
      <c r="E39" s="86">
        <f>SUM(E34:E38)</f>
        <v>9276.5361984126976</v>
      </c>
      <c r="F39" s="109">
        <f>SUM(F34:F38)</f>
        <v>10270.992</v>
      </c>
      <c r="G39" s="110">
        <f t="shared" ref="G39" si="4">(F39-E39)/E39</f>
        <v>0.10720119884375198</v>
      </c>
      <c r="H39" s="109">
        <f>SUM(H34:H38)</f>
        <v>10373.549999999999</v>
      </c>
      <c r="I39" s="111">
        <f t="shared" ref="I39" si="5">(F39-H39)/H39</f>
        <v>-9.8864901600704772E-3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161</v>
      </c>
      <c r="E41" s="46">
        <v>25339.454444444444</v>
      </c>
      <c r="F41" s="46">
        <v>26931.566999999999</v>
      </c>
      <c r="G41" s="21">
        <f t="shared" ref="G41:G46" si="6">(F41-E41)/E41</f>
        <v>6.283136675441009E-2</v>
      </c>
      <c r="H41" s="46">
        <v>27319.933333333334</v>
      </c>
      <c r="I41" s="21">
        <f t="shared" ref="I41:I46" si="7">(F41-H41)/H41</f>
        <v>-1.4215493449227616E-2</v>
      </c>
    </row>
    <row r="42" spans="1:9" ht="16.5" x14ac:dyDescent="0.3">
      <c r="A42" s="37"/>
      <c r="B42" s="34" t="s">
        <v>36</v>
      </c>
      <c r="C42" s="15" t="s">
        <v>153</v>
      </c>
      <c r="D42" s="11" t="s">
        <v>161</v>
      </c>
      <c r="E42" s="46">
        <v>12156.678571428571</v>
      </c>
      <c r="F42" s="46">
        <v>12080</v>
      </c>
      <c r="G42" s="21">
        <f t="shared" si="6"/>
        <v>-6.3075264331480885E-3</v>
      </c>
      <c r="H42" s="46">
        <v>12220</v>
      </c>
      <c r="I42" s="21">
        <f t="shared" si="7"/>
        <v>-1.1456628477905073E-2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6035.93</v>
      </c>
      <c r="F43" s="57">
        <v>5816.6</v>
      </c>
      <c r="G43" s="21">
        <f t="shared" si="6"/>
        <v>-3.633739953909338E-2</v>
      </c>
      <c r="H43" s="57">
        <v>5873.2</v>
      </c>
      <c r="I43" s="21">
        <f t="shared" si="7"/>
        <v>-9.6369951644758312E-3</v>
      </c>
    </row>
    <row r="44" spans="1:9" ht="16.5" x14ac:dyDescent="0.3">
      <c r="A44" s="37"/>
      <c r="B44" s="34" t="s">
        <v>32</v>
      </c>
      <c r="C44" s="15" t="s">
        <v>106</v>
      </c>
      <c r="D44" s="11" t="s">
        <v>161</v>
      </c>
      <c r="E44" s="47">
        <v>14913.208888888888</v>
      </c>
      <c r="F44" s="47">
        <v>15096.489222222222</v>
      </c>
      <c r="G44" s="21">
        <f t="shared" si="6"/>
        <v>1.228979857379235E-2</v>
      </c>
      <c r="H44" s="47">
        <v>15190.966666666667</v>
      </c>
      <c r="I44" s="21">
        <f t="shared" si="7"/>
        <v>-6.2193174744932644E-3</v>
      </c>
    </row>
    <row r="45" spans="1:9" ht="16.5" x14ac:dyDescent="0.3">
      <c r="A45" s="37"/>
      <c r="B45" s="34" t="s">
        <v>35</v>
      </c>
      <c r="C45" s="15" t="s">
        <v>152</v>
      </c>
      <c r="D45" s="11" t="s">
        <v>161</v>
      </c>
      <c r="E45" s="47">
        <v>9968.3809523809523</v>
      </c>
      <c r="F45" s="47">
        <v>9968.5714285714294</v>
      </c>
      <c r="G45" s="21">
        <f t="shared" si="6"/>
        <v>1.9108036840381922E-5</v>
      </c>
      <c r="H45" s="47">
        <v>9968.5714285714294</v>
      </c>
      <c r="I45" s="21">
        <f t="shared" si="7"/>
        <v>0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11379.9</v>
      </c>
      <c r="F46" s="50">
        <v>10742.25</v>
      </c>
      <c r="G46" s="31">
        <f t="shared" si="6"/>
        <v>-5.6033005562439009E-2</v>
      </c>
      <c r="H46" s="50">
        <v>10273.5</v>
      </c>
      <c r="I46" s="31">
        <f t="shared" si="7"/>
        <v>4.5627098846546942E-2</v>
      </c>
    </row>
    <row r="47" spans="1:9" ht="15.75" customHeight="1" thickBot="1" x14ac:dyDescent="0.25">
      <c r="A47" s="160" t="s">
        <v>190</v>
      </c>
      <c r="B47" s="161"/>
      <c r="C47" s="161"/>
      <c r="D47" s="162"/>
      <c r="E47" s="86">
        <f>SUM(E41:E46)</f>
        <v>79793.552857142844</v>
      </c>
      <c r="F47" s="86">
        <f>SUM(F41:F46)</f>
        <v>80635.477650793648</v>
      </c>
      <c r="G47" s="110">
        <f t="shared" ref="G47" si="8">(F47-E47)/E47</f>
        <v>1.0551288462592094E-2</v>
      </c>
      <c r="H47" s="109">
        <f>SUM(H41:H46)</f>
        <v>80846.171428571426</v>
      </c>
      <c r="I47" s="111">
        <f t="shared" ref="I47" si="9">(F47-H47)/H47</f>
        <v>-2.6061070555942027E-3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6037.333333333333</v>
      </c>
      <c r="F49" s="43">
        <v>6144.4444444444443</v>
      </c>
      <c r="G49" s="21">
        <f t="shared" ref="G49:G54" si="10">(F49-E49)/E49</f>
        <v>1.7741460541813935E-2</v>
      </c>
      <c r="H49" s="43">
        <v>6144.4444444444443</v>
      </c>
      <c r="I49" s="21">
        <f t="shared" ref="I49:I54" si="11">(F49-H49)/H49</f>
        <v>0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19273.25</v>
      </c>
      <c r="F50" s="47">
        <v>19273.75</v>
      </c>
      <c r="G50" s="21">
        <f t="shared" si="10"/>
        <v>2.5942692592064131E-5</v>
      </c>
      <c r="H50" s="47">
        <v>19273.75</v>
      </c>
      <c r="I50" s="21">
        <f t="shared" si="11"/>
        <v>0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18021.525399999999</v>
      </c>
      <c r="F51" s="47">
        <v>18983.015555555558</v>
      </c>
      <c r="G51" s="21">
        <f t="shared" si="10"/>
        <v>5.3352318087100385E-2</v>
      </c>
      <c r="H51" s="47">
        <v>18983.015555555558</v>
      </c>
      <c r="I51" s="21">
        <f t="shared" si="11"/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1975.5714285714287</v>
      </c>
      <c r="F52" s="47">
        <v>2199.2857142857142</v>
      </c>
      <c r="G52" s="21">
        <f t="shared" si="10"/>
        <v>0.11324029213970632</v>
      </c>
      <c r="H52" s="47">
        <v>2199.2857142857142</v>
      </c>
      <c r="I52" s="21">
        <f t="shared" si="11"/>
        <v>0</v>
      </c>
    </row>
    <row r="53" spans="1:9" ht="16.5" x14ac:dyDescent="0.3">
      <c r="A53" s="37"/>
      <c r="B53" s="34" t="s">
        <v>45</v>
      </c>
      <c r="C53" s="15" t="s">
        <v>109</v>
      </c>
      <c r="D53" s="13" t="s">
        <v>108</v>
      </c>
      <c r="E53" s="47">
        <v>5190.7777777777783</v>
      </c>
      <c r="F53" s="47">
        <v>5372.2222222222226</v>
      </c>
      <c r="G53" s="21">
        <f t="shared" si="10"/>
        <v>3.4955155510841857E-2</v>
      </c>
      <c r="H53" s="47">
        <v>5367.7777777777774</v>
      </c>
      <c r="I53" s="21">
        <f t="shared" si="11"/>
        <v>8.2798592423943861E-4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24150.969444444443</v>
      </c>
      <c r="F54" s="50">
        <v>27101</v>
      </c>
      <c r="G54" s="31">
        <f t="shared" si="10"/>
        <v>0.1221495709454498</v>
      </c>
      <c r="H54" s="50">
        <v>26284</v>
      </c>
      <c r="I54" s="31">
        <f t="shared" si="11"/>
        <v>3.1083548927103941E-2</v>
      </c>
    </row>
    <row r="55" spans="1:9" ht="15.75" customHeight="1" thickBot="1" x14ac:dyDescent="0.25">
      <c r="A55" s="160" t="s">
        <v>191</v>
      </c>
      <c r="B55" s="161"/>
      <c r="C55" s="161"/>
      <c r="D55" s="162"/>
      <c r="E55" s="86">
        <f>SUM(E49:E54)</f>
        <v>74649.427384126975</v>
      </c>
      <c r="F55" s="86">
        <f>SUM(F49:F54)</f>
        <v>79073.71793650795</v>
      </c>
      <c r="G55" s="110">
        <f t="shared" ref="G55" si="12">(F55-E55)/E55</f>
        <v>5.9267575216815804E-2</v>
      </c>
      <c r="H55" s="86">
        <f>SUM(H49:H54)</f>
        <v>78252.273492063498</v>
      </c>
      <c r="I55" s="111">
        <f t="shared" ref="I55" si="13">(F55-H55)/H55</f>
        <v>1.0497387587438786E-2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2500</v>
      </c>
      <c r="F57" s="66">
        <v>3750</v>
      </c>
      <c r="G57" s="22">
        <f t="shared" ref="G57:G65" si="14">(F57-E57)/E57</f>
        <v>0.5</v>
      </c>
      <c r="H57" s="66">
        <v>3750</v>
      </c>
      <c r="I57" s="22">
        <f t="shared" ref="I57:I65" si="15">(F57-H57)/H57</f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3996.1666666666665</v>
      </c>
      <c r="F58" s="70">
        <v>4013</v>
      </c>
      <c r="G58" s="21">
        <f t="shared" si="14"/>
        <v>4.2123701880969642E-3</v>
      </c>
      <c r="H58" s="70">
        <v>4013</v>
      </c>
      <c r="I58" s="21">
        <f t="shared" si="15"/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2035.8333333333333</v>
      </c>
      <c r="F59" s="70">
        <v>2032.5</v>
      </c>
      <c r="G59" s="21">
        <f t="shared" si="14"/>
        <v>-1.6373311502250959E-3</v>
      </c>
      <c r="H59" s="70">
        <v>2032.5</v>
      </c>
      <c r="I59" s="21">
        <f t="shared" si="15"/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5400</v>
      </c>
      <c r="F60" s="70">
        <v>5500</v>
      </c>
      <c r="G60" s="21">
        <f t="shared" si="14"/>
        <v>1.8518518518518517E-2</v>
      </c>
      <c r="H60" s="70">
        <v>5500</v>
      </c>
      <c r="I60" s="21">
        <f t="shared" si="15"/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61">
        <v>1886.25</v>
      </c>
      <c r="F61" s="105">
        <v>2108.75</v>
      </c>
      <c r="G61" s="21">
        <f t="shared" si="14"/>
        <v>0.11795891318754141</v>
      </c>
      <c r="H61" s="105">
        <v>2108.75</v>
      </c>
      <c r="I61" s="21">
        <f t="shared" si="15"/>
        <v>0</v>
      </c>
    </row>
    <row r="62" spans="1:9" ht="17.25" thickBot="1" x14ac:dyDescent="0.35">
      <c r="A62" s="118"/>
      <c r="B62" s="100" t="s">
        <v>55</v>
      </c>
      <c r="C62" s="16" t="s">
        <v>122</v>
      </c>
      <c r="D62" s="12" t="s">
        <v>120</v>
      </c>
      <c r="E62" s="50">
        <v>4720.3999999999996</v>
      </c>
      <c r="F62" s="73">
        <v>4997</v>
      </c>
      <c r="G62" s="29">
        <f t="shared" si="14"/>
        <v>5.8596729090755105E-2</v>
      </c>
      <c r="H62" s="73">
        <v>4997</v>
      </c>
      <c r="I62" s="29">
        <f t="shared" si="15"/>
        <v>0</v>
      </c>
    </row>
    <row r="63" spans="1:9" ht="16.5" x14ac:dyDescent="0.3">
      <c r="A63" s="118"/>
      <c r="B63" s="101" t="s">
        <v>56</v>
      </c>
      <c r="C63" s="14" t="s">
        <v>123</v>
      </c>
      <c r="D63" s="11" t="s">
        <v>120</v>
      </c>
      <c r="E63" s="57">
        <v>17509.875</v>
      </c>
      <c r="F63" s="68">
        <v>20876.25</v>
      </c>
      <c r="G63" s="21">
        <f t="shared" si="14"/>
        <v>0.19225579851369584</v>
      </c>
      <c r="H63" s="68">
        <v>20876.25</v>
      </c>
      <c r="I63" s="21">
        <f t="shared" si="15"/>
        <v>0</v>
      </c>
    </row>
    <row r="64" spans="1:9" ht="16.5" x14ac:dyDescent="0.3">
      <c r="A64" s="118"/>
      <c r="B64" s="99" t="s">
        <v>54</v>
      </c>
      <c r="C64" s="15" t="s">
        <v>121</v>
      </c>
      <c r="D64" s="13" t="s">
        <v>120</v>
      </c>
      <c r="E64" s="47">
        <v>5351.7</v>
      </c>
      <c r="F64" s="70">
        <v>5157.5</v>
      </c>
      <c r="G64" s="21">
        <f t="shared" si="14"/>
        <v>-3.6287534802025491E-2</v>
      </c>
      <c r="H64" s="70">
        <v>5095</v>
      </c>
      <c r="I64" s="21">
        <f t="shared" si="15"/>
        <v>1.2266928361138371E-2</v>
      </c>
    </row>
    <row r="65" spans="1:9" ht="16.5" customHeight="1" thickBot="1" x14ac:dyDescent="0.35">
      <c r="A65" s="119"/>
      <c r="B65" s="100" t="s">
        <v>43</v>
      </c>
      <c r="C65" s="16" t="s">
        <v>119</v>
      </c>
      <c r="D65" s="12" t="s">
        <v>114</v>
      </c>
      <c r="E65" s="50">
        <v>4639.4444444444443</v>
      </c>
      <c r="F65" s="50">
        <v>4472.7777777777774</v>
      </c>
      <c r="G65" s="29">
        <f t="shared" si="14"/>
        <v>-3.5923841456113104E-2</v>
      </c>
      <c r="H65" s="50">
        <v>4383.8888888888887</v>
      </c>
      <c r="I65" s="29">
        <f t="shared" si="15"/>
        <v>2.0276264098339835E-2</v>
      </c>
    </row>
    <row r="66" spans="1:9" ht="15.75" customHeight="1" thickBot="1" x14ac:dyDescent="0.25">
      <c r="A66" s="160" t="s">
        <v>192</v>
      </c>
      <c r="B66" s="171"/>
      <c r="C66" s="171"/>
      <c r="D66" s="172"/>
      <c r="E66" s="106">
        <f>SUM(E57:E65)</f>
        <v>48039.669444444444</v>
      </c>
      <c r="F66" s="106">
        <f>SUM(F57:F65)</f>
        <v>52907.777777777781</v>
      </c>
      <c r="G66" s="108">
        <f t="shared" ref="G66" si="16">(F66-E66)/E66</f>
        <v>0.10133517548373369</v>
      </c>
      <c r="H66" s="106">
        <f>SUM(H57:H65)</f>
        <v>52756.388888888891</v>
      </c>
      <c r="I66" s="111">
        <f t="shared" ref="I66" si="17">(F66-H66)/H66</f>
        <v>2.8695839893009578E-3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5891.6088888888889</v>
      </c>
      <c r="F68" s="54">
        <v>6452.7777777777774</v>
      </c>
      <c r="G68" s="21">
        <f t="shared" ref="G68:G73" si="18">(F68-E68)/E68</f>
        <v>9.5248836009329957E-2</v>
      </c>
      <c r="H68" s="54">
        <v>6452.7777777777774</v>
      </c>
      <c r="I68" s="21">
        <f t="shared" ref="I68:I73" si="19"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47046.625</v>
      </c>
      <c r="F69" s="46">
        <v>47046.625</v>
      </c>
      <c r="G69" s="21">
        <f t="shared" si="18"/>
        <v>0</v>
      </c>
      <c r="H69" s="46">
        <v>47046.625</v>
      </c>
      <c r="I69" s="21">
        <f t="shared" si="19"/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12805.375</v>
      </c>
      <c r="F70" s="46">
        <v>12748.75</v>
      </c>
      <c r="G70" s="21">
        <f t="shared" si="18"/>
        <v>-4.4219712425446348E-3</v>
      </c>
      <c r="H70" s="46">
        <v>12748.75</v>
      </c>
      <c r="I70" s="21">
        <f t="shared" si="19"/>
        <v>0</v>
      </c>
    </row>
    <row r="71" spans="1:9" ht="16.5" x14ac:dyDescent="0.3">
      <c r="A71" s="37"/>
      <c r="B71" s="34" t="s">
        <v>63</v>
      </c>
      <c r="C71" s="15" t="s">
        <v>132</v>
      </c>
      <c r="D71" s="13" t="s">
        <v>126</v>
      </c>
      <c r="E71" s="47">
        <v>3610</v>
      </c>
      <c r="F71" s="46">
        <v>3846.5</v>
      </c>
      <c r="G71" s="21">
        <f t="shared" si="18"/>
        <v>6.5512465373961215E-2</v>
      </c>
      <c r="H71" s="46">
        <v>3846.5</v>
      </c>
      <c r="I71" s="21">
        <f t="shared" si="19"/>
        <v>0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6560.2777777777783</v>
      </c>
      <c r="F72" s="46">
        <v>7551.333333333333</v>
      </c>
      <c r="G72" s="21">
        <f t="shared" si="18"/>
        <v>0.15106914510733779</v>
      </c>
      <c r="H72" s="46">
        <v>7484.666666666667</v>
      </c>
      <c r="I72" s="21">
        <f t="shared" si="19"/>
        <v>8.9070989578693398E-3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3419.4952380952382</v>
      </c>
      <c r="F73" s="58">
        <v>3505.5714285714284</v>
      </c>
      <c r="G73" s="31">
        <f t="shared" si="18"/>
        <v>2.5172191941444932E-2</v>
      </c>
      <c r="H73" s="58">
        <v>3462</v>
      </c>
      <c r="I73" s="31">
        <f t="shared" si="19"/>
        <v>1.2585623504167661E-2</v>
      </c>
    </row>
    <row r="74" spans="1:9" ht="15.75" customHeight="1" thickBot="1" x14ac:dyDescent="0.25">
      <c r="A74" s="160" t="s">
        <v>214</v>
      </c>
      <c r="B74" s="161"/>
      <c r="C74" s="161"/>
      <c r="D74" s="162"/>
      <c r="E74" s="86">
        <f>SUM(E68:E73)</f>
        <v>79333.381904761918</v>
      </c>
      <c r="F74" s="86">
        <f>SUM(F68:F73)</f>
        <v>81151.557539682544</v>
      </c>
      <c r="G74" s="110">
        <f t="shared" ref="G74" si="20">(F74-E74)/E74</f>
        <v>2.2918166240578377E-2</v>
      </c>
      <c r="H74" s="86">
        <f>SUM(H68:H73)</f>
        <v>81041.319444444453</v>
      </c>
      <c r="I74" s="111">
        <f t="shared" ref="I74" si="21">(F74-H74)/H74</f>
        <v>1.3602702423133959E-3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1652</v>
      </c>
      <c r="F76" s="43">
        <v>1684.8888888888889</v>
      </c>
      <c r="G76" s="21">
        <f>(F76-E76)/E76</f>
        <v>1.9908528383104671E-2</v>
      </c>
      <c r="H76" s="43">
        <v>1686.4</v>
      </c>
      <c r="I76" s="21">
        <f>(F76-H76)/H76</f>
        <v>-8.9605734767028982E-4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3599.96</v>
      </c>
      <c r="F77" s="47">
        <v>3725.8</v>
      </c>
      <c r="G77" s="21">
        <f>(F77-E77)/E77</f>
        <v>3.4955943954932872E-2</v>
      </c>
      <c r="H77" s="47">
        <v>3725.8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2742.7777777777778</v>
      </c>
      <c r="F78" s="47">
        <v>2747.2222222222222</v>
      </c>
      <c r="G78" s="21">
        <f>(F78-E78)/E78</f>
        <v>1.620417257443755E-3</v>
      </c>
      <c r="H78" s="47">
        <v>2747.2222222222222</v>
      </c>
      <c r="I78" s="21">
        <f>(F78-H78)/H78</f>
        <v>0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1298.375</v>
      </c>
      <c r="F79" s="47">
        <v>1320</v>
      </c>
      <c r="G79" s="21">
        <f>(F79-E79)/E79</f>
        <v>1.6655434677962839E-2</v>
      </c>
      <c r="H79" s="47">
        <v>1320</v>
      </c>
      <c r="I79" s="21">
        <f>(F79-H79)/H79</f>
        <v>0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2129.75</v>
      </c>
      <c r="F80" s="50">
        <v>2076.875</v>
      </c>
      <c r="G80" s="21">
        <f>(F80-E80)/E80</f>
        <v>-2.4826857612395822E-2</v>
      </c>
      <c r="H80" s="50">
        <v>2076.875</v>
      </c>
      <c r="I80" s="21">
        <f>(F80-H80)/H80</f>
        <v>0</v>
      </c>
    </row>
    <row r="81" spans="1:11" ht="15.75" customHeight="1" thickBot="1" x14ac:dyDescent="0.25">
      <c r="A81" s="160" t="s">
        <v>193</v>
      </c>
      <c r="B81" s="161"/>
      <c r="C81" s="161"/>
      <c r="D81" s="162"/>
      <c r="E81" s="86">
        <f>SUM(E76:E80)</f>
        <v>11422.862777777778</v>
      </c>
      <c r="F81" s="86">
        <f>SUM(F76:F80)</f>
        <v>11554.786111111111</v>
      </c>
      <c r="G81" s="110">
        <f t="shared" ref="G81" si="22">(F81-E81)/E81</f>
        <v>1.1549060502589425E-2</v>
      </c>
      <c r="H81" s="86">
        <f>SUM(H76:H80)</f>
        <v>11556.297222222223</v>
      </c>
      <c r="I81" s="111">
        <f t="shared" ref="I81" si="23">(F81-H81)/H81</f>
        <v>-1.3076083818673093E-4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78</v>
      </c>
      <c r="C83" s="15" t="s">
        <v>149</v>
      </c>
      <c r="D83" s="20" t="s">
        <v>147</v>
      </c>
      <c r="E83" s="43">
        <v>1738.4177777777775</v>
      </c>
      <c r="F83" s="43">
        <v>1933.8</v>
      </c>
      <c r="G83" s="22">
        <f t="shared" ref="G83:G89" si="24">(F83-E83)/E83</f>
        <v>0.11239083304358514</v>
      </c>
      <c r="H83" s="43">
        <v>1972.3</v>
      </c>
      <c r="I83" s="22">
        <f t="shared" ref="I83:I89" si="25">(F83-H83)/H83</f>
        <v>-1.9520356943669829E-2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1452.7142857142858</v>
      </c>
      <c r="F84" s="47">
        <v>1466.4285714285713</v>
      </c>
      <c r="G84" s="21">
        <f t="shared" si="24"/>
        <v>9.4404562887205092E-3</v>
      </c>
      <c r="H84" s="47">
        <v>1466.4285714285713</v>
      </c>
      <c r="I84" s="21">
        <f t="shared" si="25"/>
        <v>0</v>
      </c>
    </row>
    <row r="85" spans="1:11" ht="16.5" x14ac:dyDescent="0.3">
      <c r="A85" s="37"/>
      <c r="B85" s="34" t="s">
        <v>76</v>
      </c>
      <c r="C85" s="15" t="s">
        <v>143</v>
      </c>
      <c r="D85" s="13" t="s">
        <v>161</v>
      </c>
      <c r="E85" s="47">
        <v>1456.4</v>
      </c>
      <c r="F85" s="32">
        <v>1351.8</v>
      </c>
      <c r="G85" s="21">
        <f t="shared" si="24"/>
        <v>-7.1820928316396679E-2</v>
      </c>
      <c r="H85" s="32">
        <v>1351.8</v>
      </c>
      <c r="I85" s="21">
        <f t="shared" si="25"/>
        <v>0</v>
      </c>
    </row>
    <row r="86" spans="1:11" ht="16.5" x14ac:dyDescent="0.3">
      <c r="A86" s="37"/>
      <c r="B86" s="34" t="s">
        <v>75</v>
      </c>
      <c r="C86" s="15" t="s">
        <v>148</v>
      </c>
      <c r="D86" s="13" t="s">
        <v>145</v>
      </c>
      <c r="E86" s="47">
        <v>940.81999999999994</v>
      </c>
      <c r="F86" s="47">
        <v>824.77777777777783</v>
      </c>
      <c r="G86" s="21">
        <f t="shared" si="24"/>
        <v>-0.12334157673329874</v>
      </c>
      <c r="H86" s="47">
        <v>824.77777777777783</v>
      </c>
      <c r="I86" s="21">
        <f t="shared" si="25"/>
        <v>0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1415.7</v>
      </c>
      <c r="F87" s="61">
        <v>1504.9</v>
      </c>
      <c r="G87" s="21">
        <f t="shared" si="24"/>
        <v>6.3007699371335768E-2</v>
      </c>
      <c r="H87" s="61">
        <v>1504.9</v>
      </c>
      <c r="I87" s="21">
        <f t="shared" si="25"/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8750</v>
      </c>
      <c r="F88" s="61">
        <v>8303.3333333333339</v>
      </c>
      <c r="G88" s="21">
        <f t="shared" si="24"/>
        <v>-5.1047619047618981E-2</v>
      </c>
      <c r="H88" s="61">
        <v>8303.3333333333339</v>
      </c>
      <c r="I88" s="21">
        <f t="shared" si="25"/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3857.7</v>
      </c>
      <c r="F89" s="50">
        <v>3996</v>
      </c>
      <c r="G89" s="23">
        <f t="shared" si="24"/>
        <v>3.5850377167742489E-2</v>
      </c>
      <c r="H89" s="50">
        <v>3996</v>
      </c>
      <c r="I89" s="23">
        <f t="shared" si="25"/>
        <v>0</v>
      </c>
    </row>
    <row r="90" spans="1:11" ht="15.75" customHeight="1" thickBot="1" x14ac:dyDescent="0.25">
      <c r="A90" s="160" t="s">
        <v>194</v>
      </c>
      <c r="B90" s="161"/>
      <c r="C90" s="161"/>
      <c r="D90" s="162"/>
      <c r="E90" s="86">
        <f>SUM(E83:E89)</f>
        <v>19611.752063492062</v>
      </c>
      <c r="F90" s="86">
        <f>SUM(F83:F89)</f>
        <v>19381.039682539682</v>
      </c>
      <c r="G90" s="120">
        <f t="shared" ref="G90:G91" si="26">(F90-E90)/E90</f>
        <v>-1.1763986216298284E-2</v>
      </c>
      <c r="H90" s="86">
        <f>SUM(H83:H89)</f>
        <v>19419.539682539682</v>
      </c>
      <c r="I90" s="111">
        <f t="shared" ref="I90:I91" si="27">(F90-H90)/H90</f>
        <v>-1.9825392686632919E-3</v>
      </c>
    </row>
    <row r="91" spans="1:11" ht="15.75" customHeight="1" thickBot="1" x14ac:dyDescent="0.25">
      <c r="A91" s="160" t="s">
        <v>195</v>
      </c>
      <c r="B91" s="161"/>
      <c r="C91" s="161"/>
      <c r="D91" s="162"/>
      <c r="E91" s="106">
        <f>SUM(E90+E81+E74+E66+E55+E47+E39+E32)</f>
        <v>340146.42081571434</v>
      </c>
      <c r="F91" s="106">
        <f>SUM(F32,F39,F47,F55,F66,F74,F81,F90)</f>
        <v>352734.10503174609</v>
      </c>
      <c r="G91" s="108">
        <f t="shared" si="26"/>
        <v>3.7006663735707934E-2</v>
      </c>
      <c r="H91" s="106">
        <f>SUM(H32,H39,H47,H55,H66,H74,H81,H90)</f>
        <v>352074.16626984125</v>
      </c>
      <c r="I91" s="121">
        <f t="shared" si="27"/>
        <v>1.8744310862019819E-3</v>
      </c>
      <c r="J91" s="122"/>
    </row>
    <row r="92" spans="1:11" x14ac:dyDescent="0.25">
      <c r="E92" s="123"/>
      <c r="F92" s="123"/>
      <c r="K92" s="124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10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5.625" style="9" customWidth="1"/>
    <col min="3" max="3" width="28.875" customWidth="1"/>
    <col min="4" max="6" width="13.125" customWidth="1"/>
    <col min="7" max="7" width="10.12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6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54" t="s">
        <v>3</v>
      </c>
      <c r="B13" s="154"/>
      <c r="C13" s="156" t="s">
        <v>0</v>
      </c>
      <c r="D13" s="150" t="s">
        <v>207</v>
      </c>
      <c r="E13" s="150" t="s">
        <v>208</v>
      </c>
      <c r="F13" s="150" t="s">
        <v>209</v>
      </c>
      <c r="G13" s="150" t="s">
        <v>210</v>
      </c>
      <c r="H13" s="150" t="s">
        <v>211</v>
      </c>
      <c r="I13" s="150" t="s">
        <v>212</v>
      </c>
    </row>
    <row r="14" spans="1:9" ht="42.75" customHeight="1" thickBot="1" x14ac:dyDescent="0.25">
      <c r="A14" s="155"/>
      <c r="B14" s="155"/>
      <c r="C14" s="157"/>
      <c r="D14" s="170"/>
      <c r="E14" s="170"/>
      <c r="F14" s="170"/>
      <c r="G14" s="151"/>
      <c r="H14" s="151"/>
      <c r="I14" s="170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8" t="s">
        <v>4</v>
      </c>
      <c r="C16" s="19" t="s">
        <v>163</v>
      </c>
      <c r="D16" s="139">
        <v>1333.33</v>
      </c>
      <c r="E16" s="139">
        <v>1500</v>
      </c>
      <c r="F16" s="139">
        <v>1500</v>
      </c>
      <c r="G16" s="140">
        <v>1375</v>
      </c>
      <c r="H16" s="140">
        <v>916</v>
      </c>
      <c r="I16" s="83">
        <v>1324.866</v>
      </c>
    </row>
    <row r="17" spans="1:9" ht="16.5" x14ac:dyDescent="0.3">
      <c r="A17" s="92"/>
      <c r="B17" s="141" t="s">
        <v>5</v>
      </c>
      <c r="C17" s="15" t="s">
        <v>164</v>
      </c>
      <c r="D17" s="93">
        <v>1500</v>
      </c>
      <c r="E17" s="93">
        <v>1750</v>
      </c>
      <c r="F17" s="93">
        <v>2000</v>
      </c>
      <c r="G17" s="32">
        <v>1750</v>
      </c>
      <c r="H17" s="32">
        <v>1333</v>
      </c>
      <c r="I17" s="83">
        <v>1666.6</v>
      </c>
    </row>
    <row r="18" spans="1:9" ht="16.5" x14ac:dyDescent="0.3">
      <c r="A18" s="92"/>
      <c r="B18" s="141" t="s">
        <v>6</v>
      </c>
      <c r="C18" s="15" t="s">
        <v>165</v>
      </c>
      <c r="D18" s="93">
        <v>1250</v>
      </c>
      <c r="E18" s="93">
        <v>2000</v>
      </c>
      <c r="F18" s="93">
        <v>1500</v>
      </c>
      <c r="G18" s="32">
        <v>1500</v>
      </c>
      <c r="H18" s="32">
        <v>1333</v>
      </c>
      <c r="I18" s="83">
        <v>1516.6</v>
      </c>
    </row>
    <row r="19" spans="1:9" ht="16.5" x14ac:dyDescent="0.3">
      <c r="A19" s="92"/>
      <c r="B19" s="141" t="s">
        <v>7</v>
      </c>
      <c r="C19" s="15" t="s">
        <v>166</v>
      </c>
      <c r="D19" s="93">
        <v>833.33</v>
      </c>
      <c r="E19" s="93">
        <v>500</v>
      </c>
      <c r="F19" s="93">
        <v>1500</v>
      </c>
      <c r="G19" s="32">
        <v>1000</v>
      </c>
      <c r="H19" s="32">
        <v>916</v>
      </c>
      <c r="I19" s="83">
        <v>949.86599999999999</v>
      </c>
    </row>
    <row r="20" spans="1:9" ht="16.5" x14ac:dyDescent="0.3">
      <c r="A20" s="92"/>
      <c r="B20" s="141" t="s">
        <v>8</v>
      </c>
      <c r="C20" s="15" t="s">
        <v>167</v>
      </c>
      <c r="D20" s="93">
        <v>2166.67</v>
      </c>
      <c r="E20" s="93">
        <v>2500</v>
      </c>
      <c r="F20" s="93">
        <v>2500</v>
      </c>
      <c r="G20" s="32">
        <v>3250</v>
      </c>
      <c r="H20" s="32">
        <v>2333</v>
      </c>
      <c r="I20" s="83">
        <v>2549.9340000000002</v>
      </c>
    </row>
    <row r="21" spans="1:9" ht="16.5" x14ac:dyDescent="0.3">
      <c r="A21" s="92"/>
      <c r="B21" s="141" t="s">
        <v>9</v>
      </c>
      <c r="C21" s="15" t="s">
        <v>168</v>
      </c>
      <c r="D21" s="93">
        <v>1250</v>
      </c>
      <c r="E21" s="93">
        <v>1500</v>
      </c>
      <c r="F21" s="93">
        <v>1500</v>
      </c>
      <c r="G21" s="32">
        <v>1750</v>
      </c>
      <c r="H21" s="32">
        <v>1750</v>
      </c>
      <c r="I21" s="83">
        <v>1550</v>
      </c>
    </row>
    <row r="22" spans="1:9" ht="16.5" x14ac:dyDescent="0.3">
      <c r="A22" s="92"/>
      <c r="B22" s="141" t="s">
        <v>10</v>
      </c>
      <c r="C22" s="15" t="s">
        <v>169</v>
      </c>
      <c r="D22" s="93">
        <v>1500</v>
      </c>
      <c r="E22" s="93">
        <v>1500</v>
      </c>
      <c r="F22" s="93">
        <v>1500</v>
      </c>
      <c r="G22" s="32">
        <v>1500</v>
      </c>
      <c r="H22" s="32">
        <v>1333</v>
      </c>
      <c r="I22" s="83">
        <v>1466.6</v>
      </c>
    </row>
    <row r="23" spans="1:9" ht="16.5" x14ac:dyDescent="0.3">
      <c r="A23" s="92"/>
      <c r="B23" s="141" t="s">
        <v>11</v>
      </c>
      <c r="C23" s="15" t="s">
        <v>170</v>
      </c>
      <c r="D23" s="93">
        <v>366.67</v>
      </c>
      <c r="E23" s="93">
        <v>350</v>
      </c>
      <c r="F23" s="93">
        <v>291.64999999999998</v>
      </c>
      <c r="G23" s="32">
        <v>375</v>
      </c>
      <c r="H23" s="32">
        <v>316</v>
      </c>
      <c r="I23" s="83">
        <v>339.86400000000003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625</v>
      </c>
      <c r="G24" s="32">
        <v>375</v>
      </c>
      <c r="H24" s="32">
        <v>500</v>
      </c>
      <c r="I24" s="83">
        <v>462.5</v>
      </c>
    </row>
    <row r="25" spans="1:9" ht="16.5" x14ac:dyDescent="0.3">
      <c r="A25" s="92"/>
      <c r="B25" s="141" t="s">
        <v>13</v>
      </c>
      <c r="C25" s="15" t="s">
        <v>172</v>
      </c>
      <c r="D25" s="93">
        <v>450</v>
      </c>
      <c r="E25" s="93">
        <v>350</v>
      </c>
      <c r="F25" s="93">
        <v>750</v>
      </c>
      <c r="G25" s="32">
        <v>500</v>
      </c>
      <c r="H25" s="32">
        <v>500</v>
      </c>
      <c r="I25" s="83">
        <v>510</v>
      </c>
    </row>
    <row r="26" spans="1:9" ht="16.5" x14ac:dyDescent="0.3">
      <c r="A26" s="92"/>
      <c r="B26" s="141" t="s">
        <v>14</v>
      </c>
      <c r="C26" s="15" t="s">
        <v>173</v>
      </c>
      <c r="D26" s="93">
        <v>366.67</v>
      </c>
      <c r="E26" s="93">
        <v>500</v>
      </c>
      <c r="F26" s="93">
        <v>750</v>
      </c>
      <c r="G26" s="32">
        <v>500</v>
      </c>
      <c r="H26" s="32">
        <v>500</v>
      </c>
      <c r="I26" s="83">
        <v>523.33400000000006</v>
      </c>
    </row>
    <row r="27" spans="1:9" ht="16.5" x14ac:dyDescent="0.3">
      <c r="A27" s="92"/>
      <c r="B27" s="141" t="s">
        <v>15</v>
      </c>
      <c r="C27" s="15" t="s">
        <v>174</v>
      </c>
      <c r="D27" s="93">
        <v>1083.33</v>
      </c>
      <c r="E27" s="93">
        <v>1000</v>
      </c>
      <c r="F27" s="93">
        <v>1125</v>
      </c>
      <c r="G27" s="32">
        <v>1250</v>
      </c>
      <c r="H27" s="32">
        <v>1250</v>
      </c>
      <c r="I27" s="83">
        <v>1141.6659999999999</v>
      </c>
    </row>
    <row r="28" spans="1:9" ht="16.5" x14ac:dyDescent="0.3">
      <c r="A28" s="92"/>
      <c r="B28" s="141" t="s">
        <v>16</v>
      </c>
      <c r="C28" s="15" t="s">
        <v>175</v>
      </c>
      <c r="D28" s="93">
        <v>450</v>
      </c>
      <c r="E28" s="93">
        <v>500</v>
      </c>
      <c r="F28" s="93">
        <v>500</v>
      </c>
      <c r="G28" s="32">
        <v>500</v>
      </c>
      <c r="H28" s="32">
        <v>500</v>
      </c>
      <c r="I28" s="83">
        <v>490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1000</v>
      </c>
      <c r="G29" s="32">
        <v>1000</v>
      </c>
      <c r="H29" s="32">
        <v>1000</v>
      </c>
      <c r="I29" s="83">
        <v>1125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1500</v>
      </c>
      <c r="G30" s="32">
        <v>1000</v>
      </c>
      <c r="H30" s="32">
        <v>1000</v>
      </c>
      <c r="I30" s="83">
        <v>1250</v>
      </c>
    </row>
    <row r="31" spans="1:9" ht="16.5" customHeight="1" thickBot="1" x14ac:dyDescent="0.35">
      <c r="A31" s="94"/>
      <c r="B31" s="142" t="s">
        <v>19</v>
      </c>
      <c r="C31" s="16" t="s">
        <v>178</v>
      </c>
      <c r="D31" s="49">
        <v>833.33</v>
      </c>
      <c r="E31" s="49">
        <v>1000</v>
      </c>
      <c r="F31" s="49">
        <v>1125</v>
      </c>
      <c r="G31" s="135">
        <v>1000</v>
      </c>
      <c r="H31" s="135">
        <v>916</v>
      </c>
      <c r="I31" s="85">
        <v>974.86599999999999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8" t="s">
        <v>26</v>
      </c>
      <c r="C33" s="137" t="s">
        <v>179</v>
      </c>
      <c r="D33" s="139">
        <v>2750</v>
      </c>
      <c r="E33" s="139">
        <v>3000</v>
      </c>
      <c r="F33" s="139">
        <v>2000</v>
      </c>
      <c r="G33" s="140">
        <v>3000</v>
      </c>
      <c r="H33" s="140">
        <v>2333</v>
      </c>
      <c r="I33" s="83">
        <v>2616.6</v>
      </c>
    </row>
    <row r="34" spans="1:9" ht="16.5" x14ac:dyDescent="0.3">
      <c r="A34" s="92"/>
      <c r="B34" s="141" t="s">
        <v>27</v>
      </c>
      <c r="C34" s="15" t="s">
        <v>180</v>
      </c>
      <c r="D34" s="93">
        <v>2000</v>
      </c>
      <c r="E34" s="93">
        <v>3000</v>
      </c>
      <c r="F34" s="93">
        <v>1500</v>
      </c>
      <c r="G34" s="32">
        <v>3000</v>
      </c>
      <c r="H34" s="32">
        <v>2166</v>
      </c>
      <c r="I34" s="83">
        <v>2333.1999999999998</v>
      </c>
    </row>
    <row r="35" spans="1:9" ht="16.5" x14ac:dyDescent="0.3">
      <c r="A35" s="92"/>
      <c r="B35" s="143" t="s">
        <v>28</v>
      </c>
      <c r="C35" s="15" t="s">
        <v>181</v>
      </c>
      <c r="D35" s="93">
        <v>2000</v>
      </c>
      <c r="E35" s="93">
        <v>1750</v>
      </c>
      <c r="F35" s="93">
        <v>1875</v>
      </c>
      <c r="G35" s="32">
        <v>2000</v>
      </c>
      <c r="H35" s="32">
        <v>2083</v>
      </c>
      <c r="I35" s="83">
        <v>1941.6</v>
      </c>
    </row>
    <row r="36" spans="1:9" ht="16.5" x14ac:dyDescent="0.3">
      <c r="A36" s="92"/>
      <c r="B36" s="141" t="s">
        <v>29</v>
      </c>
      <c r="C36" s="15" t="s">
        <v>182</v>
      </c>
      <c r="D36" s="93">
        <v>1250</v>
      </c>
      <c r="E36" s="93">
        <v>1500</v>
      </c>
      <c r="F36" s="93">
        <v>2000</v>
      </c>
      <c r="G36" s="32"/>
      <c r="H36" s="32">
        <v>1000</v>
      </c>
      <c r="I36" s="83">
        <v>1437.5</v>
      </c>
    </row>
    <row r="37" spans="1:9" ht="16.5" customHeight="1" thickBot="1" x14ac:dyDescent="0.35">
      <c r="A37" s="94"/>
      <c r="B37" s="144" t="s">
        <v>30</v>
      </c>
      <c r="C37" s="16" t="s">
        <v>183</v>
      </c>
      <c r="D37" s="145">
        <v>1166.67</v>
      </c>
      <c r="E37" s="145">
        <v>1500</v>
      </c>
      <c r="F37" s="145">
        <v>1375</v>
      </c>
      <c r="G37" s="146">
        <v>1750</v>
      </c>
      <c r="H37" s="146">
        <v>1166</v>
      </c>
      <c r="I37" s="83">
        <v>1391.5340000000001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38" t="s">
        <v>31</v>
      </c>
      <c r="C39" s="19" t="s">
        <v>213</v>
      </c>
      <c r="D39" s="42">
        <v>24999.67</v>
      </c>
      <c r="E39" s="42">
        <v>27000</v>
      </c>
      <c r="F39" s="42">
        <v>30000</v>
      </c>
      <c r="G39" s="140">
        <v>20000</v>
      </c>
      <c r="H39" s="140">
        <v>24666</v>
      </c>
      <c r="I39" s="84">
        <v>25333.133999999998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13999.67</v>
      </c>
      <c r="E40" s="49">
        <v>17000</v>
      </c>
      <c r="F40" s="49">
        <v>16000</v>
      </c>
      <c r="G40" s="135">
        <v>15000</v>
      </c>
      <c r="H40" s="135">
        <v>16333</v>
      </c>
      <c r="I40" s="85">
        <v>15666.534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28-05-2018</vt:lpstr>
      <vt:lpstr>By Order</vt:lpstr>
      <vt:lpstr>All Stores</vt:lpstr>
      <vt:lpstr>'28-05-2018'!Print_Titles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2018-05-31T06:59:33Z</cp:lastPrinted>
  <dcterms:created xsi:type="dcterms:W3CDTF">2010-10-20T06:23:14Z</dcterms:created>
  <dcterms:modified xsi:type="dcterms:W3CDTF">2018-05-31T07:01:17Z</dcterms:modified>
</cp:coreProperties>
</file>