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185" yWindow="-15" windowWidth="7200" windowHeight="5085" tabRatio="599" activeTab="5"/>
  </bookViews>
  <sheets>
    <sheet name="Supermarkets" sheetId="5" r:id="rId1"/>
    <sheet name="stores" sheetId="7" r:id="rId2"/>
    <sheet name="Comp" sheetId="8" r:id="rId3"/>
    <sheet name="23-07-2018" sheetId="9" r:id="rId4"/>
    <sheet name="By Order" sheetId="11" r:id="rId5"/>
    <sheet name="All Stores" sheetId="12" r:id="rId6"/>
  </sheets>
  <definedNames>
    <definedName name="_xlnm.Print_Titles" localSheetId="3">'23-07-2018'!$12:$14</definedName>
    <definedName name="_xlnm.Print_Titles" localSheetId="5">'All Stores'!$13:$14</definedName>
    <definedName name="_xlnm.Print_Titles" localSheetId="4">'By Order'!$13:$14</definedName>
    <definedName name="_xlnm.Print_Titles" localSheetId="2">Comp!$13:$14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8" i="11" l="1"/>
  <c r="G88" i="11"/>
  <c r="I87" i="11"/>
  <c r="G87" i="11"/>
  <c r="I86" i="11"/>
  <c r="G86" i="11"/>
  <c r="I85" i="11"/>
  <c r="G85" i="11"/>
  <c r="I84" i="11"/>
  <c r="G84" i="11"/>
  <c r="I89" i="11"/>
  <c r="G89" i="11"/>
  <c r="I83" i="11"/>
  <c r="G83" i="11"/>
  <c r="I79" i="11"/>
  <c r="G79" i="11"/>
  <c r="I78" i="11"/>
  <c r="G78" i="11"/>
  <c r="I77" i="11"/>
  <c r="G77" i="11"/>
  <c r="I76" i="11"/>
  <c r="G76" i="11"/>
  <c r="I80" i="11"/>
  <c r="G80" i="11"/>
  <c r="I72" i="11"/>
  <c r="G72" i="11"/>
  <c r="I71" i="11"/>
  <c r="G71" i="11"/>
  <c r="I73" i="11"/>
  <c r="G73" i="11"/>
  <c r="I68" i="11"/>
  <c r="G68" i="11"/>
  <c r="I70" i="11"/>
  <c r="G70" i="11"/>
  <c r="I69" i="11"/>
  <c r="G69" i="11"/>
  <c r="I65" i="11"/>
  <c r="G65" i="11"/>
  <c r="I63" i="11"/>
  <c r="G63" i="11"/>
  <c r="I62" i="11"/>
  <c r="G62" i="11"/>
  <c r="I64" i="11"/>
  <c r="G64" i="11"/>
  <c r="I61" i="11"/>
  <c r="G61" i="11"/>
  <c r="I60" i="11"/>
  <c r="G60" i="11"/>
  <c r="I59" i="11"/>
  <c r="G59" i="11"/>
  <c r="I58" i="11"/>
  <c r="G58" i="11"/>
  <c r="I57" i="11"/>
  <c r="G57" i="11"/>
  <c r="I52" i="11"/>
  <c r="G52" i="11"/>
  <c r="I51" i="11"/>
  <c r="G51" i="11"/>
  <c r="I53" i="11"/>
  <c r="G53" i="11"/>
  <c r="I50" i="11"/>
  <c r="G50" i="11"/>
  <c r="I49" i="11"/>
  <c r="G49" i="11"/>
  <c r="I54" i="11"/>
  <c r="G54" i="11"/>
  <c r="I45" i="11"/>
  <c r="G45" i="11"/>
  <c r="I44" i="11"/>
  <c r="G44" i="11"/>
  <c r="I43" i="11"/>
  <c r="G43" i="11"/>
  <c r="I46" i="11"/>
  <c r="G46" i="11"/>
  <c r="I42" i="11"/>
  <c r="G42" i="11"/>
  <c r="I41" i="11"/>
  <c r="G41" i="11"/>
  <c r="I38" i="11"/>
  <c r="G38" i="11"/>
  <c r="I35" i="11"/>
  <c r="G35" i="11"/>
  <c r="I37" i="11"/>
  <c r="G37" i="11"/>
  <c r="I34" i="11"/>
  <c r="G34" i="11"/>
  <c r="I36" i="11"/>
  <c r="G36" i="11"/>
  <c r="I25" i="11"/>
  <c r="G25" i="11"/>
  <c r="I28" i="11"/>
  <c r="G28" i="11"/>
  <c r="I22" i="11"/>
  <c r="G22" i="11"/>
  <c r="I30" i="11"/>
  <c r="G30" i="11"/>
  <c r="I31" i="11"/>
  <c r="G31" i="11"/>
  <c r="I27" i="11"/>
  <c r="G27" i="11"/>
  <c r="I29" i="11"/>
  <c r="G29" i="11"/>
  <c r="I21" i="11"/>
  <c r="G21" i="11"/>
  <c r="I24" i="11"/>
  <c r="G24" i="11"/>
  <c r="I17" i="11"/>
  <c r="G17" i="11"/>
  <c r="I20" i="11"/>
  <c r="G20" i="11"/>
  <c r="I19" i="11"/>
  <c r="G19" i="11"/>
  <c r="I26" i="11"/>
  <c r="G26" i="11"/>
  <c r="I23" i="11"/>
  <c r="G23" i="11"/>
  <c r="I18" i="11"/>
  <c r="G18" i="11"/>
  <c r="I16" i="11"/>
  <c r="G16" i="11"/>
  <c r="D41" i="8" l="1"/>
  <c r="I39" i="7" l="1"/>
  <c r="G16" i="5" l="1"/>
  <c r="G18" i="5" l="1"/>
  <c r="G41" i="8" l="1"/>
  <c r="E32" i="11"/>
  <c r="E39" i="11"/>
  <c r="E47" i="11"/>
  <c r="E55" i="11"/>
  <c r="E66" i="11"/>
  <c r="E74" i="11"/>
  <c r="E81" i="11"/>
  <c r="E90" i="11" l="1"/>
  <c r="E91" i="11" l="1"/>
  <c r="I15" i="5" l="1"/>
  <c r="G52" i="5"/>
  <c r="I50" i="5"/>
  <c r="H16" i="8"/>
  <c r="I45" i="5" l="1"/>
  <c r="F66" i="11" l="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I22" i="5" l="1"/>
  <c r="H90" i="11" l="1"/>
  <c r="F90" i="11"/>
  <c r="H81" i="11"/>
  <c r="F81" i="11"/>
  <c r="H74" i="11"/>
  <c r="F74" i="11"/>
  <c r="H66" i="11"/>
  <c r="H55" i="11"/>
  <c r="F55" i="11"/>
  <c r="H47" i="11"/>
  <c r="F47" i="11"/>
  <c r="H39" i="11"/>
  <c r="F39" i="11"/>
  <c r="H32" i="11"/>
  <c r="F32" i="11"/>
  <c r="I90" i="11" l="1"/>
  <c r="H91" i="11"/>
  <c r="G74" i="11"/>
  <c r="I55" i="11"/>
  <c r="G47" i="11"/>
  <c r="G81" i="11"/>
  <c r="G55" i="11"/>
  <c r="I39" i="11"/>
  <c r="G90" i="11"/>
  <c r="I74" i="11"/>
  <c r="G66" i="11"/>
  <c r="F91" i="11"/>
  <c r="G39" i="11"/>
  <c r="I32" i="11"/>
  <c r="I47" i="11"/>
  <c r="I66" i="11"/>
  <c r="I81" i="11"/>
  <c r="G32" i="11"/>
  <c r="G19" i="5"/>
  <c r="I91" i="11" l="1"/>
  <c r="G91" i="11"/>
  <c r="I16" i="9" l="1"/>
  <c r="I18" i="5" l="1"/>
  <c r="F16" i="8"/>
  <c r="I16" i="8"/>
  <c r="F17" i="8"/>
  <c r="H17" i="8"/>
  <c r="F18" i="8"/>
  <c r="H18" i="8"/>
  <c r="F19" i="8"/>
  <c r="H19" i="8"/>
  <c r="F20" i="8"/>
  <c r="H20" i="8"/>
  <c r="F21" i="8"/>
  <c r="H21" i="8"/>
  <c r="F22" i="8"/>
  <c r="H22" i="8"/>
  <c r="F23" i="8"/>
  <c r="H23" i="8"/>
  <c r="F24" i="8"/>
  <c r="H24" i="8"/>
  <c r="F25" i="8"/>
  <c r="H25" i="8"/>
  <c r="F26" i="8"/>
  <c r="H26" i="8"/>
  <c r="F27" i="8"/>
  <c r="H27" i="8"/>
  <c r="F28" i="8"/>
  <c r="H28" i="8"/>
  <c r="F29" i="8"/>
  <c r="H29" i="8"/>
  <c r="F30" i="8"/>
  <c r="H30" i="8"/>
  <c r="F31" i="8"/>
  <c r="H31" i="8"/>
  <c r="F33" i="8"/>
  <c r="H33" i="8"/>
  <c r="F34" i="8"/>
  <c r="H34" i="8"/>
  <c r="F35" i="8"/>
  <c r="H35" i="8"/>
  <c r="F36" i="8"/>
  <c r="H36" i="8"/>
  <c r="F37" i="8"/>
  <c r="H37" i="8"/>
  <c r="F39" i="8"/>
  <c r="H39" i="8"/>
  <c r="F40" i="8"/>
  <c r="H40" i="8"/>
  <c r="I71" i="9" l="1"/>
  <c r="I72" i="9"/>
  <c r="I73" i="9"/>
  <c r="I74" i="9"/>
  <c r="I70" i="9"/>
  <c r="I46" i="9" l="1"/>
  <c r="I47" i="9"/>
  <c r="I48" i="9"/>
  <c r="I49" i="9"/>
  <c r="I50" i="9"/>
  <c r="I51" i="9"/>
  <c r="E41" i="8" l="1"/>
  <c r="H41" i="8" s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27" i="5" l="1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1" i="8" l="1"/>
  <c r="I16" i="5" l="1"/>
  <c r="I17" i="5"/>
  <c r="I19" i="5"/>
  <c r="I20" i="5"/>
  <c r="I21" i="5"/>
  <c r="I23" i="5"/>
  <c r="I24" i="5"/>
  <c r="I25" i="5"/>
  <c r="I26" i="5"/>
  <c r="I28" i="5"/>
  <c r="I29" i="5"/>
  <c r="I30" i="5"/>
  <c r="I32" i="5"/>
  <c r="I33" i="5"/>
  <c r="I34" i="5"/>
  <c r="I35" i="5"/>
  <c r="I36" i="5"/>
  <c r="I38" i="5"/>
  <c r="I39" i="5"/>
  <c r="I40" i="5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4" i="7"/>
  <c r="G35" i="7"/>
  <c r="G36" i="7"/>
  <c r="G38" i="7"/>
  <c r="G39" i="7"/>
  <c r="G15" i="7"/>
  <c r="F41" i="8" l="1"/>
  <c r="I40" i="8"/>
  <c r="I39" i="8"/>
  <c r="I34" i="8"/>
  <c r="I35" i="8"/>
  <c r="I36" i="8"/>
  <c r="I37" i="8"/>
  <c r="I33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</calcChain>
</file>

<file path=xl/sharedStrings.xml><?xml version="1.0" encoding="utf-8"?>
<sst xmlns="http://schemas.openxmlformats.org/spreadsheetml/2006/main" count="849" uniqueCount="225">
  <si>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</si>
  <si>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</si>
  <si>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</si>
  <si>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</si>
  <si>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</si>
  <si>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</si>
  <si>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</si>
  <si>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</si>
  <si>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</si>
  <si>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</si>
  <si>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</si>
  <si>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</si>
  <si>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</si>
  <si>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</si>
  <si>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</si>
  <si>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</si>
  <si>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</si>
  <si>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</si>
  <si>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</si>
  <si>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</si>
  <si>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</si>
  <si>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</si>
  <si>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</si>
  <si>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</si>
  <si>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</si>
  <si>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</si>
  <si>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</si>
  <si>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</si>
  <si>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</si>
  <si>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</si>
  <si>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</si>
  <si>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</si>
  <si>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</si>
  <si>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</si>
  <si>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</si>
  <si>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</si>
  <si>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</si>
  <si>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</si>
  <si>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</si>
  <si>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</si>
  <si>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</si>
  <si>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</si>
  <si>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</si>
  <si>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</si>
  <si>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</si>
  <si>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</si>
  <si>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</si>
  <si>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</si>
  <si>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</si>
  <si>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</si>
  <si>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</si>
  <si>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</si>
  <si>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</si>
  <si>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</si>
  <si>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</si>
  <si>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</si>
  <si>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</si>
  <si>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</si>
  <si>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</si>
  <si>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</si>
  <si>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</si>
  <si>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</si>
  <si>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</si>
  <si>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</si>
  <si>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</si>
  <si>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</si>
  <si>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</si>
  <si>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</si>
  <si>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</si>
  <si>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</si>
  <si>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</si>
  <si>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</si>
  <si>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</si>
  <si>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</si>
  <si>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</si>
  <si>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</si>
  <si>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</si>
  <si>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</si>
  <si>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</si>
  <si>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</si>
  <si>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</si>
  <si>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</si>
  <si>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</si>
  <si>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</si>
  <si>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</si>
  <si>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</si>
  <si>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</si>
  <si>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</si>
  <si>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</si>
  <si>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</si>
  <si>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</si>
  <si>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</si>
  <si>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</si>
  <si>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</si>
  <si>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</si>
  <si>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</si>
  <si>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</si>
  <si>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</si>
  <si>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</si>
  <si>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</si>
  <si>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</si>
  <si>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</si>
  <si>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</si>
  <si>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</si>
  <si>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</si>
  <si>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</si>
  <si>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</si>
  <si>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</si>
  <si>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</si>
  <si>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</si>
  <si>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</si>
  <si>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</si>
  <si>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</si>
  <si>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</si>
  <si>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</si>
  <si>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</si>
  <si>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</si>
  <si>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</si>
  <si>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</si>
  <si>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</si>
  <si>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</si>
  <si>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</si>
  <si>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</si>
  <si>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</si>
  <si>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</si>
  <si>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</si>
  <si>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</si>
  <si>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</si>
  <si>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</si>
  <si>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</si>
  <si>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</si>
  <si>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</si>
  <si>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</si>
  <si>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</si>
  <si>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</si>
  <si>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</si>
  <si>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</si>
  <si>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</si>
  <si>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</si>
  <si>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</si>
  <si>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</si>
  <si>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</si>
  <si>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</si>
  <si>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</si>
  <si>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</si>
  <si>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</si>
  <si>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</si>
  <si>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</si>
  <si>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</si>
  <si>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</si>
  <si>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</si>
  <si>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</si>
  <si>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</si>
  <si>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</si>
  <si>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</si>
  <si>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</si>
  <si>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</si>
  <si>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</si>
  <si>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</si>
  <si>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</si>
  <si>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</si>
  <si>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</si>
  <si>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</si>
  <si>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</si>
  <si>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</si>
  <si>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</si>
  <si>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</si>
  <si>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</si>
  <si>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</si>
  <si>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</si>
  <si>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</si>
  <si>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</si>
  <si>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</si>
  <si>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</si>
  <si>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</si>
  <si>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</si>
  <si>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</si>
  <si>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</si>
  <si>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</si>
  <si>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</si>
  <si>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</si>
  <si>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</si>
  <si>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</si>
  <si>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</si>
  <si>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</si>
  <si>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</si>
  <si>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</si>
  <si>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</si>
  <si>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</si>
  <si>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</si>
  <si>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</si>
  <si>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</si>
  <si>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</si>
  <si>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</si>
  <si>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</si>
  <si>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</si>
  <si>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</si>
  <si>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</si>
  <si>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</si>
  <si>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</si>
  <si>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</si>
  <si>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</si>
  <si>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</si>
  <si>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</si>
  <si>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</si>
  <si>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</si>
  <si>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</si>
  <si>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</si>
  <si>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</si>
  <si>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</si>
  <si>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</si>
  <si>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</si>
  <si>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</si>
  <si>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</si>
  <si>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</si>
  <si>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</si>
  <si>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</si>
  <si>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تموز 2017 (ل.ل.)</t>
  </si>
  <si>
    <t>معدل أسعار  السوبرماركات في 16-07-2018 (ل.ل.)</t>
  </si>
  <si>
    <t>معدل أسعار المحلات والملاحم في 16-07-2018 (ل.ل.)</t>
  </si>
  <si>
    <t>المعدل العام للأسعار في 16-07-2018  (ل.ل.)</t>
  </si>
  <si>
    <t>معدل أسعار  السوبرماركات في 23-07-2018 (ل.ل.)</t>
  </si>
  <si>
    <t>معدل أسعار المحلات والملاحم في 23-07-2018 (ل.ل.)</t>
  </si>
  <si>
    <t xml:space="preserve"> التاريخ 23 تموز 2018</t>
  </si>
  <si>
    <t>المعدل العام للأسعار في 23-07-2018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</si>
</sst>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7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1" fontId="14" fillId="2" borderId="23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5" fillId="2" borderId="7" xfId="0" applyFont="1" applyFill="1" applyBorder="1" applyAlignment="1">
      <alignment horizontal="right" indent="1"/>
    </xf>
    <xf numFmtId="0" fontId="9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0" fontId="9" fillId="0" borderId="3" xfId="0" applyFont="1" applyBorder="1" applyAlignment="1">
      <alignment horizontal="right" indent="1"/>
    </xf>
    <xf numFmtId="0" fontId="9" fillId="0" borderId="4" xfId="0" applyFont="1" applyBorder="1" applyAlignment="1">
      <alignment horizontal="right" indent="1"/>
    </xf>
    <xf numFmtId="0" fontId="9" fillId="0" borderId="2" xfId="0" applyFont="1" applyBorder="1" applyAlignment="1">
      <alignment horizontal="right" indent="1"/>
    </xf>
    <xf numFmtId="0" fontId="9" fillId="0" borderId="9" xfId="0" applyFont="1" applyBorder="1" applyAlignment="1">
      <alignment horizontal="right" indent="1"/>
    </xf>
    <xf numFmtId="1" fontId="1" fillId="2" borderId="4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0" fillId="0" borderId="0" xfId="0" applyNumberFormat="1" applyFill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010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2"/>
  <sheetViews>
    <sheetView rightToLeft="1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48" t="s">
        <v>202</v>
      </c>
      <c r="B9" s="148"/>
      <c r="C9" s="148"/>
      <c r="D9" s="148"/>
      <c r="E9" s="148"/>
      <c r="F9" s="148"/>
      <c r="G9" s="148"/>
      <c r="H9" s="148"/>
      <c r="I9" s="148"/>
    </row>
    <row r="10" spans="1:9" ht="18" x14ac:dyDescent="0.2">
      <c r="A10" s="2" t="s">
        <v>223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49" t="s">
        <v>3</v>
      </c>
      <c r="B12" s="155"/>
      <c r="C12" s="153" t="s">
        <v>0</v>
      </c>
      <c r="D12" s="151" t="s">
        <v>23</v>
      </c>
      <c r="E12" s="151" t="s">
        <v>217</v>
      </c>
      <c r="F12" s="151" t="s">
        <v>221</v>
      </c>
      <c r="G12" s="151" t="s">
        <v>197</v>
      </c>
      <c r="H12" s="151" t="s">
        <v>218</v>
      </c>
      <c r="I12" s="151" t="s">
        <v>187</v>
      </c>
    </row>
    <row r="13" spans="1:9" ht="38.25" customHeight="1" thickBot="1" x14ac:dyDescent="0.25">
      <c r="A13" s="150"/>
      <c r="B13" s="156"/>
      <c r="C13" s="154"/>
      <c r="D13" s="152"/>
      <c r="E13" s="152"/>
      <c r="F13" s="152"/>
      <c r="G13" s="152"/>
      <c r="H13" s="152"/>
      <c r="I13" s="152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20" t="s">
        <v>161</v>
      </c>
      <c r="E15" s="42">
        <v>1140.6100000000001</v>
      </c>
      <c r="F15" s="43">
        <v>1664.8</v>
      </c>
      <c r="G15" s="45">
        <f>(F15-E15)/E15</f>
        <v>0.45956987927512449</v>
      </c>
      <c r="H15" s="43">
        <v>1863.8</v>
      </c>
      <c r="I15" s="45">
        <f>(F15-H15)/H15</f>
        <v>-0.10677111278034124</v>
      </c>
    </row>
    <row r="16" spans="1:9" ht="16.5" x14ac:dyDescent="0.3">
      <c r="A16" s="37"/>
      <c r="B16" s="99" t="s">
        <v>5</v>
      </c>
      <c r="C16" s="15" t="s">
        <v>85</v>
      </c>
      <c r="D16" s="11" t="s">
        <v>161</v>
      </c>
      <c r="E16" s="46">
        <v>1253.3148888888891</v>
      </c>
      <c r="F16" s="47">
        <v>1608.8</v>
      </c>
      <c r="G16" s="48">
        <f>(F16-E16)/E16</f>
        <v>0.28363591166323882</v>
      </c>
      <c r="H16" s="47">
        <v>1613.8</v>
      </c>
      <c r="I16" s="44">
        <f t="shared" ref="I16:I30" si="0">(F16-H16)/H16</f>
        <v>-3.0982773577890692E-3</v>
      </c>
    </row>
    <row r="17" spans="1:9" ht="16.5" x14ac:dyDescent="0.3">
      <c r="A17" s="37"/>
      <c r="B17" s="99" t="s">
        <v>6</v>
      </c>
      <c r="C17" s="15" t="s">
        <v>86</v>
      </c>
      <c r="D17" s="11" t="s">
        <v>161</v>
      </c>
      <c r="E17" s="46">
        <v>1076.8499999999999</v>
      </c>
      <c r="F17" s="47">
        <v>1129.7</v>
      </c>
      <c r="G17" s="48">
        <f t="shared" ref="G17:G79" si="1">(F17-E17)/E17</f>
        <v>4.9078330315271528E-2</v>
      </c>
      <c r="H17" s="47">
        <v>997.7</v>
      </c>
      <c r="I17" s="44">
        <f t="shared" si="0"/>
        <v>0.1323042998897464</v>
      </c>
    </row>
    <row r="18" spans="1:9" ht="16.5" x14ac:dyDescent="0.3">
      <c r="A18" s="37"/>
      <c r="B18" s="99" t="s">
        <v>7</v>
      </c>
      <c r="C18" s="15" t="s">
        <v>87</v>
      </c>
      <c r="D18" s="11" t="s">
        <v>161</v>
      </c>
      <c r="E18" s="46">
        <v>747.90599999999995</v>
      </c>
      <c r="F18" s="47">
        <v>933.8</v>
      </c>
      <c r="G18" s="48">
        <f>(F18-E18)/E18</f>
        <v>0.24855262559733446</v>
      </c>
      <c r="H18" s="47">
        <v>814.8</v>
      </c>
      <c r="I18" s="44">
        <f>(F18-H18)/H18</f>
        <v>0.14604810996563575</v>
      </c>
    </row>
    <row r="19" spans="1:9" ht="16.5" x14ac:dyDescent="0.3">
      <c r="A19" s="37"/>
      <c r="B19" s="99" t="s">
        <v>8</v>
      </c>
      <c r="C19" s="15" t="s">
        <v>89</v>
      </c>
      <c r="D19" s="11" t="s">
        <v>161</v>
      </c>
      <c r="E19" s="46">
        <v>1988.597777777778</v>
      </c>
      <c r="F19" s="47">
        <v>2481</v>
      </c>
      <c r="G19" s="48">
        <f>(F19-E19)/E19</f>
        <v>0.24761277907716089</v>
      </c>
      <c r="H19" s="47">
        <v>2704.75</v>
      </c>
      <c r="I19" s="44">
        <f t="shared" si="0"/>
        <v>-8.2724835936777888E-2</v>
      </c>
    </row>
    <row r="20" spans="1:9" ht="16.5" x14ac:dyDescent="0.3">
      <c r="A20" s="37"/>
      <c r="B20" s="99" t="s">
        <v>9</v>
      </c>
      <c r="C20" s="15" t="s">
        <v>88</v>
      </c>
      <c r="D20" s="11" t="s">
        <v>161</v>
      </c>
      <c r="E20" s="46">
        <v>1197.27</v>
      </c>
      <c r="F20" s="47">
        <v>1673.8</v>
      </c>
      <c r="G20" s="48">
        <f t="shared" si="1"/>
        <v>0.39801381476191666</v>
      </c>
      <c r="H20" s="47">
        <v>1738.8</v>
      </c>
      <c r="I20" s="44">
        <f t="shared" si="0"/>
        <v>-3.7382102599493906E-2</v>
      </c>
    </row>
    <row r="21" spans="1:9" ht="16.5" x14ac:dyDescent="0.3">
      <c r="A21" s="37"/>
      <c r="B21" s="99" t="s">
        <v>10</v>
      </c>
      <c r="C21" s="15" t="s">
        <v>90</v>
      </c>
      <c r="D21" s="11" t="s">
        <v>161</v>
      </c>
      <c r="E21" s="46">
        <v>1504.942</v>
      </c>
      <c r="F21" s="47">
        <v>1349.7</v>
      </c>
      <c r="G21" s="48">
        <f t="shared" si="1"/>
        <v>-0.10315480596594417</v>
      </c>
      <c r="H21" s="47">
        <v>1464.8</v>
      </c>
      <c r="I21" s="44">
        <f t="shared" si="0"/>
        <v>-7.8577280174767825E-2</v>
      </c>
    </row>
    <row r="22" spans="1:9" ht="16.5" x14ac:dyDescent="0.3">
      <c r="A22" s="37"/>
      <c r="B22" s="99" t="s">
        <v>11</v>
      </c>
      <c r="C22" s="15" t="s">
        <v>91</v>
      </c>
      <c r="D22" s="13" t="s">
        <v>81</v>
      </c>
      <c r="E22" s="46">
        <v>372.94529999999997</v>
      </c>
      <c r="F22" s="47">
        <v>417.3</v>
      </c>
      <c r="G22" s="48">
        <f t="shared" si="1"/>
        <v>0.11893084589080501</v>
      </c>
      <c r="H22" s="47">
        <v>424.8</v>
      </c>
      <c r="I22" s="44">
        <f>(F22-H22)/H22</f>
        <v>-1.7655367231638418E-2</v>
      </c>
    </row>
    <row r="23" spans="1:9" ht="16.5" x14ac:dyDescent="0.3">
      <c r="A23" s="37"/>
      <c r="B23" s="99" t="s">
        <v>12</v>
      </c>
      <c r="C23" s="15" t="s">
        <v>92</v>
      </c>
      <c r="D23" s="13" t="s">
        <v>81</v>
      </c>
      <c r="E23" s="46">
        <v>499.72499999999997</v>
      </c>
      <c r="F23" s="47">
        <v>587.29999999999995</v>
      </c>
      <c r="G23" s="48">
        <f t="shared" si="1"/>
        <v>0.17524638551203162</v>
      </c>
      <c r="H23" s="47">
        <v>599.79999999999995</v>
      </c>
      <c r="I23" s="44">
        <f t="shared" si="0"/>
        <v>-2.0840280093364458E-2</v>
      </c>
    </row>
    <row r="24" spans="1:9" ht="16.5" x14ac:dyDescent="0.3">
      <c r="A24" s="37"/>
      <c r="B24" s="99" t="s">
        <v>13</v>
      </c>
      <c r="C24" s="15" t="s">
        <v>93</v>
      </c>
      <c r="D24" s="13" t="s">
        <v>81</v>
      </c>
      <c r="E24" s="46">
        <v>478.73199999999997</v>
      </c>
      <c r="F24" s="47">
        <v>534.79999999999995</v>
      </c>
      <c r="G24" s="48">
        <f t="shared" si="1"/>
        <v>0.11711771930850662</v>
      </c>
      <c r="H24" s="47">
        <v>527.29999999999995</v>
      </c>
      <c r="I24" s="44">
        <f t="shared" si="0"/>
        <v>1.4223402237815286E-2</v>
      </c>
    </row>
    <row r="25" spans="1:9" ht="16.5" x14ac:dyDescent="0.3">
      <c r="A25" s="37"/>
      <c r="B25" s="99" t="s">
        <v>14</v>
      </c>
      <c r="C25" s="15" t="s">
        <v>94</v>
      </c>
      <c r="D25" s="13" t="s">
        <v>81</v>
      </c>
      <c r="E25" s="46">
        <v>524.37200000000007</v>
      </c>
      <c r="F25" s="47">
        <v>607.29999999999995</v>
      </c>
      <c r="G25" s="48">
        <f t="shared" si="1"/>
        <v>0.15814726949570129</v>
      </c>
      <c r="H25" s="47">
        <v>604.79999999999995</v>
      </c>
      <c r="I25" s="44">
        <f t="shared" si="0"/>
        <v>4.1335978835978842E-3</v>
      </c>
    </row>
    <row r="26" spans="1:9" ht="16.5" x14ac:dyDescent="0.3">
      <c r="A26" s="37"/>
      <c r="B26" s="99" t="s">
        <v>15</v>
      </c>
      <c r="C26" s="15" t="s">
        <v>95</v>
      </c>
      <c r="D26" s="13" t="s">
        <v>82</v>
      </c>
      <c r="E26" s="46">
        <v>1209.232</v>
      </c>
      <c r="F26" s="47">
        <v>1449.8</v>
      </c>
      <c r="G26" s="48">
        <f t="shared" si="1"/>
        <v>0.19894280005821877</v>
      </c>
      <c r="H26" s="47">
        <v>1454.8</v>
      </c>
      <c r="I26" s="44">
        <f t="shared" si="0"/>
        <v>-3.4368985427550179E-3</v>
      </c>
    </row>
    <row r="27" spans="1:9" ht="16.5" x14ac:dyDescent="0.3">
      <c r="A27" s="37"/>
      <c r="B27" s="99" t="s">
        <v>16</v>
      </c>
      <c r="C27" s="15" t="s">
        <v>96</v>
      </c>
      <c r="D27" s="13" t="s">
        <v>81</v>
      </c>
      <c r="E27" s="46">
        <v>512.37200000000007</v>
      </c>
      <c r="F27" s="47">
        <v>557.29999999999995</v>
      </c>
      <c r="G27" s="48">
        <f t="shared" si="1"/>
        <v>8.7686290429609501E-2</v>
      </c>
      <c r="H27" s="47">
        <v>564.79999999999995</v>
      </c>
      <c r="I27" s="44">
        <f t="shared" si="0"/>
        <v>-1.3279036827195468E-2</v>
      </c>
    </row>
    <row r="28" spans="1:9" ht="16.5" x14ac:dyDescent="0.3">
      <c r="A28" s="37"/>
      <c r="B28" s="99" t="s">
        <v>17</v>
      </c>
      <c r="C28" s="15" t="s">
        <v>97</v>
      </c>
      <c r="D28" s="11" t="s">
        <v>161</v>
      </c>
      <c r="E28" s="46">
        <v>927.83249999999998</v>
      </c>
      <c r="F28" s="47">
        <v>799.8</v>
      </c>
      <c r="G28" s="48">
        <f t="shared" si="1"/>
        <v>-0.13799096280848108</v>
      </c>
      <c r="H28" s="47">
        <v>819.8</v>
      </c>
      <c r="I28" s="44">
        <f t="shared" si="0"/>
        <v>-2.4396194193705784E-2</v>
      </c>
    </row>
    <row r="29" spans="1:9" ht="16.5" x14ac:dyDescent="0.3">
      <c r="A29" s="37"/>
      <c r="B29" s="99" t="s">
        <v>18</v>
      </c>
      <c r="C29" s="15" t="s">
        <v>98</v>
      </c>
      <c r="D29" s="13" t="s">
        <v>83</v>
      </c>
      <c r="E29" s="46">
        <v>1642.6008333333334</v>
      </c>
      <c r="F29" s="47">
        <v>1461.3333333333333</v>
      </c>
      <c r="G29" s="48">
        <f t="shared" si="1"/>
        <v>-0.11035395594689529</v>
      </c>
      <c r="H29" s="47">
        <v>1503</v>
      </c>
      <c r="I29" s="44">
        <f t="shared" si="0"/>
        <v>-2.7722333111554719E-2</v>
      </c>
    </row>
    <row r="30" spans="1:9" ht="17.25" thickBot="1" x14ac:dyDescent="0.35">
      <c r="A30" s="38"/>
      <c r="B30" s="100" t="s">
        <v>19</v>
      </c>
      <c r="C30" s="16" t="s">
        <v>99</v>
      </c>
      <c r="D30" s="12" t="s">
        <v>161</v>
      </c>
      <c r="E30" s="49">
        <v>881.97600000000011</v>
      </c>
      <c r="F30" s="50">
        <v>878.8</v>
      </c>
      <c r="G30" s="51">
        <f t="shared" si="1"/>
        <v>-3.6010050160096849E-3</v>
      </c>
      <c r="H30" s="50">
        <v>823.8</v>
      </c>
      <c r="I30" s="56">
        <f t="shared" si="0"/>
        <v>6.6763777615926195E-2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2467.945238095238</v>
      </c>
      <c r="F32" s="43">
        <v>3271.4285714285716</v>
      </c>
      <c r="G32" s="45">
        <f t="shared" si="1"/>
        <v>0.32556773178381487</v>
      </c>
      <c r="H32" s="43">
        <v>3091.4285714285716</v>
      </c>
      <c r="I32" s="44">
        <f>(F32-H32)/H32</f>
        <v>5.8225508317929754E-2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2087.9286666666667</v>
      </c>
      <c r="F33" s="47">
        <v>2577.5555555555557</v>
      </c>
      <c r="G33" s="48">
        <f t="shared" si="1"/>
        <v>0.2345036479002742</v>
      </c>
      <c r="H33" s="47">
        <v>2465.3333333333335</v>
      </c>
      <c r="I33" s="44">
        <f>(F33-H33)/H33</f>
        <v>4.5520100955471404E-2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2045.5504761904763</v>
      </c>
      <c r="F34" s="47">
        <v>2255</v>
      </c>
      <c r="G34" s="48">
        <f t="shared" si="1"/>
        <v>0.10239274280808329</v>
      </c>
      <c r="H34" s="47">
        <v>2284.2857142857142</v>
      </c>
      <c r="I34" s="44">
        <f>(F34-H34)/H34</f>
        <v>-1.2820512820512792E-2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1648.17</v>
      </c>
      <c r="F35" s="47">
        <v>1800</v>
      </c>
      <c r="G35" s="48">
        <f t="shared" si="1"/>
        <v>9.2120351662753189E-2</v>
      </c>
      <c r="H35" s="47">
        <v>1883.3333333333333</v>
      </c>
      <c r="I35" s="44">
        <f>(F35-H35)/H35</f>
        <v>-4.4247787610619434E-2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1250.482</v>
      </c>
      <c r="F36" s="50">
        <v>2528.8000000000002</v>
      </c>
      <c r="G36" s="51">
        <f t="shared" si="1"/>
        <v>1.022260216460533</v>
      </c>
      <c r="H36" s="50">
        <v>2358.8000000000002</v>
      </c>
      <c r="I36" s="56">
        <f>(F36-H36)/H36</f>
        <v>7.2070544344581988E-2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26049.85422222222</v>
      </c>
      <c r="F38" s="43">
        <v>28530</v>
      </c>
      <c r="G38" s="45">
        <f t="shared" si="1"/>
        <v>9.5207664373877912E-2</v>
      </c>
      <c r="H38" s="43">
        <v>28530</v>
      </c>
      <c r="I38" s="44">
        <f t="shared" ref="I38:I43" si="2">(F38-H38)/H38</f>
        <v>0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15104.842222222222</v>
      </c>
      <c r="F39" s="57">
        <v>14459.777777777777</v>
      </c>
      <c r="G39" s="48">
        <f t="shared" si="1"/>
        <v>-4.2705804864047264E-2</v>
      </c>
      <c r="H39" s="57">
        <v>14709.777777777777</v>
      </c>
      <c r="I39" s="44">
        <f t="shared" si="2"/>
        <v>-1.6995498081397106E-2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11067.3</v>
      </c>
      <c r="F40" s="57">
        <v>11842.25</v>
      </c>
      <c r="G40" s="48">
        <f t="shared" si="1"/>
        <v>7.0021595149675236E-2</v>
      </c>
      <c r="H40" s="57">
        <v>10654.75</v>
      </c>
      <c r="I40" s="44">
        <f t="shared" si="2"/>
        <v>0.11145263849456816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6149.7599999999993</v>
      </c>
      <c r="F41" s="47">
        <v>6250</v>
      </c>
      <c r="G41" s="48">
        <f t="shared" si="1"/>
        <v>1.629982308252691E-2</v>
      </c>
      <c r="H41" s="47">
        <v>6250</v>
      </c>
      <c r="I41" s="44">
        <f t="shared" si="2"/>
        <v>0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9968.523809523811</v>
      </c>
      <c r="F42" s="47">
        <v>9968.5714285714294</v>
      </c>
      <c r="G42" s="48">
        <f t="shared" si="1"/>
        <v>4.7769407515343432E-6</v>
      </c>
      <c r="H42" s="47">
        <v>9968.5714285714294</v>
      </c>
      <c r="I42" s="44">
        <f t="shared" si="2"/>
        <v>0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161</v>
      </c>
      <c r="E43" s="50">
        <v>12586.178571428571</v>
      </c>
      <c r="F43" s="50">
        <v>12520</v>
      </c>
      <c r="G43" s="51">
        <f t="shared" si="1"/>
        <v>-5.2580353165177741E-3</v>
      </c>
      <c r="H43" s="50">
        <v>12405</v>
      </c>
      <c r="I43" s="59">
        <f t="shared" si="2"/>
        <v>9.2704554615074559E-3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30"/>
      <c r="G44" s="6"/>
      <c r="H44" s="130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5294.844444444444</v>
      </c>
      <c r="F45" s="43">
        <v>5821.666666666667</v>
      </c>
      <c r="G45" s="45">
        <f t="shared" si="1"/>
        <v>9.9497204828176825E-2</v>
      </c>
      <c r="H45" s="43">
        <v>5582.7777777777774</v>
      </c>
      <c r="I45" s="44">
        <f t="shared" ref="I45:I49" si="3">(F45-H45)/H45</f>
        <v>4.2790327395760899E-2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6037.333333333333</v>
      </c>
      <c r="F46" s="47">
        <v>6034.4444444444443</v>
      </c>
      <c r="G46" s="48">
        <f t="shared" si="1"/>
        <v>-4.785041224970219E-4</v>
      </c>
      <c r="H46" s="47">
        <v>6035.5555555555557</v>
      </c>
      <c r="I46" s="87">
        <f t="shared" si="3"/>
        <v>-1.8409425625923818E-4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19273.25</v>
      </c>
      <c r="F47" s="47">
        <v>19273.75</v>
      </c>
      <c r="G47" s="48">
        <f t="shared" si="1"/>
        <v>2.5942692592064131E-5</v>
      </c>
      <c r="H47" s="47">
        <v>19273.75</v>
      </c>
      <c r="I47" s="87">
        <f t="shared" si="3"/>
        <v>0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18064.387257142858</v>
      </c>
      <c r="F48" s="47">
        <v>18983.015555555558</v>
      </c>
      <c r="G48" s="48">
        <f t="shared" si="1"/>
        <v>5.0853000732115253E-2</v>
      </c>
      <c r="H48" s="47">
        <v>18983</v>
      </c>
      <c r="I48" s="87">
        <f t="shared" si="3"/>
        <v>8.1944663949386185E-7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1975.2285714285717</v>
      </c>
      <c r="F49" s="47">
        <v>2209.2857142857142</v>
      </c>
      <c r="G49" s="48">
        <f t="shared" si="1"/>
        <v>0.11849623190082863</v>
      </c>
      <c r="H49" s="47">
        <v>2209.2857142857142</v>
      </c>
      <c r="I49" s="44">
        <f t="shared" si="3"/>
        <v>0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24985.444444444445</v>
      </c>
      <c r="F50" s="50">
        <v>27101</v>
      </c>
      <c r="G50" s="56">
        <f t="shared" si="1"/>
        <v>8.4671519862675571E-2</v>
      </c>
      <c r="H50" s="50">
        <v>27101</v>
      </c>
      <c r="I50" s="59">
        <f>(F50-H50)/H50</f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3750</v>
      </c>
      <c r="F52" s="66">
        <v>3750</v>
      </c>
      <c r="G52" s="45">
        <f>(F52-E52)/E52</f>
        <v>0</v>
      </c>
      <c r="H52" s="66">
        <v>3750</v>
      </c>
      <c r="I52" s="125">
        <f t="shared" ref="I52:I60" si="4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4008.8333333333335</v>
      </c>
      <c r="F53" s="70">
        <v>3730.4285714285716</v>
      </c>
      <c r="G53" s="48">
        <f t="shared" si="1"/>
        <v>-6.944782652594568E-2</v>
      </c>
      <c r="H53" s="70">
        <v>3730.4285714285716</v>
      </c>
      <c r="I53" s="87">
        <f t="shared" si="4"/>
        <v>0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2040.3666666666668</v>
      </c>
      <c r="F54" s="70">
        <v>2031.6666666666667</v>
      </c>
      <c r="G54" s="48">
        <f t="shared" si="1"/>
        <v>-4.2639394880005449E-3</v>
      </c>
      <c r="H54" s="70">
        <v>2031.6666666666667</v>
      </c>
      <c r="I54" s="87">
        <f t="shared" si="4"/>
        <v>0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5500</v>
      </c>
      <c r="F55" s="70">
        <v>5500</v>
      </c>
      <c r="G55" s="48">
        <f t="shared" si="1"/>
        <v>0</v>
      </c>
      <c r="H55" s="70">
        <v>5500</v>
      </c>
      <c r="I55" s="87">
        <f t="shared" si="4"/>
        <v>0</v>
      </c>
    </row>
    <row r="56" spans="1:9" ht="16.5" x14ac:dyDescent="0.3">
      <c r="A56" s="37"/>
      <c r="B56" s="102" t="s">
        <v>42</v>
      </c>
      <c r="C56" s="103" t="s">
        <v>198</v>
      </c>
      <c r="D56" s="104" t="s">
        <v>114</v>
      </c>
      <c r="E56" s="61">
        <v>2108.75</v>
      </c>
      <c r="F56" s="105">
        <v>2155.8333333333335</v>
      </c>
      <c r="G56" s="55">
        <f t="shared" si="1"/>
        <v>2.2327603240466384E-2</v>
      </c>
      <c r="H56" s="105">
        <v>2155.8333333333335</v>
      </c>
      <c r="I56" s="88">
        <f t="shared" si="4"/>
        <v>0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4639.1805555555566</v>
      </c>
      <c r="F57" s="50">
        <v>4520.5</v>
      </c>
      <c r="G57" s="51">
        <f t="shared" si="1"/>
        <v>-2.5582223872151963E-2</v>
      </c>
      <c r="H57" s="50">
        <v>4472.7777777777774</v>
      </c>
      <c r="I57" s="126">
        <f t="shared" si="4"/>
        <v>1.0669482051919107E-2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5492.3</v>
      </c>
      <c r="F58" s="68">
        <v>5157.5</v>
      </c>
      <c r="G58" s="44">
        <f t="shared" si="1"/>
        <v>-6.0958068568723517E-2</v>
      </c>
      <c r="H58" s="68">
        <v>5157.5</v>
      </c>
      <c r="I58" s="44">
        <f t="shared" si="4"/>
        <v>0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4594.2</v>
      </c>
      <c r="F59" s="70">
        <v>5039.5</v>
      </c>
      <c r="G59" s="48">
        <f t="shared" si="1"/>
        <v>9.6926559575116492E-2</v>
      </c>
      <c r="H59" s="70">
        <v>4999.5</v>
      </c>
      <c r="I59" s="44">
        <f t="shared" si="4"/>
        <v>8.0008000800080008E-3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17708.125</v>
      </c>
      <c r="F60" s="73">
        <v>21548.75</v>
      </c>
      <c r="G60" s="51">
        <f t="shared" si="1"/>
        <v>0.21688490452828857</v>
      </c>
      <c r="H60" s="73">
        <v>21223.75</v>
      </c>
      <c r="I60" s="51">
        <f t="shared" si="4"/>
        <v>1.5313033747570528E-2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5896.6888888888889</v>
      </c>
      <c r="F62" s="54">
        <v>6486.5</v>
      </c>
      <c r="G62" s="45">
        <f t="shared" si="1"/>
        <v>0.10002411899710195</v>
      </c>
      <c r="H62" s="54">
        <v>6502.5</v>
      </c>
      <c r="I62" s="44">
        <f t="shared" ref="I62:I67" si="5">(F62-H62)/H62</f>
        <v>-2.4605920799692428E-3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47111.1</v>
      </c>
      <c r="F63" s="46">
        <v>47046.625</v>
      </c>
      <c r="G63" s="48">
        <f t="shared" si="1"/>
        <v>-1.3685734359842701E-3</v>
      </c>
      <c r="H63" s="46">
        <v>47046.625</v>
      </c>
      <c r="I63" s="44">
        <f t="shared" si="5"/>
        <v>0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12264.491666666669</v>
      </c>
      <c r="F64" s="46">
        <v>11498.75</v>
      </c>
      <c r="G64" s="48">
        <f t="shared" si="1"/>
        <v>-6.2435662845110595E-2</v>
      </c>
      <c r="H64" s="46">
        <v>12748.75</v>
      </c>
      <c r="I64" s="87">
        <f t="shared" si="5"/>
        <v>-9.8048828316501621E-2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6519.3055555555557</v>
      </c>
      <c r="F65" s="46">
        <v>7494.7</v>
      </c>
      <c r="G65" s="48">
        <f t="shared" si="1"/>
        <v>0.14961631053068872</v>
      </c>
      <c r="H65" s="46">
        <v>7481.2</v>
      </c>
      <c r="I65" s="87">
        <f t="shared" si="5"/>
        <v>1.8045233385018448E-3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3728.0800000000004</v>
      </c>
      <c r="F66" s="46">
        <v>3880</v>
      </c>
      <c r="G66" s="48">
        <f t="shared" si="1"/>
        <v>4.0750198493594451E-2</v>
      </c>
      <c r="H66" s="46">
        <v>3880</v>
      </c>
      <c r="I66" s="87">
        <f t="shared" si="5"/>
        <v>0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3431</v>
      </c>
      <c r="F67" s="58">
        <v>3625.7142857142858</v>
      </c>
      <c r="G67" s="51">
        <f t="shared" si="1"/>
        <v>5.6751467710371838E-2</v>
      </c>
      <c r="H67" s="58">
        <v>3625.7142857142858</v>
      </c>
      <c r="I67" s="88">
        <f t="shared" si="5"/>
        <v>0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3597.2</v>
      </c>
      <c r="F69" s="43">
        <v>3725.8</v>
      </c>
      <c r="G69" s="45">
        <f t="shared" si="1"/>
        <v>3.5750027799399633E-2</v>
      </c>
      <c r="H69" s="43">
        <v>3700.8888888888887</v>
      </c>
      <c r="I69" s="44">
        <f>(F69-H69)/H69</f>
        <v>6.731115647892502E-3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2743.8888888888891</v>
      </c>
      <c r="F70" s="47">
        <v>2780.3333333333335</v>
      </c>
      <c r="G70" s="48">
        <f t="shared" si="1"/>
        <v>1.3282040898967364E-2</v>
      </c>
      <c r="H70" s="47">
        <v>2780.3333333333335</v>
      </c>
      <c r="I70" s="44">
        <f>(F70-H70)/H70</f>
        <v>0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1311.3333333333333</v>
      </c>
      <c r="F71" s="47">
        <v>1336.875</v>
      </c>
      <c r="G71" s="48">
        <f t="shared" si="1"/>
        <v>1.9477630910015309E-2</v>
      </c>
      <c r="H71" s="47">
        <v>1336.875</v>
      </c>
      <c r="I71" s="44">
        <f>(F71-H71)/H71</f>
        <v>0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2176.7555555555555</v>
      </c>
      <c r="F72" s="47">
        <v>2205.375</v>
      </c>
      <c r="G72" s="48">
        <f t="shared" si="1"/>
        <v>1.3147753026931046E-2</v>
      </c>
      <c r="H72" s="47">
        <v>2205.375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1629.6888888888889</v>
      </c>
      <c r="F73" s="50">
        <v>1678.4</v>
      </c>
      <c r="G73" s="48">
        <f t="shared" si="1"/>
        <v>2.9889822188284131E-2</v>
      </c>
      <c r="H73" s="50">
        <v>1678.4</v>
      </c>
      <c r="I73" s="59">
        <f>(F73-H73)/H73</f>
        <v>0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1466.4285714285713</v>
      </c>
      <c r="F75" s="43">
        <v>1466.4285714285713</v>
      </c>
      <c r="G75" s="44">
        <f t="shared" si="1"/>
        <v>0</v>
      </c>
      <c r="H75" s="43">
        <v>1466.4285714285713</v>
      </c>
      <c r="I75" s="45">
        <f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1451.6</v>
      </c>
      <c r="F76" s="32">
        <v>1382.5555555555557</v>
      </c>
      <c r="G76" s="48">
        <f t="shared" si="1"/>
        <v>-4.7564373411714149E-2</v>
      </c>
      <c r="H76" s="32">
        <v>1319.3</v>
      </c>
      <c r="I76" s="44">
        <f t="shared" ref="I76:I81" si="6">(F76-H76)/H76</f>
        <v>4.7946301489847423E-2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932.46</v>
      </c>
      <c r="F77" s="47">
        <v>802</v>
      </c>
      <c r="G77" s="48">
        <f t="shared" si="1"/>
        <v>-0.13990948673401543</v>
      </c>
      <c r="H77" s="47">
        <v>802</v>
      </c>
      <c r="I77" s="44">
        <f t="shared" si="6"/>
        <v>0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1454.1</v>
      </c>
      <c r="F78" s="47">
        <v>1504.9</v>
      </c>
      <c r="G78" s="48">
        <f t="shared" si="1"/>
        <v>3.493569905783659E-2</v>
      </c>
      <c r="H78" s="47">
        <v>1504.9</v>
      </c>
      <c r="I78" s="44">
        <f t="shared" si="6"/>
        <v>0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1745.4</v>
      </c>
      <c r="F79" s="61">
        <v>1933.8</v>
      </c>
      <c r="G79" s="48">
        <f t="shared" si="1"/>
        <v>0.10794087315228593</v>
      </c>
      <c r="H79" s="61">
        <v>1933.8</v>
      </c>
      <c r="I79" s="44">
        <f t="shared" si="6"/>
        <v>0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8750</v>
      </c>
      <c r="F80" s="61">
        <v>8830</v>
      </c>
      <c r="G80" s="48">
        <f>(F80-E80)/E80</f>
        <v>9.1428571428571435E-3</v>
      </c>
      <c r="H80" s="61">
        <v>8830</v>
      </c>
      <c r="I80" s="44">
        <f t="shared" si="6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3910.8</v>
      </c>
      <c r="F81" s="50">
        <v>3988.8</v>
      </c>
      <c r="G81" s="51">
        <f>(F81-E81)/E81</f>
        <v>1.9944768333844738E-2</v>
      </c>
      <c r="H81" s="50">
        <v>3988.8</v>
      </c>
      <c r="I81" s="56">
        <f t="shared" si="6"/>
        <v>0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zoomScaleNormal="100" workbookViewId="0">
      <selection activeCell="I40" sqref="I40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8" t="s">
        <v>203</v>
      </c>
      <c r="B9" s="148"/>
      <c r="C9" s="148"/>
      <c r="D9" s="148"/>
      <c r="E9" s="148"/>
      <c r="F9" s="148"/>
      <c r="G9" s="148"/>
      <c r="H9" s="148"/>
      <c r="I9" s="148"/>
    </row>
    <row r="10" spans="1:9" ht="18" x14ac:dyDescent="0.2">
      <c r="A10" s="2" t="s">
        <v>223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49" t="s">
        <v>3</v>
      </c>
      <c r="B12" s="155"/>
      <c r="C12" s="157" t="s">
        <v>0</v>
      </c>
      <c r="D12" s="151" t="s">
        <v>23</v>
      </c>
      <c r="E12" s="151" t="s">
        <v>217</v>
      </c>
      <c r="F12" s="159" t="s">
        <v>222</v>
      </c>
      <c r="G12" s="151" t="s">
        <v>197</v>
      </c>
      <c r="H12" s="159" t="s">
        <v>219</v>
      </c>
      <c r="I12" s="151" t="s">
        <v>187</v>
      </c>
    </row>
    <row r="13" spans="1:9" ht="30.75" customHeight="1" thickBot="1" x14ac:dyDescent="0.25">
      <c r="A13" s="150"/>
      <c r="B13" s="156"/>
      <c r="C13" s="158"/>
      <c r="D13" s="152"/>
      <c r="E13" s="152"/>
      <c r="F13" s="160"/>
      <c r="G13" s="152"/>
      <c r="H13" s="160"/>
      <c r="I13" s="152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6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1140.6100000000001</v>
      </c>
      <c r="F15" s="83">
        <v>1358.2</v>
      </c>
      <c r="G15" s="44">
        <f>(F15-E15)/E15</f>
        <v>0.19076634432452802</v>
      </c>
      <c r="H15" s="83">
        <v>1666.6</v>
      </c>
      <c r="I15" s="127">
        <f>(F15-H15)/H15</f>
        <v>-0.18504740189607577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1253.3148888888891</v>
      </c>
      <c r="F16" s="83">
        <v>1216.5999999999999</v>
      </c>
      <c r="G16" s="48">
        <f t="shared" ref="G16:G39" si="0">(F16-E16)/E16</f>
        <v>-2.9294225429204224E-2</v>
      </c>
      <c r="H16" s="83">
        <v>1550</v>
      </c>
      <c r="I16" s="48">
        <f>(F16-H16)/H16</f>
        <v>-0.21509677419354845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1076.8499999999999</v>
      </c>
      <c r="F17" s="83">
        <v>1116.5999999999999</v>
      </c>
      <c r="G17" s="48">
        <f t="shared" si="0"/>
        <v>3.6913219111296844E-2</v>
      </c>
      <c r="H17" s="83">
        <v>1316.6</v>
      </c>
      <c r="I17" s="48">
        <f t="shared" ref="I17:I29" si="1">(F17-H17)/H17</f>
        <v>-0.15190642564180465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747.90599999999995</v>
      </c>
      <c r="F18" s="83">
        <v>866.6</v>
      </c>
      <c r="G18" s="48">
        <f t="shared" si="0"/>
        <v>0.15870176198613206</v>
      </c>
      <c r="H18" s="83">
        <v>1008.2</v>
      </c>
      <c r="I18" s="48">
        <f t="shared" si="1"/>
        <v>-0.14044832374528865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1988.597777777778</v>
      </c>
      <c r="F19" s="83">
        <v>2100</v>
      </c>
      <c r="G19" s="48">
        <f t="shared" si="0"/>
        <v>5.6020490149954798E-2</v>
      </c>
      <c r="H19" s="83">
        <v>2233.1999999999998</v>
      </c>
      <c r="I19" s="48">
        <f t="shared" si="1"/>
        <v>-5.9645351961311044E-2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1197.27</v>
      </c>
      <c r="F20" s="83">
        <v>1283.2</v>
      </c>
      <c r="G20" s="48">
        <f t="shared" si="0"/>
        <v>7.1771613754625166E-2</v>
      </c>
      <c r="H20" s="83">
        <v>1408.2</v>
      </c>
      <c r="I20" s="48">
        <f t="shared" si="1"/>
        <v>-8.8765800312455609E-2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1504.942</v>
      </c>
      <c r="F21" s="83">
        <v>1133.2</v>
      </c>
      <c r="G21" s="48">
        <f t="shared" si="0"/>
        <v>-0.24701417064577902</v>
      </c>
      <c r="H21" s="83">
        <v>1366.6</v>
      </c>
      <c r="I21" s="48">
        <f t="shared" si="1"/>
        <v>-0.17078881896677878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372.94529999999997</v>
      </c>
      <c r="F22" s="83">
        <v>321.60000000000002</v>
      </c>
      <c r="G22" s="48">
        <f t="shared" si="0"/>
        <v>-0.13767514968012723</v>
      </c>
      <c r="H22" s="83">
        <v>330</v>
      </c>
      <c r="I22" s="48">
        <f t="shared" si="1"/>
        <v>-2.5454545454545386E-2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499.72499999999997</v>
      </c>
      <c r="F23" s="83">
        <v>412.5</v>
      </c>
      <c r="G23" s="48">
        <f t="shared" si="0"/>
        <v>-0.17454600030016504</v>
      </c>
      <c r="H23" s="83">
        <v>462.5</v>
      </c>
      <c r="I23" s="48">
        <f t="shared" si="1"/>
        <v>-0.10810810810810811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478.73199999999997</v>
      </c>
      <c r="F24" s="83">
        <v>405</v>
      </c>
      <c r="G24" s="48">
        <f t="shared" si="0"/>
        <v>-0.15401519012725279</v>
      </c>
      <c r="H24" s="83">
        <v>420</v>
      </c>
      <c r="I24" s="48">
        <f t="shared" si="1"/>
        <v>-3.5714285714285712E-2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524.37200000000007</v>
      </c>
      <c r="F25" s="83">
        <v>435</v>
      </c>
      <c r="G25" s="48">
        <f t="shared" si="0"/>
        <v>-0.17043625517762209</v>
      </c>
      <c r="H25" s="83">
        <v>450</v>
      </c>
      <c r="I25" s="48">
        <f t="shared" si="1"/>
        <v>-3.3333333333333333E-2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1209.232</v>
      </c>
      <c r="F26" s="83">
        <v>1008.2</v>
      </c>
      <c r="G26" s="48">
        <f t="shared" si="0"/>
        <v>-0.16624766794130483</v>
      </c>
      <c r="H26" s="83">
        <v>1016.6</v>
      </c>
      <c r="I26" s="48">
        <f t="shared" si="1"/>
        <v>-8.2628369073381638E-3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512.37200000000007</v>
      </c>
      <c r="F27" s="83">
        <v>420</v>
      </c>
      <c r="G27" s="48">
        <f t="shared" si="0"/>
        <v>-0.18028307557790055</v>
      </c>
      <c r="H27" s="83">
        <v>420</v>
      </c>
      <c r="I27" s="48">
        <f t="shared" si="1"/>
        <v>0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927.83249999999998</v>
      </c>
      <c r="F28" s="83">
        <v>1062.5</v>
      </c>
      <c r="G28" s="48">
        <f t="shared" si="0"/>
        <v>0.14514203802949349</v>
      </c>
      <c r="H28" s="83">
        <v>1125</v>
      </c>
      <c r="I28" s="48">
        <f t="shared" si="1"/>
        <v>-5.5555555555555552E-2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1642.6008333333334</v>
      </c>
      <c r="F29" s="83">
        <v>1350</v>
      </c>
      <c r="G29" s="48">
        <f t="shared" si="0"/>
        <v>-0.17813264634692649</v>
      </c>
      <c r="H29" s="83">
        <v>1333.25</v>
      </c>
      <c r="I29" s="48">
        <f t="shared" si="1"/>
        <v>1.2563285205325334E-2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881.97600000000011</v>
      </c>
      <c r="F30" s="95">
        <v>900</v>
      </c>
      <c r="G30" s="51">
        <f t="shared" si="0"/>
        <v>2.0435930229393866E-2</v>
      </c>
      <c r="H30" s="95">
        <v>991.6</v>
      </c>
      <c r="I30" s="51">
        <f>(F30-H30)/H30</f>
        <v>-9.2375958047599863E-2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8"/>
      <c r="G31" s="53"/>
      <c r="H31" s="8"/>
      <c r="I31" s="128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2467.945238095238</v>
      </c>
      <c r="F32" s="83">
        <v>2083.25</v>
      </c>
      <c r="G32" s="44">
        <f t="shared" si="0"/>
        <v>-0.15587673184845302</v>
      </c>
      <c r="H32" s="83">
        <v>2645.75</v>
      </c>
      <c r="I32" s="45">
        <f>(F32-H32)/H32</f>
        <v>-0.21260512142114713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2087.9286666666667</v>
      </c>
      <c r="F33" s="83">
        <v>1866.6</v>
      </c>
      <c r="G33" s="48">
        <f t="shared" si="0"/>
        <v>-0.1060039407476565</v>
      </c>
      <c r="H33" s="83">
        <v>2520.75</v>
      </c>
      <c r="I33" s="48">
        <f>(F33-H33)/H33</f>
        <v>-0.25950609937518598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2045.5504761904763</v>
      </c>
      <c r="F34" s="83">
        <v>1775</v>
      </c>
      <c r="G34" s="48">
        <f t="shared" si="0"/>
        <v>-0.13226291863221826</v>
      </c>
      <c r="H34" s="83">
        <v>1916.6</v>
      </c>
      <c r="I34" s="48">
        <f>(F34-H34)/H34</f>
        <v>-7.3880830637587352E-2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1648.17</v>
      </c>
      <c r="F35" s="83">
        <v>1250</v>
      </c>
      <c r="G35" s="48">
        <f t="shared" si="0"/>
        <v>-0.24158308912308807</v>
      </c>
      <c r="H35" s="83">
        <v>1472</v>
      </c>
      <c r="I35" s="48">
        <f>(F35-H35)/H35</f>
        <v>-0.15081521739130435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1250.482</v>
      </c>
      <c r="F36" s="83">
        <v>2166.6</v>
      </c>
      <c r="G36" s="55">
        <f t="shared" si="0"/>
        <v>0.73261190484949001</v>
      </c>
      <c r="H36" s="83">
        <v>2016.6</v>
      </c>
      <c r="I36" s="48">
        <f>(F36-H36)/H36</f>
        <v>7.4382624218982452E-2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8"/>
      <c r="G37" s="53"/>
      <c r="H37" s="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26049.85422222222</v>
      </c>
      <c r="F38" s="84">
        <v>24533.200000000001</v>
      </c>
      <c r="G38" s="45">
        <f t="shared" si="0"/>
        <v>-5.8221217258421928E-2</v>
      </c>
      <c r="H38" s="84">
        <v>26066.6</v>
      </c>
      <c r="I38" s="45">
        <f>(F38-H38)/H38</f>
        <v>-5.8826237407256718E-2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15104.842222222222</v>
      </c>
      <c r="F39" s="85">
        <v>16166.6</v>
      </c>
      <c r="G39" s="51">
        <f t="shared" si="0"/>
        <v>7.0292543421322351E-2</v>
      </c>
      <c r="H39" s="85">
        <v>16066.6</v>
      </c>
      <c r="I39" s="51">
        <f>(F39-H39)/H39</f>
        <v>6.2240922161502744E-3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1"/>
  <sheetViews>
    <sheetView rightToLeft="1" zoomScaleNormal="100" workbookViewId="0">
      <selection activeCell="I43" sqref="I43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42.1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8" t="s">
        <v>204</v>
      </c>
      <c r="B9" s="148"/>
      <c r="C9" s="148"/>
      <c r="D9" s="148"/>
      <c r="E9" s="148"/>
      <c r="F9" s="148"/>
      <c r="G9" s="148"/>
      <c r="H9" s="148"/>
      <c r="I9" s="148"/>
    </row>
    <row r="10" spans="1:9" ht="18" x14ac:dyDescent="0.2">
      <c r="A10" s="2" t="s">
        <v>223</v>
      </c>
      <c r="B10" s="2"/>
      <c r="C10" s="2"/>
      <c r="D10" s="2"/>
    </row>
    <row r="11" spans="1:9" ht="18" x14ac:dyDescent="0.2">
      <c r="A11" s="2"/>
      <c r="B11" s="2"/>
      <c r="C11" s="2"/>
      <c r="D11" s="2"/>
    </row>
    <row r="12" spans="1:9" ht="15.75" thickBot="1" x14ac:dyDescent="0.3"/>
    <row r="13" spans="1:9" ht="24.75" customHeight="1" x14ac:dyDescent="0.2">
      <c r="A13" s="149" t="s">
        <v>3</v>
      </c>
      <c r="B13" s="155"/>
      <c r="C13" s="157" t="s">
        <v>0</v>
      </c>
      <c r="D13" s="151" t="s">
        <v>221</v>
      </c>
      <c r="E13" s="159" t="s">
        <v>222</v>
      </c>
      <c r="F13" s="166" t="s">
        <v>186</v>
      </c>
      <c r="G13" s="151" t="s">
        <v>217</v>
      </c>
      <c r="H13" s="168" t="s">
        <v>224</v>
      </c>
      <c r="I13" s="164" t="s">
        <v>196</v>
      </c>
    </row>
    <row r="14" spans="1:9" ht="39.75" customHeight="1" thickBot="1" x14ac:dyDescent="0.25">
      <c r="A14" s="150"/>
      <c r="B14" s="156"/>
      <c r="C14" s="158"/>
      <c r="D14" s="152"/>
      <c r="E14" s="160"/>
      <c r="F14" s="167"/>
      <c r="G14" s="152"/>
      <c r="H14" s="169"/>
      <c r="I14" s="165"/>
    </row>
    <row r="15" spans="1:9" ht="17.25" customHeight="1" thickBot="1" x14ac:dyDescent="0.3">
      <c r="A15" s="33" t="s">
        <v>24</v>
      </c>
      <c r="B15" s="10" t="s">
        <v>22</v>
      </c>
      <c r="C15" s="5"/>
      <c r="D15" s="62"/>
      <c r="E15" s="7"/>
      <c r="F15" s="63"/>
      <c r="G15" s="64"/>
      <c r="H15" s="64"/>
      <c r="I15" s="65"/>
    </row>
    <row r="16" spans="1:9" ht="16.5" customHeight="1" x14ac:dyDescent="0.3">
      <c r="A16" s="33"/>
      <c r="B16" s="40" t="s">
        <v>4</v>
      </c>
      <c r="C16" s="19" t="s">
        <v>163</v>
      </c>
      <c r="D16" s="43">
        <v>1664.8</v>
      </c>
      <c r="E16" s="83">
        <v>1358.2</v>
      </c>
      <c r="F16" s="67">
        <f t="shared" ref="F16:F31" si="0">D16-E16</f>
        <v>306.59999999999991</v>
      </c>
      <c r="G16" s="42">
        <v>1140.6100000000001</v>
      </c>
      <c r="H16" s="66">
        <f>AVERAGE(D16:E16)</f>
        <v>1511.5</v>
      </c>
      <c r="I16" s="69">
        <f>(H16-G16)/G16</f>
        <v>0.32516811179982624</v>
      </c>
    </row>
    <row r="17" spans="1:9" ht="16.5" customHeight="1" x14ac:dyDescent="0.3">
      <c r="A17" s="37"/>
      <c r="B17" s="34" t="s">
        <v>5</v>
      </c>
      <c r="C17" s="15" t="s">
        <v>164</v>
      </c>
      <c r="D17" s="47">
        <v>1608.8</v>
      </c>
      <c r="E17" s="83">
        <v>1216.5999999999999</v>
      </c>
      <c r="F17" s="71">
        <f t="shared" si="0"/>
        <v>392.20000000000005</v>
      </c>
      <c r="G17" s="46">
        <v>1253.3148888888891</v>
      </c>
      <c r="H17" s="68">
        <f t="shared" ref="H17:H31" si="1">AVERAGE(D17:E17)</f>
        <v>1412.6999999999998</v>
      </c>
      <c r="I17" s="72">
        <f t="shared" ref="I17:I40" si="2">(H17-G17)/G17</f>
        <v>0.12717084311701718</v>
      </c>
    </row>
    <row r="18" spans="1:9" ht="16.5" x14ac:dyDescent="0.3">
      <c r="A18" s="37"/>
      <c r="B18" s="34" t="s">
        <v>6</v>
      </c>
      <c r="C18" s="15" t="s">
        <v>165</v>
      </c>
      <c r="D18" s="47">
        <v>1129.7</v>
      </c>
      <c r="E18" s="83">
        <v>1116.5999999999999</v>
      </c>
      <c r="F18" s="71">
        <f t="shared" si="0"/>
        <v>13.100000000000136</v>
      </c>
      <c r="G18" s="46">
        <v>1076.8499999999999</v>
      </c>
      <c r="H18" s="68">
        <f t="shared" si="1"/>
        <v>1123.1500000000001</v>
      </c>
      <c r="I18" s="72">
        <f t="shared" si="2"/>
        <v>4.2995774713284286E-2</v>
      </c>
    </row>
    <row r="19" spans="1:9" ht="16.5" x14ac:dyDescent="0.3">
      <c r="A19" s="37"/>
      <c r="B19" s="34" t="s">
        <v>7</v>
      </c>
      <c r="C19" s="15" t="s">
        <v>166</v>
      </c>
      <c r="D19" s="47">
        <v>933.8</v>
      </c>
      <c r="E19" s="83">
        <v>866.6</v>
      </c>
      <c r="F19" s="71">
        <f t="shared" si="0"/>
        <v>67.199999999999932</v>
      </c>
      <c r="G19" s="46">
        <v>747.90599999999995</v>
      </c>
      <c r="H19" s="68">
        <f t="shared" si="1"/>
        <v>900.2</v>
      </c>
      <c r="I19" s="72">
        <f t="shared" si="2"/>
        <v>0.20362719379173333</v>
      </c>
    </row>
    <row r="20" spans="1:9" ht="16.5" x14ac:dyDescent="0.3">
      <c r="A20" s="37"/>
      <c r="B20" s="34" t="s">
        <v>8</v>
      </c>
      <c r="C20" s="15" t="s">
        <v>167</v>
      </c>
      <c r="D20" s="47">
        <v>2481</v>
      </c>
      <c r="E20" s="83">
        <v>2100</v>
      </c>
      <c r="F20" s="71">
        <f t="shared" si="0"/>
        <v>381</v>
      </c>
      <c r="G20" s="46">
        <v>1988.597777777778</v>
      </c>
      <c r="H20" s="68">
        <f t="shared" si="1"/>
        <v>2290.5</v>
      </c>
      <c r="I20" s="72">
        <f t="shared" si="2"/>
        <v>0.15181663461355785</v>
      </c>
    </row>
    <row r="21" spans="1:9" ht="16.5" x14ac:dyDescent="0.3">
      <c r="A21" s="37"/>
      <c r="B21" s="34" t="s">
        <v>9</v>
      </c>
      <c r="C21" s="15" t="s">
        <v>168</v>
      </c>
      <c r="D21" s="47">
        <v>1673.8</v>
      </c>
      <c r="E21" s="83">
        <v>1283.2</v>
      </c>
      <c r="F21" s="71">
        <f t="shared" si="0"/>
        <v>390.59999999999991</v>
      </c>
      <c r="G21" s="46">
        <v>1197.27</v>
      </c>
      <c r="H21" s="68">
        <f t="shared" si="1"/>
        <v>1478.5</v>
      </c>
      <c r="I21" s="72">
        <f t="shared" si="2"/>
        <v>0.23489271425827091</v>
      </c>
    </row>
    <row r="22" spans="1:9" ht="16.5" x14ac:dyDescent="0.3">
      <c r="A22" s="37"/>
      <c r="B22" s="34" t="s">
        <v>10</v>
      </c>
      <c r="C22" s="15" t="s">
        <v>169</v>
      </c>
      <c r="D22" s="47">
        <v>1349.7</v>
      </c>
      <c r="E22" s="83">
        <v>1133.2</v>
      </c>
      <c r="F22" s="71">
        <f t="shared" si="0"/>
        <v>216.5</v>
      </c>
      <c r="G22" s="46">
        <v>1504.942</v>
      </c>
      <c r="H22" s="68">
        <f t="shared" si="1"/>
        <v>1241.45</v>
      </c>
      <c r="I22" s="72">
        <f t="shared" si="2"/>
        <v>-0.1750844883058616</v>
      </c>
    </row>
    <row r="23" spans="1:9" ht="16.5" x14ac:dyDescent="0.3">
      <c r="A23" s="37"/>
      <c r="B23" s="34" t="s">
        <v>11</v>
      </c>
      <c r="C23" s="15" t="s">
        <v>170</v>
      </c>
      <c r="D23" s="47">
        <v>417.3</v>
      </c>
      <c r="E23" s="83">
        <v>321.60000000000002</v>
      </c>
      <c r="F23" s="71">
        <f t="shared" si="0"/>
        <v>95.699999999999989</v>
      </c>
      <c r="G23" s="46">
        <v>372.94529999999997</v>
      </c>
      <c r="H23" s="68">
        <f t="shared" si="1"/>
        <v>369.45000000000005</v>
      </c>
      <c r="I23" s="72">
        <f t="shared" si="2"/>
        <v>-9.3721518946610384E-3</v>
      </c>
    </row>
    <row r="24" spans="1:9" ht="16.5" x14ac:dyDescent="0.3">
      <c r="A24" s="37"/>
      <c r="B24" s="34" t="s">
        <v>12</v>
      </c>
      <c r="C24" s="15" t="s">
        <v>171</v>
      </c>
      <c r="D24" s="47">
        <v>587.29999999999995</v>
      </c>
      <c r="E24" s="83">
        <v>412.5</v>
      </c>
      <c r="F24" s="71">
        <f t="shared" si="0"/>
        <v>174.79999999999995</v>
      </c>
      <c r="G24" s="46">
        <v>499.72499999999997</v>
      </c>
      <c r="H24" s="68">
        <f t="shared" si="1"/>
        <v>499.9</v>
      </c>
      <c r="I24" s="72">
        <f t="shared" si="2"/>
        <v>3.5019260593328606E-4</v>
      </c>
    </row>
    <row r="25" spans="1:9" ht="16.5" x14ac:dyDescent="0.3">
      <c r="A25" s="37"/>
      <c r="B25" s="34" t="s">
        <v>13</v>
      </c>
      <c r="C25" s="15" t="s">
        <v>172</v>
      </c>
      <c r="D25" s="47">
        <v>534.79999999999995</v>
      </c>
      <c r="E25" s="83">
        <v>405</v>
      </c>
      <c r="F25" s="71">
        <f t="shared" si="0"/>
        <v>129.79999999999995</v>
      </c>
      <c r="G25" s="46">
        <v>478.73199999999997</v>
      </c>
      <c r="H25" s="68">
        <f t="shared" si="1"/>
        <v>469.9</v>
      </c>
      <c r="I25" s="72">
        <f t="shared" si="2"/>
        <v>-1.8448735409373081E-2</v>
      </c>
    </row>
    <row r="26" spans="1:9" ht="16.5" x14ac:dyDescent="0.3">
      <c r="A26" s="37"/>
      <c r="B26" s="34" t="s">
        <v>14</v>
      </c>
      <c r="C26" s="15" t="s">
        <v>173</v>
      </c>
      <c r="D26" s="47">
        <v>607.29999999999995</v>
      </c>
      <c r="E26" s="83">
        <v>435</v>
      </c>
      <c r="F26" s="71">
        <f t="shared" si="0"/>
        <v>172.29999999999995</v>
      </c>
      <c r="G26" s="46">
        <v>524.37200000000007</v>
      </c>
      <c r="H26" s="68">
        <f t="shared" si="1"/>
        <v>521.15</v>
      </c>
      <c r="I26" s="72">
        <f t="shared" si="2"/>
        <v>-6.1444928409604121E-3</v>
      </c>
    </row>
    <row r="27" spans="1:9" ht="16.5" x14ac:dyDescent="0.3">
      <c r="A27" s="37"/>
      <c r="B27" s="34" t="s">
        <v>15</v>
      </c>
      <c r="C27" s="15" t="s">
        <v>174</v>
      </c>
      <c r="D27" s="47">
        <v>1449.8</v>
      </c>
      <c r="E27" s="83">
        <v>1008.2</v>
      </c>
      <c r="F27" s="71">
        <f t="shared" si="0"/>
        <v>441.59999999999991</v>
      </c>
      <c r="G27" s="46">
        <v>1209.232</v>
      </c>
      <c r="H27" s="68">
        <f t="shared" si="1"/>
        <v>1229</v>
      </c>
      <c r="I27" s="72">
        <f t="shared" si="2"/>
        <v>1.6347566058456962E-2</v>
      </c>
    </row>
    <row r="28" spans="1:9" ht="16.5" x14ac:dyDescent="0.3">
      <c r="A28" s="37"/>
      <c r="B28" s="34" t="s">
        <v>16</v>
      </c>
      <c r="C28" s="15" t="s">
        <v>175</v>
      </c>
      <c r="D28" s="47">
        <v>557.29999999999995</v>
      </c>
      <c r="E28" s="83">
        <v>420</v>
      </c>
      <c r="F28" s="71">
        <f t="shared" si="0"/>
        <v>137.29999999999995</v>
      </c>
      <c r="G28" s="46">
        <v>512.37200000000007</v>
      </c>
      <c r="H28" s="68">
        <f t="shared" si="1"/>
        <v>488.65</v>
      </c>
      <c r="I28" s="72">
        <f t="shared" si="2"/>
        <v>-4.6298392574145524E-2</v>
      </c>
    </row>
    <row r="29" spans="1:9" ht="16.5" x14ac:dyDescent="0.3">
      <c r="A29" s="37"/>
      <c r="B29" s="34" t="s">
        <v>17</v>
      </c>
      <c r="C29" s="15" t="s">
        <v>176</v>
      </c>
      <c r="D29" s="47">
        <v>799.8</v>
      </c>
      <c r="E29" s="83">
        <v>1062.5</v>
      </c>
      <c r="F29" s="71">
        <f t="shared" si="0"/>
        <v>-262.70000000000005</v>
      </c>
      <c r="G29" s="46">
        <v>927.83249999999998</v>
      </c>
      <c r="H29" s="68">
        <f t="shared" si="1"/>
        <v>931.15</v>
      </c>
      <c r="I29" s="72">
        <f t="shared" si="2"/>
        <v>3.5755376105062017E-3</v>
      </c>
    </row>
    <row r="30" spans="1:9" ht="16.5" x14ac:dyDescent="0.3">
      <c r="A30" s="37"/>
      <c r="B30" s="34" t="s">
        <v>18</v>
      </c>
      <c r="C30" s="15" t="s">
        <v>177</v>
      </c>
      <c r="D30" s="47">
        <v>1461.3333333333333</v>
      </c>
      <c r="E30" s="83">
        <v>1350</v>
      </c>
      <c r="F30" s="71">
        <f t="shared" si="0"/>
        <v>111.33333333333326</v>
      </c>
      <c r="G30" s="46">
        <v>1642.6008333333334</v>
      </c>
      <c r="H30" s="68">
        <f t="shared" si="1"/>
        <v>1405.6666666666665</v>
      </c>
      <c r="I30" s="72">
        <f t="shared" si="2"/>
        <v>-0.14424330114691095</v>
      </c>
    </row>
    <row r="31" spans="1:9" ht="17.25" thickBot="1" x14ac:dyDescent="0.35">
      <c r="A31" s="38"/>
      <c r="B31" s="36" t="s">
        <v>19</v>
      </c>
      <c r="C31" s="16" t="s">
        <v>178</v>
      </c>
      <c r="D31" s="50">
        <v>878.8</v>
      </c>
      <c r="E31" s="95">
        <v>900</v>
      </c>
      <c r="F31" s="74">
        <f t="shared" si="0"/>
        <v>-21.200000000000045</v>
      </c>
      <c r="G31" s="49">
        <v>881.97600000000011</v>
      </c>
      <c r="H31" s="107">
        <f t="shared" si="1"/>
        <v>889.4</v>
      </c>
      <c r="I31" s="75">
        <f t="shared" si="2"/>
        <v>8.4174626066920912E-3</v>
      </c>
    </row>
    <row r="32" spans="1:9" ht="17.25" customHeight="1" thickBot="1" x14ac:dyDescent="0.35">
      <c r="A32" s="37" t="s">
        <v>20</v>
      </c>
      <c r="B32" s="10" t="s">
        <v>21</v>
      </c>
      <c r="C32" s="17"/>
      <c r="D32" s="41"/>
      <c r="E32" s="8"/>
      <c r="F32" s="41"/>
      <c r="G32" s="41"/>
      <c r="H32" s="76"/>
      <c r="I32" s="77"/>
    </row>
    <row r="33" spans="1:9" ht="16.5" x14ac:dyDescent="0.3">
      <c r="A33" s="33"/>
      <c r="B33" s="39" t="s">
        <v>26</v>
      </c>
      <c r="C33" s="18" t="s">
        <v>179</v>
      </c>
      <c r="D33" s="43">
        <v>3271.4285714285716</v>
      </c>
      <c r="E33" s="83">
        <v>2083.25</v>
      </c>
      <c r="F33" s="67">
        <f>D33-E33</f>
        <v>1188.1785714285716</v>
      </c>
      <c r="G33" s="54">
        <v>2467.945238095238</v>
      </c>
      <c r="H33" s="68">
        <f>AVERAGE(D33:E33)</f>
        <v>2677.3392857142858</v>
      </c>
      <c r="I33" s="78">
        <f t="shared" si="2"/>
        <v>8.4845499967680926E-2</v>
      </c>
    </row>
    <row r="34" spans="1:9" ht="16.5" x14ac:dyDescent="0.3">
      <c r="A34" s="37"/>
      <c r="B34" s="34" t="s">
        <v>27</v>
      </c>
      <c r="C34" s="15" t="s">
        <v>180</v>
      </c>
      <c r="D34" s="47">
        <v>2577.5555555555557</v>
      </c>
      <c r="E34" s="83">
        <v>1866.6</v>
      </c>
      <c r="F34" s="79">
        <f>D34-E34</f>
        <v>710.95555555555575</v>
      </c>
      <c r="G34" s="46">
        <v>2087.9286666666667</v>
      </c>
      <c r="H34" s="68">
        <f>AVERAGE(D34:E34)</f>
        <v>2222.0777777777776</v>
      </c>
      <c r="I34" s="72">
        <f t="shared" si="2"/>
        <v>6.4249853576308733E-2</v>
      </c>
    </row>
    <row r="35" spans="1:9" ht="16.5" x14ac:dyDescent="0.3">
      <c r="A35" s="37"/>
      <c r="B35" s="39" t="s">
        <v>28</v>
      </c>
      <c r="C35" s="15" t="s">
        <v>181</v>
      </c>
      <c r="D35" s="47">
        <v>2255</v>
      </c>
      <c r="E35" s="83">
        <v>1775</v>
      </c>
      <c r="F35" s="71">
        <f>D35-E35</f>
        <v>480</v>
      </c>
      <c r="G35" s="46">
        <v>2045.5504761904763</v>
      </c>
      <c r="H35" s="68">
        <f>AVERAGE(D35:E35)</f>
        <v>2015</v>
      </c>
      <c r="I35" s="72">
        <f t="shared" si="2"/>
        <v>-1.4935087912067487E-2</v>
      </c>
    </row>
    <row r="36" spans="1:9" ht="16.5" x14ac:dyDescent="0.3">
      <c r="A36" s="37"/>
      <c r="B36" s="34" t="s">
        <v>29</v>
      </c>
      <c r="C36" s="15" t="s">
        <v>182</v>
      </c>
      <c r="D36" s="47">
        <v>1800</v>
      </c>
      <c r="E36" s="83">
        <v>1250</v>
      </c>
      <c r="F36" s="79">
        <f>D36-E36</f>
        <v>550</v>
      </c>
      <c r="G36" s="46">
        <v>1648.17</v>
      </c>
      <c r="H36" s="68">
        <f>AVERAGE(D36:E36)</f>
        <v>1525</v>
      </c>
      <c r="I36" s="72">
        <f t="shared" si="2"/>
        <v>-7.4731368730167433E-2</v>
      </c>
    </row>
    <row r="37" spans="1:9" ht="17.25" thickBot="1" x14ac:dyDescent="0.35">
      <c r="A37" s="38"/>
      <c r="B37" s="39" t="s">
        <v>30</v>
      </c>
      <c r="C37" s="15" t="s">
        <v>183</v>
      </c>
      <c r="D37" s="50">
        <v>2528.8000000000002</v>
      </c>
      <c r="E37" s="83">
        <v>2166.6</v>
      </c>
      <c r="F37" s="71">
        <f>D37-E37</f>
        <v>362.20000000000027</v>
      </c>
      <c r="G37" s="49">
        <v>1250.482</v>
      </c>
      <c r="H37" s="68">
        <f>AVERAGE(D37:E37)</f>
        <v>2347.6999999999998</v>
      </c>
      <c r="I37" s="80">
        <f t="shared" si="2"/>
        <v>0.87743606065501134</v>
      </c>
    </row>
    <row r="38" spans="1:9" ht="17.25" customHeight="1" thickBot="1" x14ac:dyDescent="0.35">
      <c r="A38" s="37" t="s">
        <v>25</v>
      </c>
      <c r="B38" s="10" t="s">
        <v>51</v>
      </c>
      <c r="C38" s="17"/>
      <c r="D38" s="41"/>
      <c r="E38" s="8"/>
      <c r="F38" s="41"/>
      <c r="G38" s="41"/>
      <c r="H38" s="76"/>
      <c r="I38" s="77"/>
    </row>
    <row r="39" spans="1:9" ht="16.5" x14ac:dyDescent="0.3">
      <c r="A39" s="33"/>
      <c r="B39" s="40" t="s">
        <v>31</v>
      </c>
      <c r="C39" s="19" t="s">
        <v>184</v>
      </c>
      <c r="D39" s="43">
        <v>28530</v>
      </c>
      <c r="E39" s="84">
        <v>24533.200000000001</v>
      </c>
      <c r="F39" s="67">
        <f>D39-E39</f>
        <v>3996.7999999999993</v>
      </c>
      <c r="G39" s="46">
        <v>26049.85422222222</v>
      </c>
      <c r="H39" s="67">
        <f>AVERAGE(D39:E39)</f>
        <v>26531.599999999999</v>
      </c>
      <c r="I39" s="78">
        <f t="shared" si="2"/>
        <v>1.8493223557727922E-2</v>
      </c>
    </row>
    <row r="40" spans="1:9" ht="17.25" thickBot="1" x14ac:dyDescent="0.35">
      <c r="A40" s="38"/>
      <c r="B40" s="36" t="s">
        <v>32</v>
      </c>
      <c r="C40" s="16" t="s">
        <v>185</v>
      </c>
      <c r="D40" s="57">
        <v>14459.777777777777</v>
      </c>
      <c r="E40" s="85">
        <v>16166.6</v>
      </c>
      <c r="F40" s="74">
        <f>D40-E40</f>
        <v>-1706.822222222223</v>
      </c>
      <c r="G40" s="46">
        <v>15104.842222222222</v>
      </c>
      <c r="H40" s="81">
        <f>AVERAGE(D40:E40)</f>
        <v>15313.18888888889</v>
      </c>
      <c r="I40" s="75">
        <f t="shared" si="2"/>
        <v>1.3793369278637606E-2</v>
      </c>
    </row>
    <row r="41" spans="1:9" ht="15.75" customHeight="1" thickBot="1" x14ac:dyDescent="0.25">
      <c r="A41" s="161"/>
      <c r="B41" s="162"/>
      <c r="C41" s="163"/>
      <c r="D41" s="86">
        <f>SUM(D16:D40)</f>
        <v>73557.89523809524</v>
      </c>
      <c r="E41" s="86">
        <f>SUM(E16:E40)</f>
        <v>65230.45</v>
      </c>
      <c r="F41" s="86">
        <f>SUM(F16:F40)</f>
        <v>8327.4452380952371</v>
      </c>
      <c r="G41" s="86">
        <f>SUM(G16:G40)</f>
        <v>66614.051125396829</v>
      </c>
      <c r="H41" s="86">
        <f>AVERAGE(D41:E41)</f>
        <v>69394.172619047618</v>
      </c>
      <c r="I41" s="75">
        <f>(H41-G41)/G41</f>
        <v>4.1734760860248278E-2</v>
      </c>
    </row>
  </sheetData>
  <mergeCells count="11">
    <mergeCell ref="A41:C41"/>
    <mergeCell ref="I13:I14"/>
    <mergeCell ref="A9:I9"/>
    <mergeCell ref="A13:A14"/>
    <mergeCell ref="B13:B14"/>
    <mergeCell ref="C13:C14"/>
    <mergeCell ref="E13:E14"/>
    <mergeCell ref="F13:F14"/>
    <mergeCell ref="H13:H14"/>
    <mergeCell ref="D13:D14"/>
    <mergeCell ref="G13:G14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3"/>
  <sheetViews>
    <sheetView rightToLeft="1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75" customWidth="1"/>
    <col min="8" max="8" width="13.87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8" t="s">
        <v>201</v>
      </c>
      <c r="B9" s="148"/>
      <c r="C9" s="148"/>
      <c r="D9" s="148"/>
      <c r="E9" s="148"/>
      <c r="F9" s="148"/>
      <c r="G9" s="148"/>
      <c r="H9" s="148"/>
      <c r="I9" s="148"/>
    </row>
    <row r="10" spans="1:9" ht="18" x14ac:dyDescent="0.2">
      <c r="A10" s="2" t="s">
        <v>223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49" t="s">
        <v>3</v>
      </c>
      <c r="B13" s="155"/>
      <c r="C13" s="157" t="s">
        <v>0</v>
      </c>
      <c r="D13" s="151" t="s">
        <v>23</v>
      </c>
      <c r="E13" s="151" t="s">
        <v>217</v>
      </c>
      <c r="F13" s="168" t="s">
        <v>224</v>
      </c>
      <c r="G13" s="151" t="s">
        <v>197</v>
      </c>
      <c r="H13" s="168" t="s">
        <v>220</v>
      </c>
      <c r="I13" s="151" t="s">
        <v>187</v>
      </c>
    </row>
    <row r="14" spans="1:9" ht="30" customHeight="1" thickBot="1" x14ac:dyDescent="0.25">
      <c r="A14" s="150"/>
      <c r="B14" s="156"/>
      <c r="C14" s="158"/>
      <c r="D14" s="171"/>
      <c r="E14" s="152"/>
      <c r="F14" s="169"/>
      <c r="G14" s="170"/>
      <c r="H14" s="169"/>
      <c r="I14" s="170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1140.6100000000001</v>
      </c>
      <c r="F16" s="42">
        <v>1511.5</v>
      </c>
      <c r="G16" s="21">
        <f>(F16-E16)/E16</f>
        <v>0.32516811179982624</v>
      </c>
      <c r="H16" s="42">
        <v>1765.1999999999998</v>
      </c>
      <c r="I16" s="21">
        <f>(F16-H16)/H16</f>
        <v>-0.14372309086789023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1253.3148888888891</v>
      </c>
      <c r="F17" s="46">
        <v>1412.6999999999998</v>
      </c>
      <c r="G17" s="21">
        <f t="shared" ref="G17:G80" si="0">(F17-E17)/E17</f>
        <v>0.12717084311701718</v>
      </c>
      <c r="H17" s="46">
        <v>1581.9</v>
      </c>
      <c r="I17" s="21">
        <f t="shared" ref="I17:I31" si="1">(F17-H17)/H17</f>
        <v>-0.10695998482837112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1076.8499999999999</v>
      </c>
      <c r="F18" s="46">
        <v>1123.1500000000001</v>
      </c>
      <c r="G18" s="21">
        <f t="shared" si="0"/>
        <v>4.2995774713284286E-2</v>
      </c>
      <c r="H18" s="46">
        <v>1157.1500000000001</v>
      </c>
      <c r="I18" s="21">
        <f t="shared" si="1"/>
        <v>-2.9382534675711877E-2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747.90599999999995</v>
      </c>
      <c r="F19" s="46">
        <v>900.2</v>
      </c>
      <c r="G19" s="21">
        <f t="shared" si="0"/>
        <v>0.20362719379173333</v>
      </c>
      <c r="H19" s="46">
        <v>911.5</v>
      </c>
      <c r="I19" s="21">
        <f t="shared" si="1"/>
        <v>-1.2397147558968683E-2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1988.597777777778</v>
      </c>
      <c r="F20" s="46">
        <v>2290.5</v>
      </c>
      <c r="G20" s="21">
        <f>(F20-E20)/E20</f>
        <v>0.15181663461355785</v>
      </c>
      <c r="H20" s="46">
        <v>2468.9749999999999</v>
      </c>
      <c r="I20" s="21">
        <f t="shared" si="1"/>
        <v>-7.2287082696260566E-2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1197.27</v>
      </c>
      <c r="F21" s="46">
        <v>1478.5</v>
      </c>
      <c r="G21" s="21">
        <f t="shared" si="0"/>
        <v>0.23489271425827091</v>
      </c>
      <c r="H21" s="46">
        <v>1573.5</v>
      </c>
      <c r="I21" s="21">
        <f t="shared" si="1"/>
        <v>-6.0374960279631393E-2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1504.942</v>
      </c>
      <c r="F22" s="46">
        <v>1241.45</v>
      </c>
      <c r="G22" s="21">
        <f t="shared" si="0"/>
        <v>-0.1750844883058616</v>
      </c>
      <c r="H22" s="46">
        <v>1415.6999999999998</v>
      </c>
      <c r="I22" s="21">
        <f t="shared" si="1"/>
        <v>-0.12308398672035022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372.94529999999997</v>
      </c>
      <c r="F23" s="46">
        <v>369.45000000000005</v>
      </c>
      <c r="G23" s="21">
        <f t="shared" si="0"/>
        <v>-9.3721518946610384E-3</v>
      </c>
      <c r="H23" s="46">
        <v>377.4</v>
      </c>
      <c r="I23" s="21">
        <f t="shared" si="1"/>
        <v>-2.1065182829888531E-2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499.72499999999997</v>
      </c>
      <c r="F24" s="46">
        <v>499.9</v>
      </c>
      <c r="G24" s="21">
        <f t="shared" si="0"/>
        <v>3.5019260593328606E-4</v>
      </c>
      <c r="H24" s="46">
        <v>531.15</v>
      </c>
      <c r="I24" s="21">
        <f t="shared" si="1"/>
        <v>-5.8834604160783212E-2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478.73199999999997</v>
      </c>
      <c r="F25" s="46">
        <v>469.9</v>
      </c>
      <c r="G25" s="21">
        <f t="shared" si="0"/>
        <v>-1.8448735409373081E-2</v>
      </c>
      <c r="H25" s="46">
        <v>473.65</v>
      </c>
      <c r="I25" s="21">
        <f t="shared" si="1"/>
        <v>-7.9172384672226339E-3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524.37200000000007</v>
      </c>
      <c r="F26" s="46">
        <v>521.15</v>
      </c>
      <c r="G26" s="21">
        <f t="shared" si="0"/>
        <v>-6.1444928409604121E-3</v>
      </c>
      <c r="H26" s="46">
        <v>527.4</v>
      </c>
      <c r="I26" s="21">
        <f t="shared" si="1"/>
        <v>-1.1850587789154342E-2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1209.232</v>
      </c>
      <c r="F27" s="46">
        <v>1229</v>
      </c>
      <c r="G27" s="21">
        <f t="shared" si="0"/>
        <v>1.6347566058456962E-2</v>
      </c>
      <c r="H27" s="46">
        <v>1235.7</v>
      </c>
      <c r="I27" s="21">
        <f t="shared" si="1"/>
        <v>-5.4220280003237399E-3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512.37200000000007</v>
      </c>
      <c r="F28" s="46">
        <v>488.65</v>
      </c>
      <c r="G28" s="21">
        <f t="shared" si="0"/>
        <v>-4.6298392574145524E-2</v>
      </c>
      <c r="H28" s="46">
        <v>492.4</v>
      </c>
      <c r="I28" s="21">
        <f t="shared" si="1"/>
        <v>-7.6157595450852969E-3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927.83249999999998</v>
      </c>
      <c r="F29" s="46">
        <v>931.15</v>
      </c>
      <c r="G29" s="21">
        <f t="shared" si="0"/>
        <v>3.5755376105062017E-3</v>
      </c>
      <c r="H29" s="46">
        <v>972.4</v>
      </c>
      <c r="I29" s="21">
        <f t="shared" si="1"/>
        <v>-4.2420814479638011E-2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1642.6008333333334</v>
      </c>
      <c r="F30" s="46">
        <v>1405.6666666666665</v>
      </c>
      <c r="G30" s="21">
        <f t="shared" si="0"/>
        <v>-0.14424330114691095</v>
      </c>
      <c r="H30" s="46">
        <v>1418.125</v>
      </c>
      <c r="I30" s="21">
        <f t="shared" si="1"/>
        <v>-8.7850741883356443E-3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881.97600000000011</v>
      </c>
      <c r="F31" s="49">
        <v>889.4</v>
      </c>
      <c r="G31" s="23">
        <f t="shared" si="0"/>
        <v>8.4174626066920912E-3</v>
      </c>
      <c r="H31" s="49">
        <v>907.7</v>
      </c>
      <c r="I31" s="23">
        <f t="shared" si="1"/>
        <v>-2.0160846094524697E-2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2467.945238095238</v>
      </c>
      <c r="F33" s="54">
        <v>2677.3392857142858</v>
      </c>
      <c r="G33" s="21">
        <f t="shared" si="0"/>
        <v>8.4845499967680926E-2</v>
      </c>
      <c r="H33" s="54">
        <v>2868.5892857142858</v>
      </c>
      <c r="I33" s="21">
        <f>(F33-H33)/H33</f>
        <v>-6.6670401703176646E-2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2087.9286666666667</v>
      </c>
      <c r="F34" s="46">
        <v>2222.0777777777776</v>
      </c>
      <c r="G34" s="21">
        <f t="shared" si="0"/>
        <v>6.4249853576308733E-2</v>
      </c>
      <c r="H34" s="46">
        <v>2493.041666666667</v>
      </c>
      <c r="I34" s="21">
        <f>(F34-H34)/H34</f>
        <v>-0.10868807068563076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2045.5504761904763</v>
      </c>
      <c r="F35" s="46">
        <v>2015</v>
      </c>
      <c r="G35" s="21">
        <f t="shared" si="0"/>
        <v>-1.4935087912067487E-2</v>
      </c>
      <c r="H35" s="46">
        <v>2100.4428571428571</v>
      </c>
      <c r="I35" s="21">
        <f>(F35-H35)/H35</f>
        <v>-4.0678496371513453E-2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1648.17</v>
      </c>
      <c r="F36" s="46">
        <v>1525</v>
      </c>
      <c r="G36" s="21">
        <f t="shared" si="0"/>
        <v>-7.4731368730167433E-2</v>
      </c>
      <c r="H36" s="46">
        <v>1677.6666666666665</v>
      </c>
      <c r="I36" s="21">
        <f>(F36-H36)/H36</f>
        <v>-9.0999403934035286E-2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1250.482</v>
      </c>
      <c r="F37" s="49">
        <v>2347.6999999999998</v>
      </c>
      <c r="G37" s="23">
        <f t="shared" si="0"/>
        <v>0.87743606065501134</v>
      </c>
      <c r="H37" s="49">
        <v>2187.6999999999998</v>
      </c>
      <c r="I37" s="23">
        <f>(F37-H37)/H37</f>
        <v>7.313617040727706E-2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2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26049.85422222222</v>
      </c>
      <c r="F39" s="46">
        <v>26531.599999999999</v>
      </c>
      <c r="G39" s="21">
        <f t="shared" si="0"/>
        <v>1.8493223557727922E-2</v>
      </c>
      <c r="H39" s="46">
        <v>27298.3</v>
      </c>
      <c r="I39" s="21">
        <f t="shared" ref="I39:I44" si="2">(F39-H39)/H39</f>
        <v>-2.8085998029181332E-2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15104.842222222222</v>
      </c>
      <c r="F40" s="46">
        <v>15313.18888888889</v>
      </c>
      <c r="G40" s="21">
        <f t="shared" si="0"/>
        <v>1.3793369278637606E-2</v>
      </c>
      <c r="H40" s="46">
        <v>15388.18888888889</v>
      </c>
      <c r="I40" s="21">
        <f t="shared" si="2"/>
        <v>-4.8738679087929632E-3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11067.3</v>
      </c>
      <c r="F41" s="57">
        <v>11842.25</v>
      </c>
      <c r="G41" s="21">
        <f t="shared" si="0"/>
        <v>7.0021595149675236E-2</v>
      </c>
      <c r="H41" s="57">
        <v>10654.75</v>
      </c>
      <c r="I41" s="21">
        <f t="shared" si="2"/>
        <v>0.11145263849456816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6149.7599999999993</v>
      </c>
      <c r="F42" s="47">
        <v>6250</v>
      </c>
      <c r="G42" s="21">
        <f t="shared" si="0"/>
        <v>1.629982308252691E-2</v>
      </c>
      <c r="H42" s="47">
        <v>6250</v>
      </c>
      <c r="I42" s="21">
        <f t="shared" si="2"/>
        <v>0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9968.523809523811</v>
      </c>
      <c r="F43" s="47">
        <v>9968.5714285714294</v>
      </c>
      <c r="G43" s="21">
        <f t="shared" si="0"/>
        <v>4.7769407515343432E-6</v>
      </c>
      <c r="H43" s="47">
        <v>9968.5714285714294</v>
      </c>
      <c r="I43" s="21">
        <f t="shared" si="2"/>
        <v>0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12586.178571428571</v>
      </c>
      <c r="F44" s="50">
        <v>12520</v>
      </c>
      <c r="G44" s="31">
        <f t="shared" si="0"/>
        <v>-5.2580353165177741E-3</v>
      </c>
      <c r="H44" s="50">
        <v>12405</v>
      </c>
      <c r="I44" s="31">
        <f t="shared" si="2"/>
        <v>9.2704554615074559E-3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30"/>
      <c r="G45" s="41"/>
      <c r="H45" s="13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5294.844444444444</v>
      </c>
      <c r="F46" s="43">
        <v>5821.666666666667</v>
      </c>
      <c r="G46" s="21">
        <f t="shared" si="0"/>
        <v>9.9497204828176825E-2</v>
      </c>
      <c r="H46" s="43">
        <v>5582.7777777777774</v>
      </c>
      <c r="I46" s="21">
        <f t="shared" ref="I46:I51" si="3">(F46-H46)/H46</f>
        <v>4.2790327395760899E-2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6037.333333333333</v>
      </c>
      <c r="F47" s="47">
        <v>6034.4444444444443</v>
      </c>
      <c r="G47" s="21">
        <f t="shared" si="0"/>
        <v>-4.785041224970219E-4</v>
      </c>
      <c r="H47" s="47">
        <v>6035.5555555555557</v>
      </c>
      <c r="I47" s="21">
        <f t="shared" si="3"/>
        <v>-1.8409425625923818E-4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19273.25</v>
      </c>
      <c r="F48" s="47">
        <v>19273.75</v>
      </c>
      <c r="G48" s="21">
        <f t="shared" si="0"/>
        <v>2.5942692592064131E-5</v>
      </c>
      <c r="H48" s="47">
        <v>19273.75</v>
      </c>
      <c r="I48" s="21">
        <f t="shared" si="3"/>
        <v>0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18064.387257142858</v>
      </c>
      <c r="F49" s="47">
        <v>18983.015555555558</v>
      </c>
      <c r="G49" s="21">
        <f t="shared" si="0"/>
        <v>5.0853000732115253E-2</v>
      </c>
      <c r="H49" s="47">
        <v>18983</v>
      </c>
      <c r="I49" s="21">
        <f t="shared" si="3"/>
        <v>8.1944663949386185E-7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1975.2285714285717</v>
      </c>
      <c r="F50" s="47">
        <v>2209.2857142857142</v>
      </c>
      <c r="G50" s="21">
        <f t="shared" si="0"/>
        <v>0.11849623190082863</v>
      </c>
      <c r="H50" s="47">
        <v>2209.2857142857142</v>
      </c>
      <c r="I50" s="21">
        <f t="shared" si="3"/>
        <v>0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24985.444444444445</v>
      </c>
      <c r="F51" s="50">
        <v>27101</v>
      </c>
      <c r="G51" s="31">
        <f t="shared" si="0"/>
        <v>8.4671519862675571E-2</v>
      </c>
      <c r="H51" s="50">
        <v>27101</v>
      </c>
      <c r="I51" s="31">
        <f t="shared" si="3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3750</v>
      </c>
      <c r="F53" s="66">
        <v>3750</v>
      </c>
      <c r="G53" s="22">
        <f t="shared" si="0"/>
        <v>0</v>
      </c>
      <c r="H53" s="66">
        <v>3750</v>
      </c>
      <c r="I53" s="22">
        <f t="shared" ref="I53:I61" si="4">(F53-H53)/H53</f>
        <v>0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4008.8333333333335</v>
      </c>
      <c r="F54" s="70">
        <v>3730.4285714285716</v>
      </c>
      <c r="G54" s="21">
        <f t="shared" si="0"/>
        <v>-6.944782652594568E-2</v>
      </c>
      <c r="H54" s="70">
        <v>3730.4285714285716</v>
      </c>
      <c r="I54" s="21">
        <f t="shared" si="4"/>
        <v>0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2040.3666666666668</v>
      </c>
      <c r="F55" s="70">
        <v>2031.6666666666667</v>
      </c>
      <c r="G55" s="21">
        <f t="shared" si="0"/>
        <v>-4.2639394880005449E-3</v>
      </c>
      <c r="H55" s="70">
        <v>2031.6666666666667</v>
      </c>
      <c r="I55" s="21">
        <f t="shared" si="4"/>
        <v>0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5500</v>
      </c>
      <c r="F56" s="70">
        <v>5500</v>
      </c>
      <c r="G56" s="21">
        <f t="shared" si="0"/>
        <v>0</v>
      </c>
      <c r="H56" s="70">
        <v>5500</v>
      </c>
      <c r="I56" s="21">
        <f t="shared" si="4"/>
        <v>0</v>
      </c>
    </row>
    <row r="57" spans="1:9" ht="16.5" x14ac:dyDescent="0.3">
      <c r="A57" s="37"/>
      <c r="B57" s="99" t="s">
        <v>42</v>
      </c>
      <c r="C57" s="15" t="s">
        <v>198</v>
      </c>
      <c r="D57" s="11" t="s">
        <v>114</v>
      </c>
      <c r="E57" s="61">
        <v>2108.75</v>
      </c>
      <c r="F57" s="105">
        <v>2155.8333333333335</v>
      </c>
      <c r="G57" s="21">
        <f t="shared" si="0"/>
        <v>2.2327603240466384E-2</v>
      </c>
      <c r="H57" s="105">
        <v>2155.8333333333335</v>
      </c>
      <c r="I57" s="21">
        <f t="shared" si="4"/>
        <v>0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4639.1805555555566</v>
      </c>
      <c r="F58" s="50">
        <v>4520.5</v>
      </c>
      <c r="G58" s="29">
        <f t="shared" si="0"/>
        <v>-2.5582223872151963E-2</v>
      </c>
      <c r="H58" s="50">
        <v>4472.7777777777774</v>
      </c>
      <c r="I58" s="29">
        <f t="shared" si="4"/>
        <v>1.0669482051919107E-2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57">
        <v>5492.3</v>
      </c>
      <c r="F59" s="68">
        <v>5157.5</v>
      </c>
      <c r="G59" s="21">
        <f t="shared" si="0"/>
        <v>-6.0958068568723517E-2</v>
      </c>
      <c r="H59" s="68">
        <v>5157.5</v>
      </c>
      <c r="I59" s="21">
        <f t="shared" si="4"/>
        <v>0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4594.2</v>
      </c>
      <c r="F60" s="70">
        <v>5039.5</v>
      </c>
      <c r="G60" s="21">
        <f t="shared" si="0"/>
        <v>9.6926559575116492E-2</v>
      </c>
      <c r="H60" s="70">
        <v>4999.5</v>
      </c>
      <c r="I60" s="21">
        <f t="shared" si="4"/>
        <v>8.0008000800080008E-3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17708.125</v>
      </c>
      <c r="F61" s="73">
        <v>21548.75</v>
      </c>
      <c r="G61" s="29">
        <f t="shared" si="0"/>
        <v>0.21688490452828857</v>
      </c>
      <c r="H61" s="73">
        <v>21223.75</v>
      </c>
      <c r="I61" s="29">
        <f t="shared" si="4"/>
        <v>1.5313033747570528E-2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5896.6888888888889</v>
      </c>
      <c r="F63" s="54">
        <v>6486.5</v>
      </c>
      <c r="G63" s="21">
        <f t="shared" si="0"/>
        <v>0.10002411899710195</v>
      </c>
      <c r="H63" s="54">
        <v>6502.5</v>
      </c>
      <c r="I63" s="21">
        <f t="shared" ref="I63:I74" si="5">(F63-H63)/H63</f>
        <v>-2.4605920799692428E-3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47111.1</v>
      </c>
      <c r="F64" s="46">
        <v>47046.625</v>
      </c>
      <c r="G64" s="21">
        <f t="shared" si="0"/>
        <v>-1.3685734359842701E-3</v>
      </c>
      <c r="H64" s="46">
        <v>47046.625</v>
      </c>
      <c r="I64" s="21">
        <f t="shared" si="5"/>
        <v>0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12264.491666666669</v>
      </c>
      <c r="F65" s="46">
        <v>11498.75</v>
      </c>
      <c r="G65" s="21">
        <f t="shared" si="0"/>
        <v>-6.2435662845110595E-2</v>
      </c>
      <c r="H65" s="46">
        <v>12748.75</v>
      </c>
      <c r="I65" s="21">
        <f t="shared" si="5"/>
        <v>-9.8048828316501621E-2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6519.3055555555557</v>
      </c>
      <c r="F66" s="46">
        <v>7494.7</v>
      </c>
      <c r="G66" s="21">
        <f t="shared" si="0"/>
        <v>0.14961631053068872</v>
      </c>
      <c r="H66" s="46">
        <v>7481.2</v>
      </c>
      <c r="I66" s="21">
        <f t="shared" si="5"/>
        <v>1.8045233385018448E-3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3728.0800000000004</v>
      </c>
      <c r="F67" s="46">
        <v>3880</v>
      </c>
      <c r="G67" s="21">
        <f t="shared" si="0"/>
        <v>4.0750198493594451E-2</v>
      </c>
      <c r="H67" s="46">
        <v>3880</v>
      </c>
      <c r="I67" s="21">
        <f t="shared" si="5"/>
        <v>0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3431</v>
      </c>
      <c r="F68" s="58">
        <v>3625.7142857142858</v>
      </c>
      <c r="G68" s="31">
        <f t="shared" si="0"/>
        <v>5.6751467710371838E-2</v>
      </c>
      <c r="H68" s="58">
        <v>3625.7142857142858</v>
      </c>
      <c r="I68" s="31">
        <f t="shared" si="5"/>
        <v>0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3597.2</v>
      </c>
      <c r="F70" s="43">
        <v>3725.8</v>
      </c>
      <c r="G70" s="21">
        <f t="shared" si="0"/>
        <v>3.5750027799399633E-2</v>
      </c>
      <c r="H70" s="43">
        <v>3700.8888888888887</v>
      </c>
      <c r="I70" s="21">
        <f t="shared" si="5"/>
        <v>6.731115647892502E-3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2743.8888888888891</v>
      </c>
      <c r="F71" s="47">
        <v>2780.3333333333335</v>
      </c>
      <c r="G71" s="21">
        <f t="shared" si="0"/>
        <v>1.3282040898967364E-2</v>
      </c>
      <c r="H71" s="47">
        <v>2780.3333333333335</v>
      </c>
      <c r="I71" s="21">
        <f t="shared" si="5"/>
        <v>0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1311.3333333333333</v>
      </c>
      <c r="F72" s="47">
        <v>1336.875</v>
      </c>
      <c r="G72" s="21">
        <f t="shared" si="0"/>
        <v>1.9477630910015309E-2</v>
      </c>
      <c r="H72" s="47">
        <v>1336.875</v>
      </c>
      <c r="I72" s="21">
        <f t="shared" si="5"/>
        <v>0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2176.7555555555555</v>
      </c>
      <c r="F73" s="47">
        <v>2205.375</v>
      </c>
      <c r="G73" s="21">
        <f t="shared" si="0"/>
        <v>1.3147753026931046E-2</v>
      </c>
      <c r="H73" s="47">
        <v>2205.375</v>
      </c>
      <c r="I73" s="21">
        <f t="shared" si="5"/>
        <v>0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1629.6888888888889</v>
      </c>
      <c r="F74" s="50">
        <v>1678.4</v>
      </c>
      <c r="G74" s="21">
        <f t="shared" si="0"/>
        <v>2.9889822188284131E-2</v>
      </c>
      <c r="H74" s="50">
        <v>1678.4</v>
      </c>
      <c r="I74" s="21">
        <f t="shared" si="5"/>
        <v>0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1466.4285714285713</v>
      </c>
      <c r="F76" s="43">
        <v>1466.4285714285713</v>
      </c>
      <c r="G76" s="22">
        <f t="shared" si="0"/>
        <v>0</v>
      </c>
      <c r="H76" s="43">
        <v>1466.4285714285713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1451.6</v>
      </c>
      <c r="F77" s="32">
        <v>1382.5555555555557</v>
      </c>
      <c r="G77" s="21">
        <f t="shared" si="0"/>
        <v>-4.7564373411714149E-2</v>
      </c>
      <c r="H77" s="32">
        <v>1319.3</v>
      </c>
      <c r="I77" s="21">
        <f t="shared" si="6"/>
        <v>4.7946301489847423E-2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932.46</v>
      </c>
      <c r="F78" s="47">
        <v>802</v>
      </c>
      <c r="G78" s="21">
        <f t="shared" si="0"/>
        <v>-0.13990948673401543</v>
      </c>
      <c r="H78" s="47">
        <v>802</v>
      </c>
      <c r="I78" s="21">
        <f t="shared" si="6"/>
        <v>0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1454.1</v>
      </c>
      <c r="F79" s="47">
        <v>1504.9</v>
      </c>
      <c r="G79" s="21">
        <f t="shared" si="0"/>
        <v>3.493569905783659E-2</v>
      </c>
      <c r="H79" s="47">
        <v>1504.9</v>
      </c>
      <c r="I79" s="21">
        <f t="shared" si="6"/>
        <v>0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1745.4</v>
      </c>
      <c r="F80" s="61">
        <v>1933.8</v>
      </c>
      <c r="G80" s="21">
        <f t="shared" si="0"/>
        <v>0.10794087315228593</v>
      </c>
      <c r="H80" s="61">
        <v>1933.8</v>
      </c>
      <c r="I80" s="21">
        <f t="shared" si="6"/>
        <v>0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8750</v>
      </c>
      <c r="F81" s="61">
        <v>8830</v>
      </c>
      <c r="G81" s="21">
        <f t="shared" ref="G81:G82" si="7">(F81-E81)/E81</f>
        <v>9.1428571428571435E-3</v>
      </c>
      <c r="H81" s="61">
        <v>8830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3910.8</v>
      </c>
      <c r="F82" s="50">
        <v>3988.8</v>
      </c>
      <c r="G82" s="23">
        <f t="shared" si="7"/>
        <v>1.9944768333844738E-2</v>
      </c>
      <c r="H82" s="50">
        <v>3988.8</v>
      </c>
      <c r="I82" s="23">
        <f t="shared" si="6"/>
        <v>0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95"/>
  <sheetViews>
    <sheetView rightToLeft="1" zoomScaleNormal="100" workbookViewId="0">
      <selection activeCell="E91" sqref="E91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customWidth="1"/>
    <col min="5" max="5" width="12.25" style="28" customWidth="1"/>
    <col min="6" max="6" width="14.625" style="28" customWidth="1"/>
    <col min="7" max="7" width="9.75" style="28" customWidth="1"/>
    <col min="8" max="8" width="14.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8" t="s">
        <v>201</v>
      </c>
      <c r="B9" s="148"/>
      <c r="C9" s="148"/>
      <c r="D9" s="148"/>
      <c r="E9" s="148"/>
      <c r="F9" s="148"/>
      <c r="G9" s="148"/>
      <c r="H9" s="148"/>
      <c r="I9" s="148"/>
    </row>
    <row r="10" spans="1:9" ht="18" x14ac:dyDescent="0.2">
      <c r="A10" s="2" t="s">
        <v>223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49" t="s">
        <v>3</v>
      </c>
      <c r="B13" s="155"/>
      <c r="C13" s="172" t="s">
        <v>0</v>
      </c>
      <c r="D13" s="174" t="s">
        <v>23</v>
      </c>
      <c r="E13" s="151" t="s">
        <v>217</v>
      </c>
      <c r="F13" s="168" t="s">
        <v>224</v>
      </c>
      <c r="G13" s="151" t="s">
        <v>197</v>
      </c>
      <c r="H13" s="168" t="s">
        <v>220</v>
      </c>
      <c r="I13" s="151" t="s">
        <v>187</v>
      </c>
    </row>
    <row r="14" spans="1:9" ht="38.25" customHeight="1" thickBot="1" x14ac:dyDescent="0.25">
      <c r="A14" s="150"/>
      <c r="B14" s="156"/>
      <c r="C14" s="173"/>
      <c r="D14" s="175"/>
      <c r="E14" s="152"/>
      <c r="F14" s="169"/>
      <c r="G14" s="170"/>
      <c r="H14" s="169"/>
      <c r="I14" s="170"/>
    </row>
    <row r="15" spans="1:9" ht="17.25" customHeight="1" thickBot="1" x14ac:dyDescent="0.3">
      <c r="A15" s="33" t="s">
        <v>24</v>
      </c>
      <c r="B15" s="27" t="s">
        <v>22</v>
      </c>
      <c r="C15" s="133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4</v>
      </c>
      <c r="C16" s="14" t="s">
        <v>84</v>
      </c>
      <c r="D16" s="11" t="s">
        <v>161</v>
      </c>
      <c r="E16" s="42">
        <v>1140.6100000000001</v>
      </c>
      <c r="F16" s="42">
        <v>1511.5</v>
      </c>
      <c r="G16" s="21">
        <f t="shared" ref="G16:G31" si="0">(F16-E16)/E16</f>
        <v>0.32516811179982624</v>
      </c>
      <c r="H16" s="42">
        <v>1765.1999999999998</v>
      </c>
      <c r="I16" s="21">
        <f t="shared" ref="I16:I31" si="1">(F16-H16)/H16</f>
        <v>-0.14372309086789023</v>
      </c>
    </row>
    <row r="17" spans="1:9" ht="16.5" x14ac:dyDescent="0.3">
      <c r="A17" s="37"/>
      <c r="B17" s="34" t="s">
        <v>10</v>
      </c>
      <c r="C17" s="15" t="s">
        <v>90</v>
      </c>
      <c r="D17" s="11" t="s">
        <v>161</v>
      </c>
      <c r="E17" s="46">
        <v>1504.942</v>
      </c>
      <c r="F17" s="46">
        <v>1241.45</v>
      </c>
      <c r="G17" s="21">
        <f t="shared" si="0"/>
        <v>-0.1750844883058616</v>
      </c>
      <c r="H17" s="46">
        <v>1415.6999999999998</v>
      </c>
      <c r="I17" s="21">
        <f t="shared" si="1"/>
        <v>-0.12308398672035022</v>
      </c>
    </row>
    <row r="18" spans="1:9" ht="16.5" x14ac:dyDescent="0.3">
      <c r="A18" s="37"/>
      <c r="B18" s="34" t="s">
        <v>5</v>
      </c>
      <c r="C18" s="15" t="s">
        <v>85</v>
      </c>
      <c r="D18" s="11" t="s">
        <v>161</v>
      </c>
      <c r="E18" s="46">
        <v>1253.3148888888891</v>
      </c>
      <c r="F18" s="46">
        <v>1412.6999999999998</v>
      </c>
      <c r="G18" s="21">
        <f t="shared" si="0"/>
        <v>0.12717084311701718</v>
      </c>
      <c r="H18" s="46">
        <v>1581.9</v>
      </c>
      <c r="I18" s="21">
        <f t="shared" si="1"/>
        <v>-0.10695998482837112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1988.597777777778</v>
      </c>
      <c r="F19" s="46">
        <v>2290.5</v>
      </c>
      <c r="G19" s="21">
        <f t="shared" si="0"/>
        <v>0.15181663461355785</v>
      </c>
      <c r="H19" s="46">
        <v>2468.9749999999999</v>
      </c>
      <c r="I19" s="21">
        <f t="shared" si="1"/>
        <v>-7.2287082696260566E-2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1197.27</v>
      </c>
      <c r="F20" s="46">
        <v>1478.5</v>
      </c>
      <c r="G20" s="21">
        <f t="shared" si="0"/>
        <v>0.23489271425827091</v>
      </c>
      <c r="H20" s="46">
        <v>1573.5</v>
      </c>
      <c r="I20" s="21">
        <f t="shared" si="1"/>
        <v>-6.0374960279631393E-2</v>
      </c>
    </row>
    <row r="21" spans="1:9" ht="16.5" x14ac:dyDescent="0.3">
      <c r="A21" s="37"/>
      <c r="B21" s="34" t="s">
        <v>12</v>
      </c>
      <c r="C21" s="15" t="s">
        <v>92</v>
      </c>
      <c r="D21" s="11" t="s">
        <v>81</v>
      </c>
      <c r="E21" s="46">
        <v>499.72499999999997</v>
      </c>
      <c r="F21" s="46">
        <v>499.9</v>
      </c>
      <c r="G21" s="21">
        <f t="shared" si="0"/>
        <v>3.5019260593328606E-4</v>
      </c>
      <c r="H21" s="46">
        <v>531.15</v>
      </c>
      <c r="I21" s="21">
        <f t="shared" si="1"/>
        <v>-5.8834604160783212E-2</v>
      </c>
    </row>
    <row r="22" spans="1:9" ht="16.5" x14ac:dyDescent="0.3">
      <c r="A22" s="37"/>
      <c r="B22" s="34" t="s">
        <v>17</v>
      </c>
      <c r="C22" s="15" t="s">
        <v>97</v>
      </c>
      <c r="D22" s="11" t="s">
        <v>161</v>
      </c>
      <c r="E22" s="46">
        <v>927.83249999999998</v>
      </c>
      <c r="F22" s="46">
        <v>931.15</v>
      </c>
      <c r="G22" s="21">
        <f t="shared" si="0"/>
        <v>3.5755376105062017E-3</v>
      </c>
      <c r="H22" s="46">
        <v>972.4</v>
      </c>
      <c r="I22" s="21">
        <f t="shared" si="1"/>
        <v>-4.2420814479638011E-2</v>
      </c>
    </row>
    <row r="23" spans="1:9" ht="16.5" x14ac:dyDescent="0.3">
      <c r="A23" s="37"/>
      <c r="B23" s="34" t="s">
        <v>6</v>
      </c>
      <c r="C23" s="15" t="s">
        <v>86</v>
      </c>
      <c r="D23" s="13" t="s">
        <v>161</v>
      </c>
      <c r="E23" s="46">
        <v>1076.8499999999999</v>
      </c>
      <c r="F23" s="46">
        <v>1123.1500000000001</v>
      </c>
      <c r="G23" s="21">
        <f t="shared" si="0"/>
        <v>4.2995774713284286E-2</v>
      </c>
      <c r="H23" s="46">
        <v>1157.1500000000001</v>
      </c>
      <c r="I23" s="21">
        <f t="shared" si="1"/>
        <v>-2.9382534675711877E-2</v>
      </c>
    </row>
    <row r="24" spans="1:9" ht="16.5" x14ac:dyDescent="0.3">
      <c r="A24" s="37"/>
      <c r="B24" s="34" t="s">
        <v>11</v>
      </c>
      <c r="C24" s="15" t="s">
        <v>91</v>
      </c>
      <c r="D24" s="13" t="s">
        <v>81</v>
      </c>
      <c r="E24" s="46">
        <v>372.94529999999997</v>
      </c>
      <c r="F24" s="46">
        <v>369.45000000000005</v>
      </c>
      <c r="G24" s="21">
        <f t="shared" si="0"/>
        <v>-9.3721518946610384E-3</v>
      </c>
      <c r="H24" s="46">
        <v>377.4</v>
      </c>
      <c r="I24" s="21">
        <f t="shared" si="1"/>
        <v>-2.1065182829888531E-2</v>
      </c>
    </row>
    <row r="25" spans="1:9" ht="16.5" x14ac:dyDescent="0.3">
      <c r="A25" s="37"/>
      <c r="B25" s="34" t="s">
        <v>19</v>
      </c>
      <c r="C25" s="15" t="s">
        <v>99</v>
      </c>
      <c r="D25" s="13" t="s">
        <v>161</v>
      </c>
      <c r="E25" s="46">
        <v>881.97600000000011</v>
      </c>
      <c r="F25" s="46">
        <v>889.4</v>
      </c>
      <c r="G25" s="21">
        <f t="shared" si="0"/>
        <v>8.4174626066920912E-3</v>
      </c>
      <c r="H25" s="46">
        <v>907.7</v>
      </c>
      <c r="I25" s="21">
        <f t="shared" si="1"/>
        <v>-2.0160846094524697E-2</v>
      </c>
    </row>
    <row r="26" spans="1:9" ht="16.5" x14ac:dyDescent="0.3">
      <c r="A26" s="37"/>
      <c r="B26" s="34" t="s">
        <v>7</v>
      </c>
      <c r="C26" s="15" t="s">
        <v>87</v>
      </c>
      <c r="D26" s="13" t="s">
        <v>161</v>
      </c>
      <c r="E26" s="46">
        <v>747.90599999999995</v>
      </c>
      <c r="F26" s="46">
        <v>900.2</v>
      </c>
      <c r="G26" s="21">
        <f t="shared" si="0"/>
        <v>0.20362719379173333</v>
      </c>
      <c r="H26" s="46">
        <v>911.5</v>
      </c>
      <c r="I26" s="21">
        <f t="shared" si="1"/>
        <v>-1.2397147558968683E-2</v>
      </c>
    </row>
    <row r="27" spans="1:9" ht="16.5" x14ac:dyDescent="0.3">
      <c r="A27" s="37"/>
      <c r="B27" s="34" t="s">
        <v>14</v>
      </c>
      <c r="C27" s="15" t="s">
        <v>94</v>
      </c>
      <c r="D27" s="13" t="s">
        <v>81</v>
      </c>
      <c r="E27" s="46">
        <v>524.37200000000007</v>
      </c>
      <c r="F27" s="46">
        <v>521.15</v>
      </c>
      <c r="G27" s="21">
        <f t="shared" si="0"/>
        <v>-6.1444928409604121E-3</v>
      </c>
      <c r="H27" s="46">
        <v>527.4</v>
      </c>
      <c r="I27" s="21">
        <f t="shared" si="1"/>
        <v>-1.1850587789154342E-2</v>
      </c>
    </row>
    <row r="28" spans="1:9" ht="16.5" x14ac:dyDescent="0.3">
      <c r="A28" s="37"/>
      <c r="B28" s="34" t="s">
        <v>18</v>
      </c>
      <c r="C28" s="15" t="s">
        <v>98</v>
      </c>
      <c r="D28" s="13" t="s">
        <v>83</v>
      </c>
      <c r="E28" s="46">
        <v>1642.6008333333334</v>
      </c>
      <c r="F28" s="46">
        <v>1405.6666666666665</v>
      </c>
      <c r="G28" s="21">
        <f t="shared" si="0"/>
        <v>-0.14424330114691095</v>
      </c>
      <c r="H28" s="46">
        <v>1418.125</v>
      </c>
      <c r="I28" s="21">
        <f t="shared" si="1"/>
        <v>-8.7850741883356443E-3</v>
      </c>
    </row>
    <row r="29" spans="1:9" ht="17.25" thickBot="1" x14ac:dyDescent="0.35">
      <c r="A29" s="38"/>
      <c r="B29" s="34" t="s">
        <v>13</v>
      </c>
      <c r="C29" s="15" t="s">
        <v>93</v>
      </c>
      <c r="D29" s="13" t="s">
        <v>81</v>
      </c>
      <c r="E29" s="46">
        <v>478.73199999999997</v>
      </c>
      <c r="F29" s="46">
        <v>469.9</v>
      </c>
      <c r="G29" s="21">
        <f t="shared" si="0"/>
        <v>-1.8448735409373081E-2</v>
      </c>
      <c r="H29" s="46">
        <v>473.65</v>
      </c>
      <c r="I29" s="21">
        <f t="shared" si="1"/>
        <v>-7.9172384672226339E-3</v>
      </c>
    </row>
    <row r="30" spans="1:9" ht="16.5" x14ac:dyDescent="0.3">
      <c r="A30" s="37"/>
      <c r="B30" s="34" t="s">
        <v>16</v>
      </c>
      <c r="C30" s="15" t="s">
        <v>96</v>
      </c>
      <c r="D30" s="13" t="s">
        <v>81</v>
      </c>
      <c r="E30" s="46">
        <v>512.37200000000007</v>
      </c>
      <c r="F30" s="46">
        <v>488.65</v>
      </c>
      <c r="G30" s="21">
        <f t="shared" si="0"/>
        <v>-4.6298392574145524E-2</v>
      </c>
      <c r="H30" s="46">
        <v>492.4</v>
      </c>
      <c r="I30" s="21">
        <f t="shared" si="1"/>
        <v>-7.6157595450852969E-3</v>
      </c>
    </row>
    <row r="31" spans="1:9" ht="17.25" thickBot="1" x14ac:dyDescent="0.35">
      <c r="A31" s="38"/>
      <c r="B31" s="36" t="s">
        <v>15</v>
      </c>
      <c r="C31" s="16" t="s">
        <v>95</v>
      </c>
      <c r="D31" s="12" t="s">
        <v>82</v>
      </c>
      <c r="E31" s="49">
        <v>1209.232</v>
      </c>
      <c r="F31" s="49">
        <v>1229</v>
      </c>
      <c r="G31" s="23">
        <f t="shared" si="0"/>
        <v>1.6347566058456962E-2</v>
      </c>
      <c r="H31" s="49">
        <v>1235.7</v>
      </c>
      <c r="I31" s="23">
        <f t="shared" si="1"/>
        <v>-5.4220280003237399E-3</v>
      </c>
    </row>
    <row r="32" spans="1:9" ht="15.75" customHeight="1" thickBot="1" x14ac:dyDescent="0.25">
      <c r="A32" s="161" t="s">
        <v>188</v>
      </c>
      <c r="B32" s="162"/>
      <c r="C32" s="162"/>
      <c r="D32" s="163"/>
      <c r="E32" s="106">
        <f>SUM(E16:E31)</f>
        <v>15959.278300000002</v>
      </c>
      <c r="F32" s="107">
        <f>SUM(F16:F31)</f>
        <v>16762.266666666663</v>
      </c>
      <c r="G32" s="108">
        <f t="shared" ref="G32" si="2">(F32-E32)/E32</f>
        <v>5.0314829503703869E-2</v>
      </c>
      <c r="H32" s="107">
        <f>SUM(H16:H31)</f>
        <v>17809.849999999999</v>
      </c>
      <c r="I32" s="111">
        <f t="shared" ref="I32" si="3">(F32-H32)/H32</f>
        <v>-5.8820446737807217E-2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27</v>
      </c>
      <c r="C34" s="18" t="s">
        <v>101</v>
      </c>
      <c r="D34" s="20" t="s">
        <v>161</v>
      </c>
      <c r="E34" s="54">
        <v>2087.9286666666667</v>
      </c>
      <c r="F34" s="54">
        <v>2222.0777777777776</v>
      </c>
      <c r="G34" s="21">
        <f>(F34-E34)/E34</f>
        <v>6.4249853576308733E-2</v>
      </c>
      <c r="H34" s="54">
        <v>2493.041666666667</v>
      </c>
      <c r="I34" s="21">
        <f>(F34-H34)/H34</f>
        <v>-0.10868807068563076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1648.17</v>
      </c>
      <c r="F35" s="46">
        <v>1525</v>
      </c>
      <c r="G35" s="21">
        <f>(F35-E35)/E35</f>
        <v>-7.4731368730167433E-2</v>
      </c>
      <c r="H35" s="46">
        <v>1677.6666666666665</v>
      </c>
      <c r="I35" s="21">
        <f>(F35-H35)/H35</f>
        <v>-9.0999403934035286E-2</v>
      </c>
    </row>
    <row r="36" spans="1:9" ht="16.5" x14ac:dyDescent="0.3">
      <c r="A36" s="37"/>
      <c r="B36" s="39" t="s">
        <v>26</v>
      </c>
      <c r="C36" s="15" t="s">
        <v>100</v>
      </c>
      <c r="D36" s="11" t="s">
        <v>161</v>
      </c>
      <c r="E36" s="46">
        <v>2467.945238095238</v>
      </c>
      <c r="F36" s="46">
        <v>2677.3392857142858</v>
      </c>
      <c r="G36" s="21">
        <f>(F36-E36)/E36</f>
        <v>8.4845499967680926E-2</v>
      </c>
      <c r="H36" s="46">
        <v>2868.5892857142858</v>
      </c>
      <c r="I36" s="21">
        <f>(F36-H36)/H36</f>
        <v>-6.6670401703176646E-2</v>
      </c>
    </row>
    <row r="37" spans="1:9" ht="16.5" x14ac:dyDescent="0.3">
      <c r="A37" s="37"/>
      <c r="B37" s="34" t="s">
        <v>28</v>
      </c>
      <c r="C37" s="15" t="s">
        <v>102</v>
      </c>
      <c r="D37" s="11" t="s">
        <v>161</v>
      </c>
      <c r="E37" s="46">
        <v>2045.5504761904763</v>
      </c>
      <c r="F37" s="46">
        <v>2015</v>
      </c>
      <c r="G37" s="21">
        <f>(F37-E37)/E37</f>
        <v>-1.4935087912067487E-2</v>
      </c>
      <c r="H37" s="46">
        <v>2100.4428571428571</v>
      </c>
      <c r="I37" s="21">
        <f>(F37-H37)/H37</f>
        <v>-4.0678496371513453E-2</v>
      </c>
    </row>
    <row r="38" spans="1:9" ht="17.25" thickBot="1" x14ac:dyDescent="0.35">
      <c r="A38" s="38"/>
      <c r="B38" s="39" t="s">
        <v>30</v>
      </c>
      <c r="C38" s="15" t="s">
        <v>104</v>
      </c>
      <c r="D38" s="24" t="s">
        <v>161</v>
      </c>
      <c r="E38" s="49">
        <v>1250.482</v>
      </c>
      <c r="F38" s="49">
        <v>2347.6999999999998</v>
      </c>
      <c r="G38" s="23">
        <f>(F38-E38)/E38</f>
        <v>0.87743606065501134</v>
      </c>
      <c r="H38" s="49">
        <v>2187.6999999999998</v>
      </c>
      <c r="I38" s="23">
        <f>(F38-H38)/H38</f>
        <v>7.313617040727706E-2</v>
      </c>
    </row>
    <row r="39" spans="1:9" ht="15.75" customHeight="1" thickBot="1" x14ac:dyDescent="0.25">
      <c r="A39" s="161" t="s">
        <v>189</v>
      </c>
      <c r="B39" s="162"/>
      <c r="C39" s="162"/>
      <c r="D39" s="163"/>
      <c r="E39" s="86">
        <f>SUM(E34:E38)</f>
        <v>9500.0763809523814</v>
      </c>
      <c r="F39" s="109">
        <f>SUM(F34:F38)</f>
        <v>10787.117063492064</v>
      </c>
      <c r="G39" s="110">
        <f t="shared" ref="G39" si="4">(F39-E39)/E39</f>
        <v>0.13547687733544903</v>
      </c>
      <c r="H39" s="109">
        <f>SUM(H34:H38)</f>
        <v>11327.440476190477</v>
      </c>
      <c r="I39" s="111">
        <f t="shared" ref="I39" si="5">(F39-H39)/H39</f>
        <v>-4.7700397440546008E-2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31</v>
      </c>
      <c r="C41" s="15" t="s">
        <v>105</v>
      </c>
      <c r="D41" s="20" t="s">
        <v>161</v>
      </c>
      <c r="E41" s="46">
        <v>26049.85422222222</v>
      </c>
      <c r="F41" s="46">
        <v>26531.599999999999</v>
      </c>
      <c r="G41" s="21">
        <f t="shared" ref="G41:G46" si="6">(F41-E41)/E41</f>
        <v>1.8493223557727922E-2</v>
      </c>
      <c r="H41" s="46">
        <v>27298.3</v>
      </c>
      <c r="I41" s="21">
        <f t="shared" ref="I41:I46" si="7">(F41-H41)/H41</f>
        <v>-2.8085998029181332E-2</v>
      </c>
    </row>
    <row r="42" spans="1:9" ht="16.5" x14ac:dyDescent="0.3">
      <c r="A42" s="37"/>
      <c r="B42" s="34" t="s">
        <v>32</v>
      </c>
      <c r="C42" s="15" t="s">
        <v>106</v>
      </c>
      <c r="D42" s="11" t="s">
        <v>161</v>
      </c>
      <c r="E42" s="46">
        <v>15104.842222222222</v>
      </c>
      <c r="F42" s="46">
        <v>15313.18888888889</v>
      </c>
      <c r="G42" s="21">
        <f t="shared" si="6"/>
        <v>1.3793369278637606E-2</v>
      </c>
      <c r="H42" s="46">
        <v>15388.18888888889</v>
      </c>
      <c r="I42" s="21">
        <f t="shared" si="7"/>
        <v>-4.8738679087929632E-3</v>
      </c>
    </row>
    <row r="43" spans="1:9" ht="16.5" x14ac:dyDescent="0.3">
      <c r="A43" s="37"/>
      <c r="B43" s="39" t="s">
        <v>34</v>
      </c>
      <c r="C43" s="15" t="s">
        <v>154</v>
      </c>
      <c r="D43" s="11" t="s">
        <v>161</v>
      </c>
      <c r="E43" s="57">
        <v>6149.7599999999993</v>
      </c>
      <c r="F43" s="57">
        <v>6250</v>
      </c>
      <c r="G43" s="21">
        <f t="shared" si="6"/>
        <v>1.629982308252691E-2</v>
      </c>
      <c r="H43" s="57">
        <v>6250</v>
      </c>
      <c r="I43" s="21">
        <f t="shared" si="7"/>
        <v>0</v>
      </c>
    </row>
    <row r="44" spans="1:9" ht="16.5" x14ac:dyDescent="0.3">
      <c r="A44" s="37"/>
      <c r="B44" s="34" t="s">
        <v>35</v>
      </c>
      <c r="C44" s="15" t="s">
        <v>152</v>
      </c>
      <c r="D44" s="11" t="s">
        <v>161</v>
      </c>
      <c r="E44" s="47">
        <v>9968.523809523811</v>
      </c>
      <c r="F44" s="47">
        <v>9968.5714285714294</v>
      </c>
      <c r="G44" s="21">
        <f t="shared" si="6"/>
        <v>4.7769407515343432E-6</v>
      </c>
      <c r="H44" s="47">
        <v>9968.5714285714294</v>
      </c>
      <c r="I44" s="21">
        <f t="shared" si="7"/>
        <v>0</v>
      </c>
    </row>
    <row r="45" spans="1:9" ht="16.5" x14ac:dyDescent="0.3">
      <c r="A45" s="37"/>
      <c r="B45" s="34" t="s">
        <v>36</v>
      </c>
      <c r="C45" s="15" t="s">
        <v>153</v>
      </c>
      <c r="D45" s="11" t="s">
        <v>161</v>
      </c>
      <c r="E45" s="47">
        <v>12586.178571428571</v>
      </c>
      <c r="F45" s="47">
        <v>12520</v>
      </c>
      <c r="G45" s="21">
        <f t="shared" si="6"/>
        <v>-5.2580353165177741E-3</v>
      </c>
      <c r="H45" s="47">
        <v>12405</v>
      </c>
      <c r="I45" s="21">
        <f t="shared" si="7"/>
        <v>9.2704554615074559E-3</v>
      </c>
    </row>
    <row r="46" spans="1:9" ht="16.5" customHeight="1" thickBot="1" x14ac:dyDescent="0.35">
      <c r="A46" s="38"/>
      <c r="B46" s="34" t="s">
        <v>33</v>
      </c>
      <c r="C46" s="15" t="s">
        <v>107</v>
      </c>
      <c r="D46" s="24" t="s">
        <v>161</v>
      </c>
      <c r="E46" s="50">
        <v>11067.3</v>
      </c>
      <c r="F46" s="50">
        <v>11842.25</v>
      </c>
      <c r="G46" s="31">
        <f t="shared" si="6"/>
        <v>7.0021595149675236E-2</v>
      </c>
      <c r="H46" s="50">
        <v>10654.75</v>
      </c>
      <c r="I46" s="31">
        <f t="shared" si="7"/>
        <v>0.11145263849456816</v>
      </c>
    </row>
    <row r="47" spans="1:9" ht="15.75" customHeight="1" thickBot="1" x14ac:dyDescent="0.25">
      <c r="A47" s="161" t="s">
        <v>190</v>
      </c>
      <c r="B47" s="162"/>
      <c r="C47" s="162"/>
      <c r="D47" s="163"/>
      <c r="E47" s="86">
        <f>SUM(E41:E46)</f>
        <v>80926.458825396825</v>
      </c>
      <c r="F47" s="86">
        <f>SUM(F41:F46)</f>
        <v>82425.610317460319</v>
      </c>
      <c r="G47" s="110">
        <f t="shared" ref="G47" si="8">(F47-E47)/E47</f>
        <v>1.8524862125723237E-2</v>
      </c>
      <c r="H47" s="109">
        <f>SUM(H41:H46)</f>
        <v>81964.810317460317</v>
      </c>
      <c r="I47" s="111">
        <f t="shared" ref="I47" si="9">(F47-H47)/H47</f>
        <v>5.621924801817571E-3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46</v>
      </c>
      <c r="C49" s="15" t="s">
        <v>111</v>
      </c>
      <c r="D49" s="20" t="s">
        <v>110</v>
      </c>
      <c r="E49" s="43">
        <v>6037.333333333333</v>
      </c>
      <c r="F49" s="43">
        <v>6034.4444444444443</v>
      </c>
      <c r="G49" s="21">
        <f t="shared" ref="G49:G54" si="10">(F49-E49)/E49</f>
        <v>-4.785041224970219E-4</v>
      </c>
      <c r="H49" s="43">
        <v>6035.5555555555557</v>
      </c>
      <c r="I49" s="21">
        <f t="shared" ref="I49:I54" si="11">(F49-H49)/H49</f>
        <v>-1.8409425625923818E-4</v>
      </c>
    </row>
    <row r="50" spans="1:9" ht="16.5" x14ac:dyDescent="0.3">
      <c r="A50" s="37"/>
      <c r="B50" s="34" t="s">
        <v>47</v>
      </c>
      <c r="C50" s="15" t="s">
        <v>113</v>
      </c>
      <c r="D50" s="13" t="s">
        <v>114</v>
      </c>
      <c r="E50" s="47">
        <v>19273.25</v>
      </c>
      <c r="F50" s="47">
        <v>19273.75</v>
      </c>
      <c r="G50" s="21">
        <f t="shared" si="10"/>
        <v>2.5942692592064131E-5</v>
      </c>
      <c r="H50" s="47">
        <v>19273.75</v>
      </c>
      <c r="I50" s="21">
        <f t="shared" si="11"/>
        <v>0</v>
      </c>
    </row>
    <row r="51" spans="1:9" ht="16.5" x14ac:dyDescent="0.3">
      <c r="A51" s="37"/>
      <c r="B51" s="34" t="s">
        <v>49</v>
      </c>
      <c r="C51" s="15" t="s">
        <v>158</v>
      </c>
      <c r="D51" s="11" t="s">
        <v>199</v>
      </c>
      <c r="E51" s="47">
        <v>1975.2285714285717</v>
      </c>
      <c r="F51" s="47">
        <v>2209.2857142857142</v>
      </c>
      <c r="G51" s="21">
        <f t="shared" si="10"/>
        <v>0.11849623190082863</v>
      </c>
      <c r="H51" s="47">
        <v>2209.2857142857142</v>
      </c>
      <c r="I51" s="21">
        <f t="shared" si="11"/>
        <v>0</v>
      </c>
    </row>
    <row r="52" spans="1:9" ht="16.5" x14ac:dyDescent="0.3">
      <c r="A52" s="37"/>
      <c r="B52" s="34" t="s">
        <v>50</v>
      </c>
      <c r="C52" s="15" t="s">
        <v>159</v>
      </c>
      <c r="D52" s="11" t="s">
        <v>112</v>
      </c>
      <c r="E52" s="47">
        <v>24985.444444444445</v>
      </c>
      <c r="F52" s="47">
        <v>27101</v>
      </c>
      <c r="G52" s="21">
        <f t="shared" si="10"/>
        <v>8.4671519862675571E-2</v>
      </c>
      <c r="H52" s="47">
        <v>27101</v>
      </c>
      <c r="I52" s="21">
        <f t="shared" si="11"/>
        <v>0</v>
      </c>
    </row>
    <row r="53" spans="1:9" ht="16.5" x14ac:dyDescent="0.3">
      <c r="A53" s="37"/>
      <c r="B53" s="34" t="s">
        <v>48</v>
      </c>
      <c r="C53" s="15" t="s">
        <v>157</v>
      </c>
      <c r="D53" s="13" t="s">
        <v>114</v>
      </c>
      <c r="E53" s="47">
        <v>18064.387257142858</v>
      </c>
      <c r="F53" s="47">
        <v>18983.015555555558</v>
      </c>
      <c r="G53" s="21">
        <f t="shared" si="10"/>
        <v>5.0853000732115253E-2</v>
      </c>
      <c r="H53" s="47">
        <v>18983</v>
      </c>
      <c r="I53" s="21">
        <f t="shared" si="11"/>
        <v>8.1944663949386185E-7</v>
      </c>
    </row>
    <row r="54" spans="1:9" ht="16.5" customHeight="1" thickBot="1" x14ac:dyDescent="0.35">
      <c r="A54" s="38"/>
      <c r="B54" s="34" t="s">
        <v>45</v>
      </c>
      <c r="C54" s="15" t="s">
        <v>109</v>
      </c>
      <c r="D54" s="12" t="s">
        <v>108</v>
      </c>
      <c r="E54" s="50">
        <v>5294.844444444444</v>
      </c>
      <c r="F54" s="50">
        <v>5821.666666666667</v>
      </c>
      <c r="G54" s="31">
        <f t="shared" si="10"/>
        <v>9.9497204828176825E-2</v>
      </c>
      <c r="H54" s="50">
        <v>5582.7777777777774</v>
      </c>
      <c r="I54" s="31">
        <f t="shared" si="11"/>
        <v>4.2790327395760899E-2</v>
      </c>
    </row>
    <row r="55" spans="1:9" ht="15.75" customHeight="1" thickBot="1" x14ac:dyDescent="0.25">
      <c r="A55" s="161" t="s">
        <v>191</v>
      </c>
      <c r="B55" s="162"/>
      <c r="C55" s="162"/>
      <c r="D55" s="163"/>
      <c r="E55" s="86">
        <f>SUM(E49:E54)</f>
        <v>75630.488050793661</v>
      </c>
      <c r="F55" s="86">
        <f>SUM(F49:F54)</f>
        <v>79423.162380952388</v>
      </c>
      <c r="G55" s="110">
        <f t="shared" ref="G55" si="12">(F55-E55)/E55</f>
        <v>5.0147426360802473E-2</v>
      </c>
      <c r="H55" s="86">
        <f>SUM(H49:H54)</f>
        <v>79185.369047619053</v>
      </c>
      <c r="I55" s="111">
        <f t="shared" ref="I55" si="13">(F55-H55)/H55</f>
        <v>3.0029958336158674E-3</v>
      </c>
    </row>
    <row r="56" spans="1:9" ht="17.25" customHeight="1" thickBot="1" x14ac:dyDescent="0.3">
      <c r="A56" s="33" t="s">
        <v>44</v>
      </c>
      <c r="B56" s="112" t="s">
        <v>57</v>
      </c>
      <c r="C56" s="113"/>
      <c r="D56" s="131"/>
      <c r="E56" s="114"/>
      <c r="F56" s="114"/>
      <c r="G56" s="115"/>
      <c r="H56" s="114"/>
      <c r="I56" s="116"/>
    </row>
    <row r="57" spans="1:9" ht="16.5" x14ac:dyDescent="0.3">
      <c r="A57" s="117"/>
      <c r="B57" s="98" t="s">
        <v>38</v>
      </c>
      <c r="C57" s="19" t="s">
        <v>115</v>
      </c>
      <c r="D57" s="20" t="s">
        <v>114</v>
      </c>
      <c r="E57" s="43">
        <v>3750</v>
      </c>
      <c r="F57" s="66">
        <v>3750</v>
      </c>
      <c r="G57" s="22">
        <f t="shared" ref="G57:G65" si="14">(F57-E57)/E57</f>
        <v>0</v>
      </c>
      <c r="H57" s="66">
        <v>3750</v>
      </c>
      <c r="I57" s="22">
        <f t="shared" ref="I57:I65" si="15">(F57-H57)/H57</f>
        <v>0</v>
      </c>
    </row>
    <row r="58" spans="1:9" ht="16.5" x14ac:dyDescent="0.3">
      <c r="A58" s="118"/>
      <c r="B58" s="99" t="s">
        <v>39</v>
      </c>
      <c r="C58" s="15" t="s">
        <v>116</v>
      </c>
      <c r="D58" s="11" t="s">
        <v>114</v>
      </c>
      <c r="E58" s="47">
        <v>4008.8333333333335</v>
      </c>
      <c r="F58" s="70">
        <v>3730.4285714285716</v>
      </c>
      <c r="G58" s="21">
        <f t="shared" si="14"/>
        <v>-6.944782652594568E-2</v>
      </c>
      <c r="H58" s="70">
        <v>3730.4285714285716</v>
      </c>
      <c r="I58" s="21">
        <f t="shared" si="15"/>
        <v>0</v>
      </c>
    </row>
    <row r="59" spans="1:9" ht="16.5" x14ac:dyDescent="0.3">
      <c r="A59" s="118"/>
      <c r="B59" s="99" t="s">
        <v>40</v>
      </c>
      <c r="C59" s="15" t="s">
        <v>117</v>
      </c>
      <c r="D59" s="11" t="s">
        <v>114</v>
      </c>
      <c r="E59" s="47">
        <v>2040.3666666666668</v>
      </c>
      <c r="F59" s="70">
        <v>2031.6666666666667</v>
      </c>
      <c r="G59" s="21">
        <f t="shared" si="14"/>
        <v>-4.2639394880005449E-3</v>
      </c>
      <c r="H59" s="70">
        <v>2031.6666666666667</v>
      </c>
      <c r="I59" s="21">
        <f t="shared" si="15"/>
        <v>0</v>
      </c>
    </row>
    <row r="60" spans="1:9" ht="16.5" x14ac:dyDescent="0.3">
      <c r="A60" s="118"/>
      <c r="B60" s="99" t="s">
        <v>41</v>
      </c>
      <c r="C60" s="15" t="s">
        <v>118</v>
      </c>
      <c r="D60" s="11" t="s">
        <v>114</v>
      </c>
      <c r="E60" s="47">
        <v>5500</v>
      </c>
      <c r="F60" s="70">
        <v>5500</v>
      </c>
      <c r="G60" s="21">
        <f t="shared" si="14"/>
        <v>0</v>
      </c>
      <c r="H60" s="70">
        <v>5500</v>
      </c>
      <c r="I60" s="21">
        <f t="shared" si="15"/>
        <v>0</v>
      </c>
    </row>
    <row r="61" spans="1:9" ht="16.5" x14ac:dyDescent="0.3">
      <c r="A61" s="118"/>
      <c r="B61" s="99" t="s">
        <v>42</v>
      </c>
      <c r="C61" s="15" t="s">
        <v>198</v>
      </c>
      <c r="D61" s="11" t="s">
        <v>114</v>
      </c>
      <c r="E61" s="61">
        <v>2108.75</v>
      </c>
      <c r="F61" s="105">
        <v>2155.8333333333335</v>
      </c>
      <c r="G61" s="21">
        <f t="shared" si="14"/>
        <v>2.2327603240466384E-2</v>
      </c>
      <c r="H61" s="105">
        <v>2155.8333333333335</v>
      </c>
      <c r="I61" s="21">
        <f t="shared" si="15"/>
        <v>0</v>
      </c>
    </row>
    <row r="62" spans="1:9" ht="17.25" thickBot="1" x14ac:dyDescent="0.35">
      <c r="A62" s="118"/>
      <c r="B62" s="100" t="s">
        <v>54</v>
      </c>
      <c r="C62" s="16" t="s">
        <v>121</v>
      </c>
      <c r="D62" s="12" t="s">
        <v>120</v>
      </c>
      <c r="E62" s="50">
        <v>5492.3</v>
      </c>
      <c r="F62" s="73">
        <v>5157.5</v>
      </c>
      <c r="G62" s="29">
        <f t="shared" si="14"/>
        <v>-6.0958068568723517E-2</v>
      </c>
      <c r="H62" s="73">
        <v>5157.5</v>
      </c>
      <c r="I62" s="29">
        <f t="shared" si="15"/>
        <v>0</v>
      </c>
    </row>
    <row r="63" spans="1:9" ht="16.5" x14ac:dyDescent="0.3">
      <c r="A63" s="118"/>
      <c r="B63" s="101" t="s">
        <v>55</v>
      </c>
      <c r="C63" s="14" t="s">
        <v>122</v>
      </c>
      <c r="D63" s="11" t="s">
        <v>120</v>
      </c>
      <c r="E63" s="57">
        <v>4594.2</v>
      </c>
      <c r="F63" s="68">
        <v>5039.5</v>
      </c>
      <c r="G63" s="21">
        <f t="shared" si="14"/>
        <v>9.6926559575116492E-2</v>
      </c>
      <c r="H63" s="68">
        <v>4999.5</v>
      </c>
      <c r="I63" s="21">
        <f t="shared" si="15"/>
        <v>8.0008000800080008E-3</v>
      </c>
    </row>
    <row r="64" spans="1:9" ht="16.5" x14ac:dyDescent="0.3">
      <c r="A64" s="118"/>
      <c r="B64" s="99" t="s">
        <v>43</v>
      </c>
      <c r="C64" s="15" t="s">
        <v>119</v>
      </c>
      <c r="D64" s="13" t="s">
        <v>114</v>
      </c>
      <c r="E64" s="47">
        <v>4639.1805555555566</v>
      </c>
      <c r="F64" s="47">
        <v>4520.5</v>
      </c>
      <c r="G64" s="21">
        <f t="shared" si="14"/>
        <v>-2.5582223872151963E-2</v>
      </c>
      <c r="H64" s="47">
        <v>4472.7777777777774</v>
      </c>
      <c r="I64" s="21">
        <f t="shared" si="15"/>
        <v>1.0669482051919107E-2</v>
      </c>
    </row>
    <row r="65" spans="1:9" ht="16.5" customHeight="1" thickBot="1" x14ac:dyDescent="0.35">
      <c r="A65" s="119"/>
      <c r="B65" s="100" t="s">
        <v>56</v>
      </c>
      <c r="C65" s="16" t="s">
        <v>123</v>
      </c>
      <c r="D65" s="12" t="s">
        <v>120</v>
      </c>
      <c r="E65" s="50">
        <v>17708.125</v>
      </c>
      <c r="F65" s="73">
        <v>21548.75</v>
      </c>
      <c r="G65" s="29">
        <f t="shared" si="14"/>
        <v>0.21688490452828857</v>
      </c>
      <c r="H65" s="73">
        <v>21223.75</v>
      </c>
      <c r="I65" s="29">
        <f t="shared" si="15"/>
        <v>1.5313033747570528E-2</v>
      </c>
    </row>
    <row r="66" spans="1:9" ht="15.75" customHeight="1" thickBot="1" x14ac:dyDescent="0.25">
      <c r="A66" s="161" t="s">
        <v>192</v>
      </c>
      <c r="B66" s="176"/>
      <c r="C66" s="176"/>
      <c r="D66" s="177"/>
      <c r="E66" s="106">
        <f>SUM(E57:E65)</f>
        <v>49841.755555555559</v>
      </c>
      <c r="F66" s="106">
        <f>SUM(F57:F65)</f>
        <v>53434.178571428572</v>
      </c>
      <c r="G66" s="108">
        <f t="shared" ref="G66" si="16">(F66-E66)/E66</f>
        <v>7.2076574667775478E-2</v>
      </c>
      <c r="H66" s="106">
        <f>SUM(H57:H65)</f>
        <v>53021.456349206346</v>
      </c>
      <c r="I66" s="111">
        <f t="shared" ref="I66" si="17">(F66-H66)/H66</f>
        <v>7.7840604660872189E-3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61</v>
      </c>
      <c r="C68" s="15" t="s">
        <v>130</v>
      </c>
      <c r="D68" s="20" t="s">
        <v>216</v>
      </c>
      <c r="E68" s="43">
        <v>12264.491666666669</v>
      </c>
      <c r="F68" s="54">
        <v>11498.75</v>
      </c>
      <c r="G68" s="21">
        <f t="shared" ref="G68:G73" si="18">(F68-E68)/E68</f>
        <v>-6.2435662845110595E-2</v>
      </c>
      <c r="H68" s="54">
        <v>12748.75</v>
      </c>
      <c r="I68" s="21">
        <f t="shared" ref="I68:I73" si="19">(F68-H68)/H68</f>
        <v>-9.8048828316501621E-2</v>
      </c>
    </row>
    <row r="69" spans="1:9" ht="16.5" x14ac:dyDescent="0.3">
      <c r="A69" s="37"/>
      <c r="B69" s="34" t="s">
        <v>59</v>
      </c>
      <c r="C69" s="15" t="s">
        <v>128</v>
      </c>
      <c r="D69" s="13" t="s">
        <v>124</v>
      </c>
      <c r="E69" s="47">
        <v>5896.6888888888889</v>
      </c>
      <c r="F69" s="46">
        <v>6486.5</v>
      </c>
      <c r="G69" s="21">
        <f t="shared" si="18"/>
        <v>0.10002411899710195</v>
      </c>
      <c r="H69" s="46">
        <v>6502.5</v>
      </c>
      <c r="I69" s="21">
        <f t="shared" si="19"/>
        <v>-2.4605920799692428E-3</v>
      </c>
    </row>
    <row r="70" spans="1:9" ht="16.5" x14ac:dyDescent="0.3">
      <c r="A70" s="37"/>
      <c r="B70" s="34" t="s">
        <v>60</v>
      </c>
      <c r="C70" s="15" t="s">
        <v>129</v>
      </c>
      <c r="D70" s="13" t="s">
        <v>215</v>
      </c>
      <c r="E70" s="47">
        <v>47111.1</v>
      </c>
      <c r="F70" s="46">
        <v>47046.625</v>
      </c>
      <c r="G70" s="21">
        <f t="shared" si="18"/>
        <v>-1.3685734359842701E-3</v>
      </c>
      <c r="H70" s="46">
        <v>47046.625</v>
      </c>
      <c r="I70" s="21">
        <f t="shared" si="19"/>
        <v>0</v>
      </c>
    </row>
    <row r="71" spans="1:9" ht="16.5" x14ac:dyDescent="0.3">
      <c r="A71" s="37"/>
      <c r="B71" s="34" t="s">
        <v>63</v>
      </c>
      <c r="C71" s="15" t="s">
        <v>132</v>
      </c>
      <c r="D71" s="13" t="s">
        <v>126</v>
      </c>
      <c r="E71" s="47">
        <v>3728.0800000000004</v>
      </c>
      <c r="F71" s="46">
        <v>3880</v>
      </c>
      <c r="G71" s="21">
        <f t="shared" si="18"/>
        <v>4.0750198493594451E-2</v>
      </c>
      <c r="H71" s="46">
        <v>3880</v>
      </c>
      <c r="I71" s="21">
        <f t="shared" si="19"/>
        <v>0</v>
      </c>
    </row>
    <row r="72" spans="1:9" ht="16.5" x14ac:dyDescent="0.3">
      <c r="A72" s="37"/>
      <c r="B72" s="34" t="s">
        <v>64</v>
      </c>
      <c r="C72" s="15" t="s">
        <v>133</v>
      </c>
      <c r="D72" s="13" t="s">
        <v>127</v>
      </c>
      <c r="E72" s="47">
        <v>3431</v>
      </c>
      <c r="F72" s="46">
        <v>3625.7142857142858</v>
      </c>
      <c r="G72" s="21">
        <f t="shared" si="18"/>
        <v>5.6751467710371838E-2</v>
      </c>
      <c r="H72" s="46">
        <v>3625.7142857142858</v>
      </c>
      <c r="I72" s="21">
        <f t="shared" si="19"/>
        <v>0</v>
      </c>
    </row>
    <row r="73" spans="1:9" ht="16.5" customHeight="1" thickBot="1" x14ac:dyDescent="0.35">
      <c r="A73" s="37"/>
      <c r="B73" s="34" t="s">
        <v>62</v>
      </c>
      <c r="C73" s="15" t="s">
        <v>131</v>
      </c>
      <c r="D73" s="12" t="s">
        <v>125</v>
      </c>
      <c r="E73" s="50">
        <v>6519.3055555555557</v>
      </c>
      <c r="F73" s="58">
        <v>7494.7</v>
      </c>
      <c r="G73" s="31">
        <f t="shared" si="18"/>
        <v>0.14961631053068872</v>
      </c>
      <c r="H73" s="58">
        <v>7481.2</v>
      </c>
      <c r="I73" s="31">
        <f t="shared" si="19"/>
        <v>1.8045233385018448E-3</v>
      </c>
    </row>
    <row r="74" spans="1:9" ht="15.75" customHeight="1" thickBot="1" x14ac:dyDescent="0.25">
      <c r="A74" s="161" t="s">
        <v>214</v>
      </c>
      <c r="B74" s="162"/>
      <c r="C74" s="162"/>
      <c r="D74" s="163"/>
      <c r="E74" s="86">
        <f>SUM(E68:E73)</f>
        <v>78950.666111111117</v>
      </c>
      <c r="F74" s="86">
        <f>SUM(F68:F73)</f>
        <v>80032.289285714287</v>
      </c>
      <c r="G74" s="110">
        <f t="shared" ref="G74" si="20">(F74-E74)/E74</f>
        <v>1.3699987952995216E-2</v>
      </c>
      <c r="H74" s="86">
        <f>SUM(H68:H73)</f>
        <v>81284.789285714287</v>
      </c>
      <c r="I74" s="111">
        <f t="shared" ref="I74" si="21">(F74-H74)/H74</f>
        <v>-1.5408786945334747E-2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67</v>
      </c>
      <c r="C76" s="18" t="s">
        <v>139</v>
      </c>
      <c r="D76" s="20" t="s">
        <v>135</v>
      </c>
      <c r="E76" s="43">
        <v>2743.8888888888891</v>
      </c>
      <c r="F76" s="43">
        <v>2780.3333333333335</v>
      </c>
      <c r="G76" s="21">
        <f>(F76-E76)/E76</f>
        <v>1.3282040898967364E-2</v>
      </c>
      <c r="H76" s="43">
        <v>2780.3333333333335</v>
      </c>
      <c r="I76" s="21">
        <f>(F76-H76)/H76</f>
        <v>0</v>
      </c>
    </row>
    <row r="77" spans="1:9" ht="16.5" x14ac:dyDescent="0.3">
      <c r="A77" s="37"/>
      <c r="B77" s="34" t="s">
        <v>69</v>
      </c>
      <c r="C77" s="15" t="s">
        <v>140</v>
      </c>
      <c r="D77" s="13" t="s">
        <v>136</v>
      </c>
      <c r="E77" s="47">
        <v>1311.3333333333333</v>
      </c>
      <c r="F77" s="47">
        <v>1336.875</v>
      </c>
      <c r="G77" s="21">
        <f>(F77-E77)/E77</f>
        <v>1.9477630910015309E-2</v>
      </c>
      <c r="H77" s="47">
        <v>1336.875</v>
      </c>
      <c r="I77" s="21">
        <f>(F77-H77)/H77</f>
        <v>0</v>
      </c>
    </row>
    <row r="78" spans="1:9" ht="16.5" x14ac:dyDescent="0.3">
      <c r="A78" s="37"/>
      <c r="B78" s="34" t="s">
        <v>70</v>
      </c>
      <c r="C78" s="15" t="s">
        <v>141</v>
      </c>
      <c r="D78" s="13" t="s">
        <v>137</v>
      </c>
      <c r="E78" s="47">
        <v>2176.7555555555555</v>
      </c>
      <c r="F78" s="47">
        <v>2205.375</v>
      </c>
      <c r="G78" s="21">
        <f>(F78-E78)/E78</f>
        <v>1.3147753026931046E-2</v>
      </c>
      <c r="H78" s="47">
        <v>2205.375</v>
      </c>
      <c r="I78" s="21">
        <f>(F78-H78)/H78</f>
        <v>0</v>
      </c>
    </row>
    <row r="79" spans="1:9" ht="16.5" x14ac:dyDescent="0.3">
      <c r="A79" s="37"/>
      <c r="B79" s="34" t="s">
        <v>71</v>
      </c>
      <c r="C79" s="15" t="s">
        <v>200</v>
      </c>
      <c r="D79" s="13" t="s">
        <v>134</v>
      </c>
      <c r="E79" s="47">
        <v>1629.6888888888889</v>
      </c>
      <c r="F79" s="47">
        <v>1678.4</v>
      </c>
      <c r="G79" s="21">
        <f>(F79-E79)/E79</f>
        <v>2.9889822188284131E-2</v>
      </c>
      <c r="H79" s="47">
        <v>1678.4</v>
      </c>
      <c r="I79" s="21">
        <f>(F79-H79)/H79</f>
        <v>0</v>
      </c>
    </row>
    <row r="80" spans="1:9" ht="16.5" customHeight="1" thickBot="1" x14ac:dyDescent="0.35">
      <c r="A80" s="38"/>
      <c r="B80" s="34" t="s">
        <v>68</v>
      </c>
      <c r="C80" s="15" t="s">
        <v>138</v>
      </c>
      <c r="D80" s="12" t="s">
        <v>134</v>
      </c>
      <c r="E80" s="50">
        <v>3597.2</v>
      </c>
      <c r="F80" s="50">
        <v>3725.8</v>
      </c>
      <c r="G80" s="21">
        <f>(F80-E80)/E80</f>
        <v>3.5750027799399633E-2</v>
      </c>
      <c r="H80" s="50">
        <v>3700.8888888888887</v>
      </c>
      <c r="I80" s="21">
        <f>(F80-H80)/H80</f>
        <v>6.731115647892502E-3</v>
      </c>
    </row>
    <row r="81" spans="1:11" ht="15.75" customHeight="1" thickBot="1" x14ac:dyDescent="0.25">
      <c r="A81" s="161" t="s">
        <v>193</v>
      </c>
      <c r="B81" s="162"/>
      <c r="C81" s="162"/>
      <c r="D81" s="163"/>
      <c r="E81" s="86">
        <f>SUM(E76:E80)</f>
        <v>11458.866666666667</v>
      </c>
      <c r="F81" s="86">
        <f>SUM(F76:F80)</f>
        <v>11726.783333333333</v>
      </c>
      <c r="G81" s="110">
        <f t="shared" ref="G81" si="22">(F81-E81)/E81</f>
        <v>2.3380729915116624E-2</v>
      </c>
      <c r="H81" s="86">
        <f>SUM(H76:H80)</f>
        <v>11701.872222222222</v>
      </c>
      <c r="I81" s="111">
        <f t="shared" ref="I81" si="23">(F81-H81)/H81</f>
        <v>2.1288141451248806E-3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74</v>
      </c>
      <c r="C83" s="15" t="s">
        <v>144</v>
      </c>
      <c r="D83" s="20" t="s">
        <v>142</v>
      </c>
      <c r="E83" s="43">
        <v>1466.4285714285713</v>
      </c>
      <c r="F83" s="43">
        <v>1466.4285714285713</v>
      </c>
      <c r="G83" s="22">
        <f t="shared" ref="G83:G89" si="24">(F83-E83)/E83</f>
        <v>0</v>
      </c>
      <c r="H83" s="43">
        <v>1466.4285714285713</v>
      </c>
      <c r="I83" s="22">
        <f t="shared" ref="I83:I89" si="25">(F83-H83)/H83</f>
        <v>0</v>
      </c>
    </row>
    <row r="84" spans="1:11" ht="16.5" x14ac:dyDescent="0.3">
      <c r="A84" s="37"/>
      <c r="B84" s="34" t="s">
        <v>75</v>
      </c>
      <c r="C84" s="15" t="s">
        <v>148</v>
      </c>
      <c r="D84" s="11" t="s">
        <v>145</v>
      </c>
      <c r="E84" s="47">
        <v>932.46</v>
      </c>
      <c r="F84" s="47">
        <v>802</v>
      </c>
      <c r="G84" s="21">
        <f t="shared" si="24"/>
        <v>-0.13990948673401543</v>
      </c>
      <c r="H84" s="47">
        <v>802</v>
      </c>
      <c r="I84" s="21">
        <f t="shared" si="25"/>
        <v>0</v>
      </c>
    </row>
    <row r="85" spans="1:11" ht="16.5" x14ac:dyDescent="0.3">
      <c r="A85" s="37"/>
      <c r="B85" s="34" t="s">
        <v>77</v>
      </c>
      <c r="C85" s="15" t="s">
        <v>146</v>
      </c>
      <c r="D85" s="13" t="s">
        <v>162</v>
      </c>
      <c r="E85" s="47">
        <v>1454.1</v>
      </c>
      <c r="F85" s="47">
        <v>1504.9</v>
      </c>
      <c r="G85" s="21">
        <f t="shared" si="24"/>
        <v>3.493569905783659E-2</v>
      </c>
      <c r="H85" s="47">
        <v>1504.9</v>
      </c>
      <c r="I85" s="21">
        <f t="shared" si="25"/>
        <v>0</v>
      </c>
    </row>
    <row r="86" spans="1:11" ht="16.5" x14ac:dyDescent="0.3">
      <c r="A86" s="37"/>
      <c r="B86" s="34" t="s">
        <v>78</v>
      </c>
      <c r="C86" s="15" t="s">
        <v>149</v>
      </c>
      <c r="D86" s="13" t="s">
        <v>147</v>
      </c>
      <c r="E86" s="47">
        <v>1745.4</v>
      </c>
      <c r="F86" s="47">
        <v>1933.8</v>
      </c>
      <c r="G86" s="21">
        <f t="shared" si="24"/>
        <v>0.10794087315228593</v>
      </c>
      <c r="H86" s="47">
        <v>1933.8</v>
      </c>
      <c r="I86" s="21">
        <f t="shared" si="25"/>
        <v>0</v>
      </c>
    </row>
    <row r="87" spans="1:11" ht="16.5" x14ac:dyDescent="0.3">
      <c r="A87" s="37"/>
      <c r="B87" s="34" t="s">
        <v>79</v>
      </c>
      <c r="C87" s="15" t="s">
        <v>155</v>
      </c>
      <c r="D87" s="25" t="s">
        <v>156</v>
      </c>
      <c r="E87" s="61">
        <v>8750</v>
      </c>
      <c r="F87" s="61">
        <v>8830</v>
      </c>
      <c r="G87" s="21">
        <f t="shared" si="24"/>
        <v>9.1428571428571435E-3</v>
      </c>
      <c r="H87" s="61">
        <v>8830</v>
      </c>
      <c r="I87" s="21">
        <f t="shared" si="25"/>
        <v>0</v>
      </c>
    </row>
    <row r="88" spans="1:11" ht="16.5" x14ac:dyDescent="0.3">
      <c r="A88" s="37"/>
      <c r="B88" s="34" t="s">
        <v>80</v>
      </c>
      <c r="C88" s="15" t="s">
        <v>151</v>
      </c>
      <c r="D88" s="25" t="s">
        <v>150</v>
      </c>
      <c r="E88" s="61">
        <v>3910.8</v>
      </c>
      <c r="F88" s="61">
        <v>3988.8</v>
      </c>
      <c r="G88" s="21">
        <f t="shared" si="24"/>
        <v>1.9944768333844738E-2</v>
      </c>
      <c r="H88" s="61">
        <v>3988.8</v>
      </c>
      <c r="I88" s="21">
        <f t="shared" si="25"/>
        <v>0</v>
      </c>
    </row>
    <row r="89" spans="1:11" ht="16.5" customHeight="1" thickBot="1" x14ac:dyDescent="0.35">
      <c r="A89" s="35"/>
      <c r="B89" s="36" t="s">
        <v>76</v>
      </c>
      <c r="C89" s="16" t="s">
        <v>143</v>
      </c>
      <c r="D89" s="12" t="s">
        <v>161</v>
      </c>
      <c r="E89" s="50">
        <v>1451.6</v>
      </c>
      <c r="F89" s="146">
        <v>1382.5555555555557</v>
      </c>
      <c r="G89" s="23">
        <f t="shared" si="24"/>
        <v>-4.7564373411714149E-2</v>
      </c>
      <c r="H89" s="146">
        <v>1319.3</v>
      </c>
      <c r="I89" s="23">
        <f t="shared" si="25"/>
        <v>4.7946301489847423E-2</v>
      </c>
    </row>
    <row r="90" spans="1:11" ht="15.75" customHeight="1" thickBot="1" x14ac:dyDescent="0.25">
      <c r="A90" s="161" t="s">
        <v>194</v>
      </c>
      <c r="B90" s="162"/>
      <c r="C90" s="162"/>
      <c r="D90" s="163"/>
      <c r="E90" s="86">
        <f>SUM(E83:E89)</f>
        <v>19710.788571428569</v>
      </c>
      <c r="F90" s="86">
        <f>SUM(F83:F89)</f>
        <v>19908.484126984127</v>
      </c>
      <c r="G90" s="120">
        <f t="shared" ref="G90:G91" si="26">(F90-E90)/E90</f>
        <v>1.0029814628630533E-2</v>
      </c>
      <c r="H90" s="86">
        <f>SUM(H83:H89)</f>
        <v>19845.228571428572</v>
      </c>
      <c r="I90" s="111">
        <f t="shared" ref="I90:I91" si="27">(F90-H90)/H90</f>
        <v>3.1874440411649029E-3</v>
      </c>
    </row>
    <row r="91" spans="1:11" ht="15.75" customHeight="1" thickBot="1" x14ac:dyDescent="0.25">
      <c r="A91" s="161" t="s">
        <v>195</v>
      </c>
      <c r="B91" s="162"/>
      <c r="C91" s="162"/>
      <c r="D91" s="163"/>
      <c r="E91" s="106">
        <f>SUM(E90+E81+E74+E66+E55+E47+E39+E32)</f>
        <v>341978.37846190477</v>
      </c>
      <c r="F91" s="106">
        <f>SUM(F32,F39,F47,F55,F66,F74,F81,F90)</f>
        <v>354499.89174603176</v>
      </c>
      <c r="G91" s="108">
        <f t="shared" si="26"/>
        <v>3.6614926769476593E-2</v>
      </c>
      <c r="H91" s="106">
        <f>SUM(H32,H39,H47,H55,H66,H74,H81,H90)</f>
        <v>356140.81626984122</v>
      </c>
      <c r="I91" s="121">
        <f t="shared" si="27"/>
        <v>-4.6075160409756611E-3</v>
      </c>
      <c r="J91" s="122"/>
    </row>
    <row r="92" spans="1:11" x14ac:dyDescent="0.25">
      <c r="E92" s="123"/>
      <c r="F92" s="123"/>
      <c r="K92" s="124"/>
    </row>
    <row r="95" spans="1:11" x14ac:dyDescent="0.25">
      <c r="E95" s="147"/>
      <c r="F95" s="147"/>
      <c r="G95" s="147"/>
      <c r="H95" s="147"/>
      <c r="I95" s="147"/>
    </row>
  </sheetData>
  <sortState ref="B83:I89">
    <sortCondition ref="I83:I89"/>
  </sortState>
  <mergeCells count="19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92"/>
  <sheetViews>
    <sheetView rightToLeft="1" tabSelected="1" topLeftCell="B10" zoomScaleNormal="100" workbookViewId="0">
      <selection activeCell="C15" sqref="C15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2.25" customWidth="1"/>
    <col min="4" max="4" width="11.25" customWidth="1"/>
    <col min="5" max="5" width="11.375" customWidth="1"/>
    <col min="6" max="6" width="11.5" customWidth="1"/>
    <col min="7" max="7" width="10.125" style="82" customWidth="1"/>
    <col min="8" max="8" width="11.25" style="82" customWidth="1"/>
    <col min="9" max="9" width="11.75" customWidth="1"/>
    <col min="11" max="11" width="9.6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36" t="s">
        <v>205</v>
      </c>
      <c r="B9" s="26"/>
      <c r="C9" s="26"/>
      <c r="D9" s="26"/>
      <c r="E9" s="134"/>
      <c r="F9" s="134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223</v>
      </c>
    </row>
    <row r="12" spans="1:9" ht="15.75" thickBot="1" x14ac:dyDescent="0.3"/>
    <row r="13" spans="1:9" ht="24.75" customHeight="1" x14ac:dyDescent="0.2">
      <c r="A13" s="155" t="s">
        <v>3</v>
      </c>
      <c r="B13" s="155"/>
      <c r="C13" s="157" t="s">
        <v>0</v>
      </c>
      <c r="D13" s="151" t="s">
        <v>207</v>
      </c>
      <c r="E13" s="151" t="s">
        <v>208</v>
      </c>
      <c r="F13" s="151" t="s">
        <v>209</v>
      </c>
      <c r="G13" s="151" t="s">
        <v>210</v>
      </c>
      <c r="H13" s="151" t="s">
        <v>211</v>
      </c>
      <c r="I13" s="151" t="s">
        <v>212</v>
      </c>
    </row>
    <row r="14" spans="1:9" ht="42.75" customHeight="1" thickBot="1" x14ac:dyDescent="0.25">
      <c r="A14" s="156"/>
      <c r="B14" s="156"/>
      <c r="C14" s="158"/>
      <c r="D14" s="171"/>
      <c r="E14" s="171"/>
      <c r="F14" s="171"/>
      <c r="G14" s="152"/>
      <c r="H14" s="152"/>
      <c r="I14" s="171"/>
    </row>
    <row r="15" spans="1:9" ht="17.25" customHeight="1" thickBot="1" x14ac:dyDescent="0.3">
      <c r="A15" s="90" t="s">
        <v>24</v>
      </c>
      <c r="B15" s="129" t="s">
        <v>22</v>
      </c>
      <c r="C15" s="5"/>
      <c r="D15" s="7"/>
      <c r="E15" s="7"/>
      <c r="F15" s="7"/>
      <c r="G15" s="7"/>
      <c r="H15" s="7"/>
      <c r="I15" s="8"/>
    </row>
    <row r="16" spans="1:9" ht="16.5" x14ac:dyDescent="0.3">
      <c r="A16" s="91"/>
      <c r="B16" s="138" t="s">
        <v>4</v>
      </c>
      <c r="C16" s="19" t="s">
        <v>163</v>
      </c>
      <c r="D16" s="139">
        <v>1000</v>
      </c>
      <c r="E16" s="139">
        <v>1500</v>
      </c>
      <c r="F16" s="139">
        <v>1375</v>
      </c>
      <c r="G16" s="140">
        <v>1750</v>
      </c>
      <c r="H16" s="140">
        <v>1166</v>
      </c>
      <c r="I16" s="83">
        <v>1358.2</v>
      </c>
    </row>
    <row r="17" spans="1:9" ht="16.5" x14ac:dyDescent="0.3">
      <c r="A17" s="92"/>
      <c r="B17" s="141" t="s">
        <v>5</v>
      </c>
      <c r="C17" s="15" t="s">
        <v>164</v>
      </c>
      <c r="D17" s="93">
        <v>1500</v>
      </c>
      <c r="E17" s="93">
        <v>1500</v>
      </c>
      <c r="F17" s="93">
        <v>1000</v>
      </c>
      <c r="G17" s="32">
        <v>1000</v>
      </c>
      <c r="H17" s="32">
        <v>1083</v>
      </c>
      <c r="I17" s="83">
        <v>1216.5999999999999</v>
      </c>
    </row>
    <row r="18" spans="1:9" ht="16.5" x14ac:dyDescent="0.3">
      <c r="A18" s="92"/>
      <c r="B18" s="141" t="s">
        <v>6</v>
      </c>
      <c r="C18" s="15" t="s">
        <v>165</v>
      </c>
      <c r="D18" s="93">
        <v>1000</v>
      </c>
      <c r="E18" s="93">
        <v>1250</v>
      </c>
      <c r="F18" s="93">
        <v>1000</v>
      </c>
      <c r="G18" s="32">
        <v>1000</v>
      </c>
      <c r="H18" s="32">
        <v>1333</v>
      </c>
      <c r="I18" s="83">
        <v>1116.5999999999999</v>
      </c>
    </row>
    <row r="19" spans="1:9" ht="16.5" x14ac:dyDescent="0.3">
      <c r="A19" s="92"/>
      <c r="B19" s="141" t="s">
        <v>7</v>
      </c>
      <c r="C19" s="15" t="s">
        <v>166</v>
      </c>
      <c r="D19" s="93">
        <v>750</v>
      </c>
      <c r="E19" s="93">
        <v>500</v>
      </c>
      <c r="F19" s="93">
        <v>1125</v>
      </c>
      <c r="G19" s="32">
        <v>875</v>
      </c>
      <c r="H19" s="32">
        <v>1083</v>
      </c>
      <c r="I19" s="83">
        <v>866.6</v>
      </c>
    </row>
    <row r="20" spans="1:9" ht="16.5" x14ac:dyDescent="0.3">
      <c r="A20" s="92"/>
      <c r="B20" s="141" t="s">
        <v>8</v>
      </c>
      <c r="C20" s="15" t="s">
        <v>167</v>
      </c>
      <c r="D20" s="93">
        <v>2000</v>
      </c>
      <c r="E20" s="93">
        <v>2500</v>
      </c>
      <c r="F20" s="93">
        <v>1500</v>
      </c>
      <c r="G20" s="32">
        <v>2500</v>
      </c>
      <c r="H20" s="32">
        <v>2000</v>
      </c>
      <c r="I20" s="83">
        <v>2100</v>
      </c>
    </row>
    <row r="21" spans="1:9" ht="16.5" x14ac:dyDescent="0.3">
      <c r="A21" s="92"/>
      <c r="B21" s="141" t="s">
        <v>9</v>
      </c>
      <c r="C21" s="15" t="s">
        <v>168</v>
      </c>
      <c r="D21" s="93">
        <v>1000</v>
      </c>
      <c r="E21" s="93">
        <v>1000</v>
      </c>
      <c r="F21" s="93">
        <v>1000</v>
      </c>
      <c r="G21" s="32">
        <v>2000</v>
      </c>
      <c r="H21" s="32">
        <v>1416</v>
      </c>
      <c r="I21" s="83">
        <v>1283.2</v>
      </c>
    </row>
    <row r="22" spans="1:9" ht="16.5" x14ac:dyDescent="0.3">
      <c r="A22" s="92"/>
      <c r="B22" s="141" t="s">
        <v>10</v>
      </c>
      <c r="C22" s="15" t="s">
        <v>169</v>
      </c>
      <c r="D22" s="93">
        <v>1000</v>
      </c>
      <c r="E22" s="93">
        <v>1500</v>
      </c>
      <c r="F22" s="93">
        <v>1000</v>
      </c>
      <c r="G22" s="32">
        <v>1000</v>
      </c>
      <c r="H22" s="32">
        <v>1166</v>
      </c>
      <c r="I22" s="83">
        <v>1133.2</v>
      </c>
    </row>
    <row r="23" spans="1:9" ht="16.5" x14ac:dyDescent="0.3">
      <c r="A23" s="92"/>
      <c r="B23" s="141" t="s">
        <v>11</v>
      </c>
      <c r="C23" s="15" t="s">
        <v>170</v>
      </c>
      <c r="D23" s="93">
        <v>250</v>
      </c>
      <c r="E23" s="93">
        <v>350</v>
      </c>
      <c r="F23" s="93">
        <v>250</v>
      </c>
      <c r="G23" s="32">
        <v>375</v>
      </c>
      <c r="H23" s="32">
        <v>383</v>
      </c>
      <c r="I23" s="83">
        <v>321.60000000000002</v>
      </c>
    </row>
    <row r="24" spans="1:9" ht="16.5" x14ac:dyDescent="0.3">
      <c r="A24" s="92"/>
      <c r="B24" s="141" t="s">
        <v>12</v>
      </c>
      <c r="C24" s="15" t="s">
        <v>171</v>
      </c>
      <c r="D24" s="93"/>
      <c r="E24" s="93">
        <v>350</v>
      </c>
      <c r="F24" s="93">
        <v>425</v>
      </c>
      <c r="G24" s="32">
        <v>375</v>
      </c>
      <c r="H24" s="32">
        <v>500</v>
      </c>
      <c r="I24" s="83">
        <v>412.5</v>
      </c>
    </row>
    <row r="25" spans="1:9" ht="16.5" x14ac:dyDescent="0.3">
      <c r="A25" s="92"/>
      <c r="B25" s="141" t="s">
        <v>13</v>
      </c>
      <c r="C25" s="15" t="s">
        <v>172</v>
      </c>
      <c r="D25" s="93">
        <v>250</v>
      </c>
      <c r="E25" s="93">
        <v>350</v>
      </c>
      <c r="F25" s="93">
        <v>425</v>
      </c>
      <c r="G25" s="32">
        <v>500</v>
      </c>
      <c r="H25" s="32">
        <v>500</v>
      </c>
      <c r="I25" s="83">
        <v>405</v>
      </c>
    </row>
    <row r="26" spans="1:9" ht="16.5" x14ac:dyDescent="0.3">
      <c r="A26" s="92"/>
      <c r="B26" s="141" t="s">
        <v>14</v>
      </c>
      <c r="C26" s="15" t="s">
        <v>173</v>
      </c>
      <c r="D26" s="93">
        <v>250</v>
      </c>
      <c r="E26" s="93">
        <v>500</v>
      </c>
      <c r="F26" s="93">
        <v>425</v>
      </c>
      <c r="G26" s="32">
        <v>500</v>
      </c>
      <c r="H26" s="32">
        <v>500</v>
      </c>
      <c r="I26" s="83">
        <v>435</v>
      </c>
    </row>
    <row r="27" spans="1:9" ht="16.5" x14ac:dyDescent="0.3">
      <c r="A27" s="92"/>
      <c r="B27" s="141" t="s">
        <v>15</v>
      </c>
      <c r="C27" s="15" t="s">
        <v>174</v>
      </c>
      <c r="D27" s="93">
        <v>750</v>
      </c>
      <c r="E27" s="93">
        <v>1000</v>
      </c>
      <c r="F27" s="93">
        <v>875</v>
      </c>
      <c r="G27" s="32">
        <v>1250</v>
      </c>
      <c r="H27" s="32">
        <v>1166</v>
      </c>
      <c r="I27" s="83">
        <v>1008.2</v>
      </c>
    </row>
    <row r="28" spans="1:9" ht="16.5" x14ac:dyDescent="0.3">
      <c r="A28" s="92"/>
      <c r="B28" s="141" t="s">
        <v>16</v>
      </c>
      <c r="C28" s="15" t="s">
        <v>175</v>
      </c>
      <c r="D28" s="93">
        <v>250</v>
      </c>
      <c r="E28" s="93">
        <v>350</v>
      </c>
      <c r="F28" s="93">
        <v>500</v>
      </c>
      <c r="G28" s="32">
        <v>500</v>
      </c>
      <c r="H28" s="32">
        <v>500</v>
      </c>
      <c r="I28" s="83">
        <v>420</v>
      </c>
    </row>
    <row r="29" spans="1:9" ht="16.5" x14ac:dyDescent="0.3">
      <c r="A29" s="92"/>
      <c r="B29" s="141" t="s">
        <v>17</v>
      </c>
      <c r="C29" s="15" t="s">
        <v>176</v>
      </c>
      <c r="D29" s="93"/>
      <c r="E29" s="93">
        <v>1500</v>
      </c>
      <c r="F29" s="93">
        <v>750</v>
      </c>
      <c r="G29" s="32">
        <v>1000</v>
      </c>
      <c r="H29" s="32">
        <v>1000</v>
      </c>
      <c r="I29" s="83">
        <v>1062.5</v>
      </c>
    </row>
    <row r="30" spans="1:9" ht="16.5" x14ac:dyDescent="0.3">
      <c r="A30" s="92"/>
      <c r="B30" s="141" t="s">
        <v>18</v>
      </c>
      <c r="C30" s="15" t="s">
        <v>177</v>
      </c>
      <c r="D30" s="93">
        <v>1250</v>
      </c>
      <c r="E30" s="93">
        <v>2500</v>
      </c>
      <c r="F30" s="93">
        <v>1000</v>
      </c>
      <c r="G30" s="32">
        <v>1000</v>
      </c>
      <c r="H30" s="32">
        <v>1000</v>
      </c>
      <c r="I30" s="83">
        <v>1350</v>
      </c>
    </row>
    <row r="31" spans="1:9" ht="16.5" customHeight="1" thickBot="1" x14ac:dyDescent="0.35">
      <c r="A31" s="94"/>
      <c r="B31" s="142" t="s">
        <v>19</v>
      </c>
      <c r="C31" s="16" t="s">
        <v>178</v>
      </c>
      <c r="D31" s="49">
        <v>750</v>
      </c>
      <c r="E31" s="49">
        <v>1000</v>
      </c>
      <c r="F31" s="49">
        <v>750</v>
      </c>
      <c r="G31" s="135">
        <v>1000</v>
      </c>
      <c r="H31" s="135">
        <v>1000</v>
      </c>
      <c r="I31" s="85">
        <v>900</v>
      </c>
    </row>
    <row r="32" spans="1:9" ht="17.25" customHeight="1" thickBot="1" x14ac:dyDescent="0.3">
      <c r="A32" s="90" t="s">
        <v>20</v>
      </c>
      <c r="B32" s="129" t="s">
        <v>21</v>
      </c>
      <c r="C32" s="5"/>
      <c r="D32" s="7"/>
      <c r="E32" s="7"/>
      <c r="F32" s="7"/>
      <c r="G32" s="7"/>
      <c r="H32" s="7"/>
      <c r="I32" s="8"/>
    </row>
    <row r="33" spans="1:9" ht="16.5" x14ac:dyDescent="0.3">
      <c r="A33" s="91"/>
      <c r="B33" s="138" t="s">
        <v>26</v>
      </c>
      <c r="C33" s="137" t="s">
        <v>179</v>
      </c>
      <c r="D33" s="139"/>
      <c r="E33" s="139">
        <v>2500</v>
      </c>
      <c r="F33" s="139">
        <v>1500</v>
      </c>
      <c r="G33" s="140">
        <v>2500</v>
      </c>
      <c r="H33" s="140">
        <v>1833</v>
      </c>
      <c r="I33" s="83">
        <v>2083.25</v>
      </c>
    </row>
    <row r="34" spans="1:9" ht="16.5" x14ac:dyDescent="0.3">
      <c r="A34" s="92"/>
      <c r="B34" s="141" t="s">
        <v>27</v>
      </c>
      <c r="C34" s="15" t="s">
        <v>180</v>
      </c>
      <c r="D34" s="93">
        <v>1000</v>
      </c>
      <c r="E34" s="93">
        <v>2500</v>
      </c>
      <c r="F34" s="93">
        <v>1500</v>
      </c>
      <c r="G34" s="32">
        <v>2500</v>
      </c>
      <c r="H34" s="32">
        <v>1833</v>
      </c>
      <c r="I34" s="83">
        <v>1866.6</v>
      </c>
    </row>
    <row r="35" spans="1:9" ht="16.5" x14ac:dyDescent="0.3">
      <c r="A35" s="92"/>
      <c r="B35" s="143" t="s">
        <v>28</v>
      </c>
      <c r="C35" s="15" t="s">
        <v>181</v>
      </c>
      <c r="D35" s="93">
        <v>2000</v>
      </c>
      <c r="E35" s="93">
        <v>1500</v>
      </c>
      <c r="F35" s="93">
        <v>1375</v>
      </c>
      <c r="G35" s="32">
        <v>2000</v>
      </c>
      <c r="H35" s="32">
        <v>2000</v>
      </c>
      <c r="I35" s="83">
        <v>1775</v>
      </c>
    </row>
    <row r="36" spans="1:9" ht="16.5" x14ac:dyDescent="0.3">
      <c r="A36" s="92"/>
      <c r="B36" s="141" t="s">
        <v>29</v>
      </c>
      <c r="C36" s="15" t="s">
        <v>182</v>
      </c>
      <c r="D36" s="93"/>
      <c r="E36" s="93">
        <v>1500</v>
      </c>
      <c r="F36" s="93"/>
      <c r="G36" s="32"/>
      <c r="H36" s="32">
        <v>1000</v>
      </c>
      <c r="I36" s="83">
        <v>1250</v>
      </c>
    </row>
    <row r="37" spans="1:9" ht="16.5" customHeight="1" thickBot="1" x14ac:dyDescent="0.35">
      <c r="A37" s="94"/>
      <c r="B37" s="144" t="s">
        <v>30</v>
      </c>
      <c r="C37" s="16" t="s">
        <v>183</v>
      </c>
      <c r="D37" s="145">
        <v>1750</v>
      </c>
      <c r="E37" s="145">
        <v>2500</v>
      </c>
      <c r="F37" s="145">
        <v>2000</v>
      </c>
      <c r="G37" s="146">
        <v>2750</v>
      </c>
      <c r="H37" s="146">
        <v>1833</v>
      </c>
      <c r="I37" s="83">
        <v>2166.6</v>
      </c>
    </row>
    <row r="38" spans="1:9" ht="17.25" customHeight="1" thickBot="1" x14ac:dyDescent="0.3">
      <c r="A38" s="90" t="s">
        <v>25</v>
      </c>
      <c r="B38" s="129" t="s">
        <v>51</v>
      </c>
      <c r="C38" s="5"/>
      <c r="D38" s="7"/>
      <c r="E38" s="7"/>
      <c r="F38" s="7"/>
      <c r="G38" s="7"/>
      <c r="H38" s="7"/>
      <c r="I38" s="8"/>
    </row>
    <row r="39" spans="1:9" ht="16.5" x14ac:dyDescent="0.3">
      <c r="A39" s="91"/>
      <c r="B39" s="138" t="s">
        <v>31</v>
      </c>
      <c r="C39" s="19" t="s">
        <v>213</v>
      </c>
      <c r="D39" s="42">
        <v>24000</v>
      </c>
      <c r="E39" s="42">
        <v>27000</v>
      </c>
      <c r="F39" s="42">
        <v>27000</v>
      </c>
      <c r="G39" s="140">
        <v>20000</v>
      </c>
      <c r="H39" s="140">
        <v>24666</v>
      </c>
      <c r="I39" s="84">
        <v>24533.200000000001</v>
      </c>
    </row>
    <row r="40" spans="1:9" ht="17.25" thickBot="1" x14ac:dyDescent="0.35">
      <c r="A40" s="94"/>
      <c r="B40" s="142" t="s">
        <v>32</v>
      </c>
      <c r="C40" s="16" t="s">
        <v>185</v>
      </c>
      <c r="D40" s="49">
        <v>16000</v>
      </c>
      <c r="E40" s="49">
        <v>17000</v>
      </c>
      <c r="F40" s="49">
        <v>17000</v>
      </c>
      <c r="G40" s="135">
        <v>14500</v>
      </c>
      <c r="H40" s="135">
        <v>16333</v>
      </c>
      <c r="I40" s="85">
        <v>16166.6</v>
      </c>
    </row>
    <row r="41" spans="1:9" x14ac:dyDescent="0.25">
      <c r="D41" s="96"/>
      <c r="E41" s="96"/>
      <c r="F41" s="96"/>
      <c r="G41" s="97"/>
      <c r="H41" s="97"/>
      <c r="I41" s="96"/>
    </row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23-07-2018</vt:lpstr>
      <vt:lpstr>By Order</vt:lpstr>
      <vt:lpstr>All Stores</vt:lpstr>
      <vt:lpstr>'23-07-2018'!Print_Titles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2018-07-26T10:38:46Z</cp:lastPrinted>
  <dcterms:created xsi:type="dcterms:W3CDTF">2010-10-20T06:23:14Z</dcterms:created>
  <dcterms:modified xsi:type="dcterms:W3CDTF">2018-07-26T10:39:02Z</dcterms:modified>
</cp:coreProperties>
</file>