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/>
  </bookViews>
  <sheets>
    <sheet name="Supermarkets" sheetId="5" r:id="rId1"/>
    <sheet name="stores" sheetId="7" r:id="rId2"/>
    <sheet name="Comp" sheetId="8" r:id="rId3"/>
    <sheet name="30-07-2018" sheetId="9" r:id="rId4"/>
    <sheet name="By Order" sheetId="11" r:id="rId5"/>
    <sheet name="All Stores" sheetId="12" r:id="rId6"/>
  </sheets>
  <definedNames>
    <definedName name="_xlnm.Print_Titles" localSheetId="3">'30-07-2018'!$12:$14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G89" i="11" l="1"/>
  <c r="G88" i="11"/>
  <c r="G87" i="11"/>
  <c r="G86" i="11"/>
  <c r="G85" i="11"/>
  <c r="G84" i="11"/>
  <c r="G83" i="11"/>
  <c r="G76" i="11"/>
  <c r="G79" i="11"/>
  <c r="G78" i="11"/>
  <c r="G80" i="11"/>
  <c r="G77" i="11"/>
  <c r="G73" i="11"/>
  <c r="G68" i="11"/>
  <c r="G72" i="11"/>
  <c r="G71" i="11"/>
  <c r="G70" i="11"/>
  <c r="G69" i="11"/>
  <c r="G64" i="11"/>
  <c r="G63" i="11"/>
  <c r="G62" i="11"/>
  <c r="G65" i="11"/>
  <c r="G61" i="11"/>
  <c r="G60" i="11"/>
  <c r="G59" i="11"/>
  <c r="G58" i="11"/>
  <c r="G57" i="11"/>
  <c r="G53" i="11"/>
  <c r="G52" i="11"/>
  <c r="G49" i="11"/>
  <c r="G51" i="11"/>
  <c r="G50" i="11"/>
  <c r="G54" i="11"/>
  <c r="G44" i="11"/>
  <c r="G42" i="11"/>
  <c r="G43" i="11"/>
  <c r="G41" i="11"/>
  <c r="G46" i="11"/>
  <c r="G45" i="11"/>
  <c r="G37" i="11"/>
  <c r="G38" i="11"/>
  <c r="G36" i="11"/>
  <c r="G35" i="11"/>
  <c r="G34" i="11"/>
  <c r="G30" i="11"/>
  <c r="G17" i="11"/>
  <c r="G26" i="11"/>
  <c r="G25" i="11"/>
  <c r="G23" i="11"/>
  <c r="G21" i="11"/>
  <c r="G16" i="11"/>
  <c r="G18" i="11"/>
  <c r="G31" i="11"/>
  <c r="G19" i="11"/>
  <c r="G22" i="11"/>
  <c r="G28" i="11"/>
  <c r="G27" i="11"/>
  <c r="G24" i="11"/>
  <c r="G20" i="11"/>
  <c r="G29" i="11"/>
  <c r="G16" i="5"/>
  <c r="I62" i="11" l="1"/>
  <c r="I63" i="11"/>
  <c r="I64" i="11"/>
  <c r="I58" i="11"/>
  <c r="I59" i="11"/>
  <c r="I65" i="11"/>
  <c r="I61" i="11"/>
  <c r="I57" i="11"/>
  <c r="I60" i="11"/>
  <c r="D41" i="8"/>
  <c r="I87" i="11"/>
  <c r="I88" i="11"/>
  <c r="I86" i="11"/>
  <c r="I83" i="11"/>
  <c r="I89" i="11"/>
  <c r="I85" i="11"/>
  <c r="I84" i="11"/>
  <c r="I78" i="11"/>
  <c r="I79" i="11"/>
  <c r="I80" i="11"/>
  <c r="I76" i="11"/>
  <c r="I77" i="11"/>
  <c r="I72" i="11"/>
  <c r="I73" i="11"/>
  <c r="I68" i="11"/>
  <c r="I71" i="11"/>
  <c r="I69" i="11"/>
  <c r="I70" i="11"/>
  <c r="I54" i="11"/>
  <c r="I50" i="11"/>
  <c r="I53" i="11"/>
  <c r="I51" i="11"/>
  <c r="I49" i="11"/>
  <c r="I52" i="11"/>
  <c r="I45" i="11"/>
  <c r="I42" i="11"/>
  <c r="I41" i="11"/>
  <c r="I46" i="11"/>
  <c r="I44" i="11"/>
  <c r="I43" i="11"/>
  <c r="I38" i="11"/>
  <c r="I37" i="11"/>
  <c r="I35" i="11"/>
  <c r="I34" i="11"/>
  <c r="I36" i="11"/>
  <c r="I20" i="11"/>
  <c r="I27" i="11"/>
  <c r="I28" i="11"/>
  <c r="I25" i="11"/>
  <c r="I30" i="11"/>
  <c r="I24" i="11"/>
  <c r="I17" i="11"/>
  <c r="I21" i="11"/>
  <c r="I19" i="11"/>
  <c r="I31" i="11"/>
  <c r="I16" i="11"/>
  <c r="I22" i="11"/>
  <c r="I18" i="11"/>
  <c r="I29" i="11"/>
  <c r="I26" i="11"/>
  <c r="I23" i="11"/>
  <c r="I16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G18" i="5" l="1"/>
  <c r="G41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6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90" i="11" l="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<sst xmlns="http://schemas.openxmlformats.org/spreadsheetml/2006/main" count="849" uniqueCount="225">
  <si>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</si>
  <si>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</si>
  <si>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</si>
  <si>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</si>
  <si>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</si>
  <si>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</si>
  <si>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</si>
  <si>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</si>
  <si>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</si>
  <si>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</si>
  <si>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</si>
  <si>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</si>
  <si>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</si>
  <si>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</si>
  <si>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</si>
  <si>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</si>
  <si>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</si>
  <si>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</si>
  <si>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</si>
  <si>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</si>
  <si>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</si>
  <si>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</si>
  <si>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</si>
  <si>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</si>
  <si>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</si>
  <si>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</si>
  <si>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</si>
  <si>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</si>
  <si>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</si>
  <si>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</si>
  <si>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</si>
  <si>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</si>
  <si>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</si>
  <si>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</si>
  <si>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</si>
  <si>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</si>
  <si>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</si>
  <si>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</si>
  <si>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</si>
  <si>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</si>
  <si>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</si>
  <si>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</si>
  <si>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</si>
  <si>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</si>
  <si>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</si>
  <si>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</si>
  <si>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</si>
  <si>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</si>
  <si>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</si>
  <si>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</si>
  <si>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</si>
  <si>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</si>
  <si>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</si>
  <si>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</si>
  <si>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</si>
  <si>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</si>
  <si>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</si>
  <si>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</si>
  <si>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</si>
  <si>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</si>
  <si>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</si>
  <si>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</si>
  <si>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</si>
  <si>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</si>
  <si>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</si>
  <si>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</si>
  <si>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</si>
  <si>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</si>
  <si>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</si>
  <si>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</si>
  <si>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</si>
  <si>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</si>
  <si>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</si>
  <si>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</si>
  <si>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</si>
  <si>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</si>
  <si>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</si>
  <si>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</si>
  <si>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</si>
  <si>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</si>
  <si>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</si>
  <si>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</si>
  <si>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</si>
  <si>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</si>
  <si>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</si>
  <si>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</si>
  <si>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</si>
  <si>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</si>
  <si>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</si>
  <si>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</si>
  <si>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</si>
  <si>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</si>
  <si>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</si>
  <si>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</si>
  <si>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</si>
  <si>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</si>
  <si>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</si>
  <si>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</si>
  <si>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</si>
  <si>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</si>
  <si>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</si>
  <si>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</si>
  <si>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</si>
  <si>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</si>
  <si>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</si>
  <si>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</si>
  <si>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</si>
  <si>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</si>
  <si>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</si>
  <si>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</si>
  <si>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</si>
  <si>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</si>
  <si>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</si>
  <si>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</si>
  <si>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</si>
  <si>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</si>
  <si>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</si>
  <si>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</si>
  <si>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</si>
  <si>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</si>
  <si>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</si>
  <si>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</si>
  <si>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</si>
  <si>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</si>
  <si>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</si>
  <si>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</si>
  <si>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</si>
  <si>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</si>
  <si>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</si>
  <si>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</si>
  <si>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</si>
  <si>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</si>
  <si>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</si>
  <si>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</si>
  <si>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</si>
  <si>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</si>
  <si>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</si>
  <si>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</si>
  <si>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</si>
  <si>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</si>
  <si>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</si>
  <si>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</si>
  <si>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</si>
  <si>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</si>
  <si>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</si>
  <si>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</si>
  <si>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</si>
  <si>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</si>
  <si>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</si>
  <si>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</si>
  <si>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</si>
  <si>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</si>
  <si>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</si>
  <si>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</si>
  <si>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</si>
  <si>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</si>
  <si>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</si>
  <si>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</si>
  <si>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</si>
  <si>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</si>
  <si>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</si>
  <si>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</si>
  <si>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</si>
  <si>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</si>
  <si>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</si>
  <si>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</si>
  <si>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</si>
  <si>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</si>
  <si>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</si>
  <si>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</si>
  <si>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</si>
  <si>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</si>
  <si>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</si>
  <si>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</si>
  <si>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</si>
  <si>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</si>
  <si>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</si>
  <si>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</si>
  <si>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</si>
  <si>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</si>
  <si>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</si>
  <si>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</si>
  <si>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</si>
  <si>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</si>
  <si>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</si>
  <si>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</si>
  <si>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</si>
  <si>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</si>
  <si>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</si>
  <si>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</si>
  <si>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</si>
  <si>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</si>
  <si>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</si>
  <si>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</si>
  <si>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</si>
  <si>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</si>
  <si>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</si>
  <si>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</si>
  <si>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</si>
  <si>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</si>
  <si>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</si>
  <si>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</si>
  <si>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</si>
  <si>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</si>
  <si>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</si>
  <si>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</si>
  <si>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</si>
  <si>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</si>
  <si>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</si>
  <si>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</si>
  <si>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</si>
  <si>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</si>
  <si>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</si>
  <si>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</si>
  <si>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</si>
  <si>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</si>
  <si>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</si>
  <si>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تموز 2017 (ل.ل.)</t>
  </si>
  <si>
    <t>معدل أسعار  السوبرماركات في 23-07-2018 (ل.ل.)</t>
  </si>
  <si>
    <t>معدل أسعار المحلات والملاحم في 23-07-2018 (ل.ل.)</t>
  </si>
  <si>
    <t>المعدل العام للأسعار في 23-07-2018  (ل.ل.)</t>
  </si>
  <si>
    <t xml:space="preserve"> التاريخ 30 تموز 2018</t>
  </si>
  <si>
    <t>معدل أسعار  السوبرماركات في 30-07-2018 (ل.ل.)</t>
  </si>
  <si>
    <t>معدل أسعار المحلات والملاحم في 30-07-2018 (ل.ل.)</t>
  </si>
  <si>
    <t>المعدل العام للأسعار في 30-07-2018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</si>
</sst>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14" fillId="2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0" fontId="9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9" fillId="0" borderId="2" xfId="0" applyFont="1" applyBorder="1" applyAlignment="1">
      <alignment horizontal="right" indent="1"/>
    </xf>
    <xf numFmtId="0" fontId="9" fillId="0" borderId="9" xfId="0" applyFont="1" applyBorder="1" applyAlignment="1">
      <alignment horizontal="right" indent="1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abSelected="1" zoomScaleNormal="100" workbookViewId="0">
      <selection activeCell="G10" sqref="G1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8" t="s">
        <v>202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9" t="s">
        <v>3</v>
      </c>
      <c r="B12" s="155"/>
      <c r="C12" s="153" t="s">
        <v>0</v>
      </c>
      <c r="D12" s="151" t="s">
        <v>23</v>
      </c>
      <c r="E12" s="151" t="s">
        <v>217</v>
      </c>
      <c r="F12" s="151" t="s">
        <v>222</v>
      </c>
      <c r="G12" s="151" t="s">
        <v>197</v>
      </c>
      <c r="H12" s="151" t="s">
        <v>218</v>
      </c>
      <c r="I12" s="151" t="s">
        <v>187</v>
      </c>
    </row>
    <row r="13" spans="1:9" ht="38.25" customHeight="1" thickBot="1" x14ac:dyDescent="0.25">
      <c r="A13" s="150"/>
      <c r="B13" s="156"/>
      <c r="C13" s="154"/>
      <c r="D13" s="152"/>
      <c r="E13" s="152"/>
      <c r="F13" s="152"/>
      <c r="G13" s="152"/>
      <c r="H13" s="152"/>
      <c r="I13" s="15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1140.6100000000001</v>
      </c>
      <c r="F15" s="43">
        <v>1868.8</v>
      </c>
      <c r="G15" s="45">
        <f>(F15-E15)/E15</f>
        <v>0.63842154636554105</v>
      </c>
      <c r="H15" s="43">
        <v>1664.8</v>
      </c>
      <c r="I15" s="45">
        <f>(F15-H15)/H15</f>
        <v>0.12253724171071601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1253.3148888888891</v>
      </c>
      <c r="F16" s="47">
        <v>1428.8</v>
      </c>
      <c r="G16" s="48">
        <f>(F16-E16)/E16</f>
        <v>0.14001677684263772</v>
      </c>
      <c r="H16" s="47">
        <v>1608.8</v>
      </c>
      <c r="I16" s="44">
        <f t="shared" ref="I16:I30" si="0">(F16-H16)/H16</f>
        <v>-0.11188463451019394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1076.8499999999999</v>
      </c>
      <c r="F17" s="47">
        <v>1193.8</v>
      </c>
      <c r="G17" s="48">
        <f t="shared" ref="G17:G79" si="1">(F17-E17)/E17</f>
        <v>0.10860379811487213</v>
      </c>
      <c r="H17" s="47">
        <v>1129.7</v>
      </c>
      <c r="I17" s="44">
        <f t="shared" si="0"/>
        <v>5.6740727626803496E-2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747.90599999999995</v>
      </c>
      <c r="F18" s="47">
        <v>913.8</v>
      </c>
      <c r="G18" s="48">
        <f>(F18-E18)/E18</f>
        <v>0.22181129714161943</v>
      </c>
      <c r="H18" s="47">
        <v>933.8</v>
      </c>
      <c r="I18" s="44">
        <f>(F18-H18)/H18</f>
        <v>-2.1417862497322769E-2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1988.597777777778</v>
      </c>
      <c r="F19" s="47">
        <v>2879.75</v>
      </c>
      <c r="G19" s="48">
        <f>(F19-E19)/E19</f>
        <v>0.44813095548063442</v>
      </c>
      <c r="H19" s="47">
        <v>2481</v>
      </c>
      <c r="I19" s="44">
        <f t="shared" si="0"/>
        <v>0.16072148327287383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1197.27</v>
      </c>
      <c r="F20" s="47">
        <v>1633.8</v>
      </c>
      <c r="G20" s="48">
        <f t="shared" si="1"/>
        <v>0.36460447518103684</v>
      </c>
      <c r="H20" s="47">
        <v>1673.8</v>
      </c>
      <c r="I20" s="44">
        <f t="shared" si="0"/>
        <v>-2.3897717767953162E-2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1504.942</v>
      </c>
      <c r="F21" s="47">
        <v>1329.8</v>
      </c>
      <c r="G21" s="48">
        <f t="shared" si="1"/>
        <v>-0.11637790692265884</v>
      </c>
      <c r="H21" s="47">
        <v>1349.7</v>
      </c>
      <c r="I21" s="44">
        <f t="shared" si="0"/>
        <v>-1.474401718900503E-2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372.94529999999997</v>
      </c>
      <c r="F22" s="47">
        <v>469.8</v>
      </c>
      <c r="G22" s="48">
        <f t="shared" si="1"/>
        <v>0.25970216007548574</v>
      </c>
      <c r="H22" s="47">
        <v>417.3</v>
      </c>
      <c r="I22" s="44">
        <f>(F22-H22)/H22</f>
        <v>0.12580877066858376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499.72500000000002</v>
      </c>
      <c r="F23" s="47">
        <v>579.79999999999995</v>
      </c>
      <c r="G23" s="48">
        <f t="shared" si="1"/>
        <v>0.16023813097203449</v>
      </c>
      <c r="H23" s="47">
        <v>587.29999999999995</v>
      </c>
      <c r="I23" s="44">
        <f t="shared" si="0"/>
        <v>-1.2770304784607526E-2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478.73199999999997</v>
      </c>
      <c r="F24" s="47">
        <v>502.3</v>
      </c>
      <c r="G24" s="48">
        <f t="shared" si="1"/>
        <v>4.9230049380446769E-2</v>
      </c>
      <c r="H24" s="47">
        <v>534.79999999999995</v>
      </c>
      <c r="I24" s="44">
        <f t="shared" si="0"/>
        <v>-6.0770381451009624E-2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524.37200000000007</v>
      </c>
      <c r="F25" s="47">
        <v>579.79999999999995</v>
      </c>
      <c r="G25" s="48">
        <f t="shared" si="1"/>
        <v>0.10570358447819464</v>
      </c>
      <c r="H25" s="47">
        <v>607.29999999999995</v>
      </c>
      <c r="I25" s="44">
        <f t="shared" si="0"/>
        <v>-4.5282397497118397E-2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1209.232</v>
      </c>
      <c r="F26" s="47">
        <v>1464.8</v>
      </c>
      <c r="G26" s="48">
        <f t="shared" si="1"/>
        <v>0.21134736758537651</v>
      </c>
      <c r="H26" s="47">
        <v>1449.8</v>
      </c>
      <c r="I26" s="44">
        <f t="shared" si="0"/>
        <v>1.0346254655814596E-2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512.37200000000007</v>
      </c>
      <c r="F27" s="47">
        <v>559.79999999999995</v>
      </c>
      <c r="G27" s="48">
        <f t="shared" si="1"/>
        <v>9.2565557836883902E-2</v>
      </c>
      <c r="H27" s="47">
        <v>557.29999999999995</v>
      </c>
      <c r="I27" s="44">
        <f t="shared" si="0"/>
        <v>4.485914229319936E-3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927.83249999999998</v>
      </c>
      <c r="F28" s="47">
        <v>854.8</v>
      </c>
      <c r="G28" s="48">
        <f t="shared" si="1"/>
        <v>-7.8713022016366138E-2</v>
      </c>
      <c r="H28" s="47">
        <v>799.8</v>
      </c>
      <c r="I28" s="44">
        <f t="shared" si="0"/>
        <v>6.876719179794949E-2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1642.6008333333334</v>
      </c>
      <c r="F29" s="47">
        <v>1360.3333333333333</v>
      </c>
      <c r="G29" s="48">
        <f t="shared" si="1"/>
        <v>-0.1718418098127919</v>
      </c>
      <c r="H29" s="47">
        <v>1461.3333333333333</v>
      </c>
      <c r="I29" s="44">
        <f t="shared" si="0"/>
        <v>-6.9114963503649637E-2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881.97600000000011</v>
      </c>
      <c r="F30" s="50">
        <v>891.3</v>
      </c>
      <c r="G30" s="51">
        <f t="shared" si="1"/>
        <v>1.0571716237176341E-2</v>
      </c>
      <c r="H30" s="50">
        <v>878.8</v>
      </c>
      <c r="I30" s="56">
        <f t="shared" si="0"/>
        <v>1.4223941738734638E-2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2467.945238095238</v>
      </c>
      <c r="F32" s="43">
        <v>3080</v>
      </c>
      <c r="G32" s="45">
        <f t="shared" si="1"/>
        <v>0.24800175970563526</v>
      </c>
      <c r="H32" s="43">
        <v>3271.4285714285716</v>
      </c>
      <c r="I32" s="44">
        <f>(F32-H32)/H32</f>
        <v>-5.85152838427948E-2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2087.9286666666667</v>
      </c>
      <c r="F33" s="47">
        <v>2383.8000000000002</v>
      </c>
      <c r="G33" s="48">
        <f t="shared" si="1"/>
        <v>0.14170567129847675</v>
      </c>
      <c r="H33" s="47">
        <v>2577.5555555555557</v>
      </c>
      <c r="I33" s="44">
        <f>(F33-H33)/H33</f>
        <v>-7.517027329942233E-2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2045.5504761904763</v>
      </c>
      <c r="F34" s="47">
        <v>2298.75</v>
      </c>
      <c r="G34" s="48">
        <f t="shared" si="1"/>
        <v>0.12378062861644411</v>
      </c>
      <c r="H34" s="47">
        <v>2255</v>
      </c>
      <c r="I34" s="44">
        <f>(F34-H34)/H34</f>
        <v>1.9401330376940133E-2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1648.17</v>
      </c>
      <c r="F35" s="47">
        <v>1883.3333333333333</v>
      </c>
      <c r="G35" s="48">
        <f t="shared" si="1"/>
        <v>0.14268147905454728</v>
      </c>
      <c r="H35" s="47">
        <v>1800</v>
      </c>
      <c r="I35" s="44">
        <f>(F35-H35)/H35</f>
        <v>4.6296296296296252E-2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1250.482</v>
      </c>
      <c r="F36" s="50">
        <v>2454.8000000000002</v>
      </c>
      <c r="G36" s="51">
        <f t="shared" si="1"/>
        <v>0.96308303518163418</v>
      </c>
      <c r="H36" s="50">
        <v>2528.8000000000002</v>
      </c>
      <c r="I36" s="56">
        <f>(F36-H36)/H36</f>
        <v>-2.9262891490034797E-2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26049.85422222222</v>
      </c>
      <c r="F38" s="43">
        <v>28530</v>
      </c>
      <c r="G38" s="45">
        <f t="shared" si="1"/>
        <v>9.5207664373877912E-2</v>
      </c>
      <c r="H38" s="43">
        <v>28530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15104.842222222222</v>
      </c>
      <c r="F39" s="57">
        <v>14459.777777777777</v>
      </c>
      <c r="G39" s="48">
        <f t="shared" si="1"/>
        <v>-4.2705804864047264E-2</v>
      </c>
      <c r="H39" s="57">
        <v>14459.777777777777</v>
      </c>
      <c r="I39" s="44">
        <f t="shared" si="2"/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11067.3</v>
      </c>
      <c r="F40" s="57">
        <v>10867.25</v>
      </c>
      <c r="G40" s="48">
        <f t="shared" si="1"/>
        <v>-1.8075772772040088E-2</v>
      </c>
      <c r="H40" s="57">
        <v>11842.25</v>
      </c>
      <c r="I40" s="44">
        <f t="shared" si="2"/>
        <v>-8.233232704933606E-2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6149.7599999999993</v>
      </c>
      <c r="F41" s="47">
        <v>6250</v>
      </c>
      <c r="G41" s="48">
        <f t="shared" si="1"/>
        <v>1.629982308252691E-2</v>
      </c>
      <c r="H41" s="47">
        <v>6250</v>
      </c>
      <c r="I41" s="44">
        <f t="shared" si="2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9968.523809523811</v>
      </c>
      <c r="F42" s="47">
        <v>9968.3333333333339</v>
      </c>
      <c r="G42" s="48">
        <f t="shared" si="1"/>
        <v>-1.9107763006502322E-5</v>
      </c>
      <c r="H42" s="47">
        <v>9968.5714285714294</v>
      </c>
      <c r="I42" s="44">
        <f t="shared" si="2"/>
        <v>-2.3884589662766969E-5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12586.178571428571</v>
      </c>
      <c r="F43" s="50">
        <v>12520</v>
      </c>
      <c r="G43" s="51">
        <f t="shared" si="1"/>
        <v>-5.2580353165177741E-3</v>
      </c>
      <c r="H43" s="50">
        <v>12520</v>
      </c>
      <c r="I43" s="59">
        <f t="shared" si="2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5294.844444444444</v>
      </c>
      <c r="F45" s="43">
        <v>5860.5555555555557</v>
      </c>
      <c r="G45" s="45">
        <f t="shared" si="1"/>
        <v>0.10684187553511183</v>
      </c>
      <c r="H45" s="43">
        <v>5821.666666666667</v>
      </c>
      <c r="I45" s="44">
        <f t="shared" ref="I45:I49" si="3">(F45-H45)/H45</f>
        <v>6.6800267201068452E-3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6034.4444444444443</v>
      </c>
      <c r="G46" s="48">
        <f t="shared" si="1"/>
        <v>-4.785041224970219E-4</v>
      </c>
      <c r="H46" s="47">
        <v>6034.4444444444443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19273.75</v>
      </c>
      <c r="G47" s="48">
        <f t="shared" si="1"/>
        <v>2.5942692592064131E-5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18064.387257142858</v>
      </c>
      <c r="F48" s="47">
        <v>18591.34888888889</v>
      </c>
      <c r="G48" s="48">
        <f t="shared" si="1"/>
        <v>2.9171298436245875E-2</v>
      </c>
      <c r="H48" s="47">
        <v>18983.015555555558</v>
      </c>
      <c r="I48" s="87">
        <f t="shared" si="3"/>
        <v>-2.0632478834588689E-2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1975.2285714285717</v>
      </c>
      <c r="F49" s="47">
        <v>2209.2857142857142</v>
      </c>
      <c r="G49" s="48">
        <f t="shared" si="1"/>
        <v>0.11849623190082863</v>
      </c>
      <c r="H49" s="47">
        <v>2209.2857142857142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24985.444444444445</v>
      </c>
      <c r="F50" s="50">
        <v>27101</v>
      </c>
      <c r="G50" s="56">
        <f t="shared" si="1"/>
        <v>8.4671519862675571E-2</v>
      </c>
      <c r="H50" s="50">
        <v>27101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4008.8333333333335</v>
      </c>
      <c r="F53" s="70">
        <v>3730.4285714285716</v>
      </c>
      <c r="G53" s="48">
        <f t="shared" si="1"/>
        <v>-6.944782652594568E-2</v>
      </c>
      <c r="H53" s="70">
        <v>3730.4285714285716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2040.3666666666668</v>
      </c>
      <c r="F54" s="70">
        <v>2031.6666666666667</v>
      </c>
      <c r="G54" s="48">
        <f t="shared" si="1"/>
        <v>-4.2639394880005449E-3</v>
      </c>
      <c r="H54" s="70">
        <v>2031.6666666666667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5500</v>
      </c>
      <c r="G55" s="48">
        <f t="shared" si="1"/>
        <v>0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2155.8333333333335</v>
      </c>
      <c r="G56" s="55">
        <f t="shared" si="1"/>
        <v>2.2327603240466384E-2</v>
      </c>
      <c r="H56" s="105">
        <v>2155.8333333333335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4639.1805555555566</v>
      </c>
      <c r="F57" s="50">
        <v>4630.5</v>
      </c>
      <c r="G57" s="51">
        <f t="shared" si="1"/>
        <v>-1.8711398385133648E-3</v>
      </c>
      <c r="H57" s="50">
        <v>4520.5</v>
      </c>
      <c r="I57" s="126">
        <f t="shared" si="4"/>
        <v>2.4333591416878665E-2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5492.3</v>
      </c>
      <c r="F58" s="68">
        <v>5157.5</v>
      </c>
      <c r="G58" s="44">
        <f t="shared" si="1"/>
        <v>-6.0958068568723517E-2</v>
      </c>
      <c r="H58" s="68">
        <v>5157.5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4594.2</v>
      </c>
      <c r="F59" s="70">
        <v>5039.5</v>
      </c>
      <c r="G59" s="48">
        <f t="shared" si="1"/>
        <v>9.6926559575116492E-2</v>
      </c>
      <c r="H59" s="70">
        <v>5039.5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17708.125</v>
      </c>
      <c r="F60" s="73">
        <v>21548.75</v>
      </c>
      <c r="G60" s="51">
        <f t="shared" si="1"/>
        <v>0.21688490452828857</v>
      </c>
      <c r="H60" s="73">
        <v>21548.75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5896.6888888888889</v>
      </c>
      <c r="F62" s="54">
        <v>6486.5</v>
      </c>
      <c r="G62" s="45">
        <f t="shared" si="1"/>
        <v>0.10002411899710195</v>
      </c>
      <c r="H62" s="54">
        <v>6486.5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47111.1</v>
      </c>
      <c r="F63" s="46">
        <v>47046.625</v>
      </c>
      <c r="G63" s="48">
        <f t="shared" si="1"/>
        <v>-1.3685734359842701E-3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12264.491666666669</v>
      </c>
      <c r="F64" s="46">
        <v>11498.75</v>
      </c>
      <c r="G64" s="48">
        <f t="shared" si="1"/>
        <v>-6.2435662845110595E-2</v>
      </c>
      <c r="H64" s="46">
        <v>11498.75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6519.3055555555557</v>
      </c>
      <c r="F65" s="46">
        <v>7494.7</v>
      </c>
      <c r="G65" s="48">
        <f t="shared" si="1"/>
        <v>0.14961631053068872</v>
      </c>
      <c r="H65" s="46">
        <v>7494.7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3728.0800000000004</v>
      </c>
      <c r="F66" s="46">
        <v>3866.6666666666665</v>
      </c>
      <c r="G66" s="48">
        <f t="shared" si="1"/>
        <v>3.7173737330386182E-2</v>
      </c>
      <c r="H66" s="46">
        <v>3880</v>
      </c>
      <c r="I66" s="87">
        <f t="shared" si="5"/>
        <v>-3.4364261168385269E-3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3431</v>
      </c>
      <c r="F67" s="58">
        <v>3642.1428571428573</v>
      </c>
      <c r="G67" s="51">
        <f t="shared" si="1"/>
        <v>6.1539742682266786E-2</v>
      </c>
      <c r="H67" s="58">
        <v>3625.7142857142858</v>
      </c>
      <c r="I67" s="88">
        <f t="shared" si="5"/>
        <v>4.5311268715524395E-3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3597.2</v>
      </c>
      <c r="F69" s="43">
        <v>3725.8</v>
      </c>
      <c r="G69" s="45">
        <f t="shared" si="1"/>
        <v>3.5750027799399633E-2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2743.8888888888891</v>
      </c>
      <c r="F70" s="47">
        <v>2813.6666666666665</v>
      </c>
      <c r="G70" s="48">
        <f t="shared" si="1"/>
        <v>2.5430249038266704E-2</v>
      </c>
      <c r="H70" s="47">
        <v>2780.3333333333335</v>
      </c>
      <c r="I70" s="44">
        <f>(F70-H70)/H70</f>
        <v>1.1988970147464223E-2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1311.3333333333333</v>
      </c>
      <c r="F71" s="47">
        <v>1336.875</v>
      </c>
      <c r="G71" s="48">
        <f t="shared" si="1"/>
        <v>1.9477630910015309E-2</v>
      </c>
      <c r="H71" s="47">
        <v>1336.875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2176.7555555555555</v>
      </c>
      <c r="F72" s="47">
        <v>2205.375</v>
      </c>
      <c r="G72" s="48">
        <f t="shared" si="1"/>
        <v>1.3147753026931046E-2</v>
      </c>
      <c r="H72" s="47">
        <v>2205.375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1629.6888888888889</v>
      </c>
      <c r="F73" s="50">
        <v>1595</v>
      </c>
      <c r="G73" s="48">
        <f t="shared" si="1"/>
        <v>-2.1285589614923082E-2</v>
      </c>
      <c r="H73" s="50">
        <v>1678.4</v>
      </c>
      <c r="I73" s="59">
        <f>(F73-H73)/H73</f>
        <v>-4.969018112488089E-2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1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1451.6</v>
      </c>
      <c r="F76" s="32">
        <v>1382.5555555555557</v>
      </c>
      <c r="G76" s="48">
        <f t="shared" si="1"/>
        <v>-4.7564373411714149E-2</v>
      </c>
      <c r="H76" s="32">
        <v>1382.5555555555557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932.46</v>
      </c>
      <c r="F77" s="47">
        <v>802</v>
      </c>
      <c r="G77" s="48">
        <f t="shared" si="1"/>
        <v>-0.13990948673401543</v>
      </c>
      <c r="H77" s="47">
        <v>802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1454.1</v>
      </c>
      <c r="F78" s="47">
        <v>1504.9</v>
      </c>
      <c r="G78" s="48">
        <f t="shared" si="1"/>
        <v>3.493569905783659E-2</v>
      </c>
      <c r="H78" s="47">
        <v>1504.9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1745.4</v>
      </c>
      <c r="F79" s="61">
        <v>1933.8</v>
      </c>
      <c r="G79" s="48">
        <f t="shared" si="1"/>
        <v>0.10794087315228593</v>
      </c>
      <c r="H79" s="61">
        <v>1933.8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8830</v>
      </c>
      <c r="G80" s="48">
        <f>(F80-E80)/E80</f>
        <v>9.1428571428571435E-3</v>
      </c>
      <c r="H80" s="61">
        <v>8830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3910.8</v>
      </c>
      <c r="F81" s="50">
        <v>3988.8</v>
      </c>
      <c r="G81" s="51">
        <f>(F81-E81)/E81</f>
        <v>1.9944768333844738E-2</v>
      </c>
      <c r="H81" s="50">
        <v>3988.8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A13" zoomScaleNormal="100" workbookViewId="0">
      <selection activeCell="I39" sqref="I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8" t="s">
        <v>203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9" t="s">
        <v>3</v>
      </c>
      <c r="B12" s="155"/>
      <c r="C12" s="157" t="s">
        <v>0</v>
      </c>
      <c r="D12" s="151" t="s">
        <v>23</v>
      </c>
      <c r="E12" s="151" t="s">
        <v>217</v>
      </c>
      <c r="F12" s="159" t="s">
        <v>223</v>
      </c>
      <c r="G12" s="151" t="s">
        <v>197</v>
      </c>
      <c r="H12" s="159" t="s">
        <v>219</v>
      </c>
      <c r="I12" s="151" t="s">
        <v>187</v>
      </c>
    </row>
    <row r="13" spans="1:9" ht="30.75" customHeight="1" thickBot="1" x14ac:dyDescent="0.25">
      <c r="A13" s="150"/>
      <c r="B13" s="156"/>
      <c r="C13" s="158"/>
      <c r="D13" s="152"/>
      <c r="E13" s="152"/>
      <c r="F13" s="160"/>
      <c r="G13" s="152"/>
      <c r="H13" s="160"/>
      <c r="I13" s="15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1140.6100000000001</v>
      </c>
      <c r="F15" s="83">
        <v>1541.6</v>
      </c>
      <c r="G15" s="44">
        <f>(F15-E15)/E15</f>
        <v>0.35155749993424545</v>
      </c>
      <c r="H15" s="83">
        <v>1358.2</v>
      </c>
      <c r="I15" s="127">
        <f>(F15-H15)/H15</f>
        <v>0.13503165954940352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1253.3148888888891</v>
      </c>
      <c r="F16" s="83">
        <v>1483.2</v>
      </c>
      <c r="G16" s="48">
        <f t="shared" ref="G16:G39" si="0">(F16-E16)/E16</f>
        <v>0.18342167092175279</v>
      </c>
      <c r="H16" s="83">
        <v>1216.5999999999999</v>
      </c>
      <c r="I16" s="48">
        <f>(F16-H16)/H16</f>
        <v>0.21913529508466231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1076.8499999999999</v>
      </c>
      <c r="F17" s="83">
        <v>1216.5999999999999</v>
      </c>
      <c r="G17" s="48">
        <f t="shared" si="0"/>
        <v>0.12977666341644611</v>
      </c>
      <c r="H17" s="83">
        <v>1116.5999999999999</v>
      </c>
      <c r="I17" s="48">
        <f t="shared" ref="I17:I29" si="1">(F17-H17)/H17</f>
        <v>8.9557585527494182E-2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747.90599999999995</v>
      </c>
      <c r="F18" s="83">
        <v>1050</v>
      </c>
      <c r="G18" s="48">
        <f t="shared" si="0"/>
        <v>0.40391974392503882</v>
      </c>
      <c r="H18" s="83">
        <v>866.6</v>
      </c>
      <c r="I18" s="48">
        <f t="shared" si="1"/>
        <v>0.21163166397415181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1988.597777777778</v>
      </c>
      <c r="F19" s="83">
        <v>2233.1999999999998</v>
      </c>
      <c r="G19" s="48">
        <f t="shared" si="0"/>
        <v>0.12300236123946612</v>
      </c>
      <c r="H19" s="83">
        <v>2100</v>
      </c>
      <c r="I19" s="48">
        <f t="shared" si="1"/>
        <v>6.3428571428571348E-2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1197.27</v>
      </c>
      <c r="F20" s="83">
        <v>1500</v>
      </c>
      <c r="G20" s="48">
        <f t="shared" si="0"/>
        <v>0.25285023428299386</v>
      </c>
      <c r="H20" s="83">
        <v>1283.2</v>
      </c>
      <c r="I20" s="48">
        <f t="shared" si="1"/>
        <v>0.16895261845386531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1504.942</v>
      </c>
      <c r="F21" s="83">
        <v>1225</v>
      </c>
      <c r="G21" s="48">
        <f t="shared" si="0"/>
        <v>-0.18601514211178902</v>
      </c>
      <c r="H21" s="83">
        <v>1133.2</v>
      </c>
      <c r="I21" s="48">
        <f t="shared" si="1"/>
        <v>8.1009530533003846E-2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372.94529999999997</v>
      </c>
      <c r="F22" s="83">
        <v>380</v>
      </c>
      <c r="G22" s="48">
        <f t="shared" si="0"/>
        <v>1.8916178860546105E-2</v>
      </c>
      <c r="H22" s="83">
        <v>321.60000000000002</v>
      </c>
      <c r="I22" s="48">
        <f t="shared" si="1"/>
        <v>0.18159203980099495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499.72499999999997</v>
      </c>
      <c r="F23" s="83">
        <v>437.5</v>
      </c>
      <c r="G23" s="48">
        <f t="shared" si="0"/>
        <v>-0.12451848516684171</v>
      </c>
      <c r="H23" s="83">
        <v>412.5</v>
      </c>
      <c r="I23" s="48">
        <f t="shared" si="1"/>
        <v>6.0606060606060608E-2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478.73199999999997</v>
      </c>
      <c r="F24" s="83">
        <v>400</v>
      </c>
      <c r="G24" s="48">
        <f t="shared" si="0"/>
        <v>-0.16445944703926199</v>
      </c>
      <c r="H24" s="83">
        <v>405</v>
      </c>
      <c r="I24" s="48">
        <f t="shared" si="1"/>
        <v>-1.2345679012345678E-2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524.37200000000007</v>
      </c>
      <c r="F25" s="83">
        <v>500</v>
      </c>
      <c r="G25" s="48">
        <f t="shared" si="0"/>
        <v>-4.6478454227151848E-2</v>
      </c>
      <c r="H25" s="83">
        <v>435</v>
      </c>
      <c r="I25" s="48">
        <f t="shared" si="1"/>
        <v>0.14942528735632185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1209.232</v>
      </c>
      <c r="F26" s="83">
        <v>1150</v>
      </c>
      <c r="G26" s="48">
        <f t="shared" si="0"/>
        <v>-4.8983156251240431E-2</v>
      </c>
      <c r="H26" s="83">
        <v>1008.2</v>
      </c>
      <c r="I26" s="48">
        <f t="shared" si="1"/>
        <v>0.14064669708391186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512.37200000000007</v>
      </c>
      <c r="F27" s="83">
        <v>500</v>
      </c>
      <c r="G27" s="48">
        <f t="shared" si="0"/>
        <v>-2.4146518545119698E-2</v>
      </c>
      <c r="H27" s="83">
        <v>420</v>
      </c>
      <c r="I27" s="48">
        <f t="shared" si="1"/>
        <v>0.19047619047619047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927.83249999999998</v>
      </c>
      <c r="F28" s="83">
        <v>1166.5</v>
      </c>
      <c r="G28" s="48">
        <f t="shared" si="0"/>
        <v>0.25723123516367452</v>
      </c>
      <c r="H28" s="83">
        <v>1062.5</v>
      </c>
      <c r="I28" s="48">
        <f t="shared" si="1"/>
        <v>9.7882352941176476E-2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1642.6008333333334</v>
      </c>
      <c r="F29" s="83">
        <v>1458.25</v>
      </c>
      <c r="G29" s="48">
        <f t="shared" si="0"/>
        <v>-0.11223106039659669</v>
      </c>
      <c r="H29" s="83">
        <v>1350</v>
      </c>
      <c r="I29" s="48">
        <f t="shared" si="1"/>
        <v>8.0185185185185179E-2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881.97600000000011</v>
      </c>
      <c r="F30" s="95">
        <v>1125</v>
      </c>
      <c r="G30" s="51">
        <f t="shared" si="0"/>
        <v>0.27554491278674231</v>
      </c>
      <c r="H30" s="95">
        <v>900</v>
      </c>
      <c r="I30" s="51">
        <f>(F30-H30)/H30</f>
        <v>0.25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2467.945238095238</v>
      </c>
      <c r="F32" s="83">
        <v>1966.6</v>
      </c>
      <c r="G32" s="44">
        <f t="shared" si="0"/>
        <v>-0.20314277252042137</v>
      </c>
      <c r="H32" s="83">
        <v>2083.25</v>
      </c>
      <c r="I32" s="45">
        <f>(F32-H32)/H32</f>
        <v>-5.599423976959083E-2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2087.9286666666667</v>
      </c>
      <c r="F33" s="83">
        <v>1900</v>
      </c>
      <c r="G33" s="48">
        <f t="shared" si="0"/>
        <v>-9.0007225661923956E-2</v>
      </c>
      <c r="H33" s="83">
        <v>1866.6</v>
      </c>
      <c r="I33" s="48">
        <f>(F33-H33)/H33</f>
        <v>1.7893496196292775E-2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2045.5504761904763</v>
      </c>
      <c r="F34" s="83">
        <v>1900</v>
      </c>
      <c r="G34" s="48">
        <f t="shared" si="0"/>
        <v>-7.1154673465473064E-2</v>
      </c>
      <c r="H34" s="83">
        <v>1775</v>
      </c>
      <c r="I34" s="48">
        <f>(F34-H34)/H34</f>
        <v>7.0422535211267609E-2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1648.17</v>
      </c>
      <c r="F35" s="83">
        <v>1500</v>
      </c>
      <c r="G35" s="48">
        <f t="shared" si="0"/>
        <v>-8.9899706947705674E-2</v>
      </c>
      <c r="H35" s="83">
        <v>1250</v>
      </c>
      <c r="I35" s="48">
        <f>(F35-H35)/H35</f>
        <v>0.2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1250.482</v>
      </c>
      <c r="F36" s="83">
        <v>2466.6</v>
      </c>
      <c r="G36" s="55">
        <f t="shared" si="0"/>
        <v>0.97251939652070163</v>
      </c>
      <c r="H36" s="83">
        <v>2166.6</v>
      </c>
      <c r="I36" s="48">
        <f>(F36-H36)/H36</f>
        <v>0.13846579894765992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26049.85422222222</v>
      </c>
      <c r="F38" s="84">
        <v>25266.6</v>
      </c>
      <c r="G38" s="45">
        <f t="shared" si="0"/>
        <v>-3.0067508844408623E-2</v>
      </c>
      <c r="H38" s="84">
        <v>24533.200000000001</v>
      </c>
      <c r="I38" s="45">
        <f>(F38-H38)/H38</f>
        <v>2.9894184207522777E-2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15104.842222222222</v>
      </c>
      <c r="F39" s="85">
        <v>16666.599999999999</v>
      </c>
      <c r="G39" s="51">
        <f t="shared" si="0"/>
        <v>0.10339451116411671</v>
      </c>
      <c r="H39" s="85">
        <v>16166.6</v>
      </c>
      <c r="I39" s="51">
        <f>(F39-H39)/H39</f>
        <v>3.092796258953634E-2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A15" zoomScaleNormal="100" workbookViewId="0">
      <selection activeCell="H16" sqref="H16:H4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8" t="s">
        <v>204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221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49" t="s">
        <v>3</v>
      </c>
      <c r="B13" s="155"/>
      <c r="C13" s="157" t="s">
        <v>0</v>
      </c>
      <c r="D13" s="151" t="s">
        <v>222</v>
      </c>
      <c r="E13" s="159" t="s">
        <v>223</v>
      </c>
      <c r="F13" s="166" t="s">
        <v>186</v>
      </c>
      <c r="G13" s="151" t="s">
        <v>217</v>
      </c>
      <c r="H13" s="168" t="s">
        <v>224</v>
      </c>
      <c r="I13" s="164" t="s">
        <v>196</v>
      </c>
    </row>
    <row r="14" spans="1:9" ht="39.75" customHeight="1" thickBot="1" x14ac:dyDescent="0.25">
      <c r="A14" s="150"/>
      <c r="B14" s="156"/>
      <c r="C14" s="158"/>
      <c r="D14" s="152"/>
      <c r="E14" s="160"/>
      <c r="F14" s="167"/>
      <c r="G14" s="152"/>
      <c r="H14" s="169"/>
      <c r="I14" s="165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1868.8</v>
      </c>
      <c r="E16" s="83">
        <v>1541.6</v>
      </c>
      <c r="F16" s="67">
        <f t="shared" ref="F16:F31" si="0">D16-E16</f>
        <v>327.20000000000005</v>
      </c>
      <c r="G16" s="42">
        <v>1140.6100000000001</v>
      </c>
      <c r="H16" s="66">
        <f>AVERAGE(D16:E16)</f>
        <v>1705.1999999999998</v>
      </c>
      <c r="I16" s="69">
        <f>(H16-G16)/G16</f>
        <v>0.49498952314989314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1428.8</v>
      </c>
      <c r="E17" s="83">
        <v>1483.2</v>
      </c>
      <c r="F17" s="71">
        <f t="shared" si="0"/>
        <v>-54.400000000000091</v>
      </c>
      <c r="G17" s="46">
        <v>1253.3148888888891</v>
      </c>
      <c r="H17" s="68">
        <f t="shared" ref="H17:H31" si="1">AVERAGE(D17:E17)</f>
        <v>1456</v>
      </c>
      <c r="I17" s="72">
        <f t="shared" ref="I17:I40" si="2">(H17-G17)/G17</f>
        <v>0.16171922388219526</v>
      </c>
    </row>
    <row r="18" spans="1:9" ht="16.5" x14ac:dyDescent="0.3">
      <c r="A18" s="37"/>
      <c r="B18" s="34" t="s">
        <v>6</v>
      </c>
      <c r="C18" s="15" t="s">
        <v>165</v>
      </c>
      <c r="D18" s="47">
        <v>1193.8</v>
      </c>
      <c r="E18" s="83">
        <v>1216.5999999999999</v>
      </c>
      <c r="F18" s="71">
        <f t="shared" si="0"/>
        <v>-22.799999999999955</v>
      </c>
      <c r="G18" s="46">
        <v>1076.8499999999999</v>
      </c>
      <c r="H18" s="68">
        <f t="shared" si="1"/>
        <v>1205.1999999999998</v>
      </c>
      <c r="I18" s="72">
        <f t="shared" si="2"/>
        <v>0.11919023076565903</v>
      </c>
    </row>
    <row r="19" spans="1:9" ht="16.5" x14ac:dyDescent="0.3">
      <c r="A19" s="37"/>
      <c r="B19" s="34" t="s">
        <v>7</v>
      </c>
      <c r="C19" s="15" t="s">
        <v>166</v>
      </c>
      <c r="D19" s="47">
        <v>913.8</v>
      </c>
      <c r="E19" s="83">
        <v>1050</v>
      </c>
      <c r="F19" s="71">
        <f t="shared" si="0"/>
        <v>-136.20000000000005</v>
      </c>
      <c r="G19" s="46">
        <v>747.90599999999995</v>
      </c>
      <c r="H19" s="68">
        <f t="shared" si="1"/>
        <v>981.9</v>
      </c>
      <c r="I19" s="72">
        <f t="shared" si="2"/>
        <v>0.31286552053332911</v>
      </c>
    </row>
    <row r="20" spans="1:9" ht="16.5" x14ac:dyDescent="0.3">
      <c r="A20" s="37"/>
      <c r="B20" s="34" t="s">
        <v>8</v>
      </c>
      <c r="C20" s="15" t="s">
        <v>167</v>
      </c>
      <c r="D20" s="47">
        <v>2879.75</v>
      </c>
      <c r="E20" s="83">
        <v>2233.1999999999998</v>
      </c>
      <c r="F20" s="71">
        <f t="shared" si="0"/>
        <v>646.55000000000018</v>
      </c>
      <c r="G20" s="46">
        <v>1988.597777777778</v>
      </c>
      <c r="H20" s="68">
        <f t="shared" si="1"/>
        <v>2556.4749999999999</v>
      </c>
      <c r="I20" s="72">
        <f t="shared" si="2"/>
        <v>0.2855666583600503</v>
      </c>
    </row>
    <row r="21" spans="1:9" ht="16.5" x14ac:dyDescent="0.3">
      <c r="A21" s="37"/>
      <c r="B21" s="34" t="s">
        <v>9</v>
      </c>
      <c r="C21" s="15" t="s">
        <v>168</v>
      </c>
      <c r="D21" s="47">
        <v>1633.8</v>
      </c>
      <c r="E21" s="83">
        <v>1500</v>
      </c>
      <c r="F21" s="71">
        <f t="shared" si="0"/>
        <v>133.79999999999995</v>
      </c>
      <c r="G21" s="46">
        <v>1197.27</v>
      </c>
      <c r="H21" s="68">
        <f t="shared" si="1"/>
        <v>1566.9</v>
      </c>
      <c r="I21" s="72">
        <f t="shared" si="2"/>
        <v>0.30872735473201546</v>
      </c>
    </row>
    <row r="22" spans="1:9" ht="16.5" x14ac:dyDescent="0.3">
      <c r="A22" s="37"/>
      <c r="B22" s="34" t="s">
        <v>10</v>
      </c>
      <c r="C22" s="15" t="s">
        <v>169</v>
      </c>
      <c r="D22" s="47">
        <v>1329.8</v>
      </c>
      <c r="E22" s="83">
        <v>1225</v>
      </c>
      <c r="F22" s="71">
        <f t="shared" si="0"/>
        <v>104.79999999999995</v>
      </c>
      <c r="G22" s="46">
        <v>1504.942</v>
      </c>
      <c r="H22" s="68">
        <f t="shared" si="1"/>
        <v>1277.4000000000001</v>
      </c>
      <c r="I22" s="72">
        <f t="shared" si="2"/>
        <v>-0.15119652451722387</v>
      </c>
    </row>
    <row r="23" spans="1:9" ht="16.5" x14ac:dyDescent="0.3">
      <c r="A23" s="37"/>
      <c r="B23" s="34" t="s">
        <v>11</v>
      </c>
      <c r="C23" s="15" t="s">
        <v>170</v>
      </c>
      <c r="D23" s="47">
        <v>469.8</v>
      </c>
      <c r="E23" s="83">
        <v>380</v>
      </c>
      <c r="F23" s="71">
        <f t="shared" si="0"/>
        <v>89.800000000000011</v>
      </c>
      <c r="G23" s="46">
        <v>372.94529999999997</v>
      </c>
      <c r="H23" s="68">
        <f t="shared" si="1"/>
        <v>424.9</v>
      </c>
      <c r="I23" s="72">
        <f t="shared" si="2"/>
        <v>0.13930916946801583</v>
      </c>
    </row>
    <row r="24" spans="1:9" ht="16.5" x14ac:dyDescent="0.3">
      <c r="A24" s="37"/>
      <c r="B24" s="34" t="s">
        <v>12</v>
      </c>
      <c r="C24" s="15" t="s">
        <v>171</v>
      </c>
      <c r="D24" s="47">
        <v>579.79999999999995</v>
      </c>
      <c r="E24" s="83">
        <v>437.5</v>
      </c>
      <c r="F24" s="71">
        <f t="shared" si="0"/>
        <v>142.29999999999995</v>
      </c>
      <c r="G24" s="46">
        <v>499.72499999999997</v>
      </c>
      <c r="H24" s="68">
        <f t="shared" si="1"/>
        <v>508.65</v>
      </c>
      <c r="I24" s="72">
        <f t="shared" si="2"/>
        <v>1.7859822902596453E-2</v>
      </c>
    </row>
    <row r="25" spans="1:9" ht="16.5" x14ac:dyDescent="0.3">
      <c r="A25" s="37"/>
      <c r="B25" s="34" t="s">
        <v>13</v>
      </c>
      <c r="C25" s="15" t="s">
        <v>172</v>
      </c>
      <c r="D25" s="47">
        <v>502.3</v>
      </c>
      <c r="E25" s="83">
        <v>400</v>
      </c>
      <c r="F25" s="71">
        <f t="shared" si="0"/>
        <v>102.30000000000001</v>
      </c>
      <c r="G25" s="46">
        <v>478.73199999999997</v>
      </c>
      <c r="H25" s="68">
        <f t="shared" si="1"/>
        <v>451.15</v>
      </c>
      <c r="I25" s="72">
        <f t="shared" si="2"/>
        <v>-5.7614698829407673E-2</v>
      </c>
    </row>
    <row r="26" spans="1:9" ht="16.5" x14ac:dyDescent="0.3">
      <c r="A26" s="37"/>
      <c r="B26" s="34" t="s">
        <v>14</v>
      </c>
      <c r="C26" s="15" t="s">
        <v>173</v>
      </c>
      <c r="D26" s="47">
        <v>579.79999999999995</v>
      </c>
      <c r="E26" s="83">
        <v>500</v>
      </c>
      <c r="F26" s="71">
        <f t="shared" si="0"/>
        <v>79.799999999999955</v>
      </c>
      <c r="G26" s="46">
        <v>524.37200000000007</v>
      </c>
      <c r="H26" s="68">
        <f t="shared" si="1"/>
        <v>539.9</v>
      </c>
      <c r="I26" s="72">
        <f t="shared" si="2"/>
        <v>2.9612565125521392E-2</v>
      </c>
    </row>
    <row r="27" spans="1:9" ht="16.5" x14ac:dyDescent="0.3">
      <c r="A27" s="37"/>
      <c r="B27" s="34" t="s">
        <v>15</v>
      </c>
      <c r="C27" s="15" t="s">
        <v>174</v>
      </c>
      <c r="D27" s="47">
        <v>1464.8</v>
      </c>
      <c r="E27" s="83">
        <v>1150</v>
      </c>
      <c r="F27" s="71">
        <f t="shared" si="0"/>
        <v>314.79999999999995</v>
      </c>
      <c r="G27" s="46">
        <v>1209.232</v>
      </c>
      <c r="H27" s="68">
        <f t="shared" si="1"/>
        <v>1307.4000000000001</v>
      </c>
      <c r="I27" s="72">
        <f t="shared" si="2"/>
        <v>8.1182105667068127E-2</v>
      </c>
    </row>
    <row r="28" spans="1:9" ht="16.5" x14ac:dyDescent="0.3">
      <c r="A28" s="37"/>
      <c r="B28" s="34" t="s">
        <v>16</v>
      </c>
      <c r="C28" s="15" t="s">
        <v>175</v>
      </c>
      <c r="D28" s="47">
        <v>559.79999999999995</v>
      </c>
      <c r="E28" s="83">
        <v>500</v>
      </c>
      <c r="F28" s="71">
        <f t="shared" si="0"/>
        <v>59.799999999999955</v>
      </c>
      <c r="G28" s="46">
        <v>512.37200000000007</v>
      </c>
      <c r="H28" s="68">
        <f t="shared" si="1"/>
        <v>529.9</v>
      </c>
      <c r="I28" s="72">
        <f t="shared" si="2"/>
        <v>3.4209519645882099E-2</v>
      </c>
    </row>
    <row r="29" spans="1:9" ht="16.5" x14ac:dyDescent="0.3">
      <c r="A29" s="37"/>
      <c r="B29" s="34" t="s">
        <v>17</v>
      </c>
      <c r="C29" s="15" t="s">
        <v>176</v>
      </c>
      <c r="D29" s="47">
        <v>854.8</v>
      </c>
      <c r="E29" s="83">
        <v>1166.5</v>
      </c>
      <c r="F29" s="71">
        <f t="shared" si="0"/>
        <v>-311.70000000000005</v>
      </c>
      <c r="G29" s="46">
        <v>927.83249999999998</v>
      </c>
      <c r="H29" s="68">
        <f t="shared" si="1"/>
        <v>1010.65</v>
      </c>
      <c r="I29" s="72">
        <f t="shared" si="2"/>
        <v>8.9259106573654184E-2</v>
      </c>
    </row>
    <row r="30" spans="1:9" ht="16.5" x14ac:dyDescent="0.3">
      <c r="A30" s="37"/>
      <c r="B30" s="34" t="s">
        <v>18</v>
      </c>
      <c r="C30" s="15" t="s">
        <v>177</v>
      </c>
      <c r="D30" s="47">
        <v>1360.3333333333333</v>
      </c>
      <c r="E30" s="83">
        <v>1458.25</v>
      </c>
      <c r="F30" s="71">
        <f t="shared" si="0"/>
        <v>-97.916666666666742</v>
      </c>
      <c r="G30" s="46">
        <v>1642.6008333333334</v>
      </c>
      <c r="H30" s="68">
        <f t="shared" si="1"/>
        <v>1409.2916666666665</v>
      </c>
      <c r="I30" s="72">
        <f t="shared" si="2"/>
        <v>-0.14203643510469435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891.3</v>
      </c>
      <c r="E31" s="95">
        <v>1125</v>
      </c>
      <c r="F31" s="74">
        <f t="shared" si="0"/>
        <v>-233.70000000000005</v>
      </c>
      <c r="G31" s="49">
        <v>881.97600000000011</v>
      </c>
      <c r="H31" s="107">
        <f t="shared" si="1"/>
        <v>1008.15</v>
      </c>
      <c r="I31" s="75">
        <f t="shared" si="2"/>
        <v>0.14305831451195933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8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3080</v>
      </c>
      <c r="E33" s="83">
        <v>1966.6</v>
      </c>
      <c r="F33" s="67">
        <f>D33-E33</f>
        <v>1113.4000000000001</v>
      </c>
      <c r="G33" s="54">
        <v>2467.945238095238</v>
      </c>
      <c r="H33" s="68">
        <f>AVERAGE(D33:E33)</f>
        <v>2523.3000000000002</v>
      </c>
      <c r="I33" s="78">
        <f t="shared" si="2"/>
        <v>2.2429493592607042E-2</v>
      </c>
    </row>
    <row r="34" spans="1:9" ht="16.5" x14ac:dyDescent="0.3">
      <c r="A34" s="37"/>
      <c r="B34" s="34" t="s">
        <v>27</v>
      </c>
      <c r="C34" s="15" t="s">
        <v>180</v>
      </c>
      <c r="D34" s="47">
        <v>2383.8000000000002</v>
      </c>
      <c r="E34" s="83">
        <v>1900</v>
      </c>
      <c r="F34" s="79">
        <f>D34-E34</f>
        <v>483.80000000000018</v>
      </c>
      <c r="G34" s="46">
        <v>2087.9286666666667</v>
      </c>
      <c r="H34" s="68">
        <f>AVERAGE(D34:E34)</f>
        <v>2141.9</v>
      </c>
      <c r="I34" s="72">
        <f t="shared" si="2"/>
        <v>2.5849222818276393E-2</v>
      </c>
    </row>
    <row r="35" spans="1:9" ht="16.5" x14ac:dyDescent="0.3">
      <c r="A35" s="37"/>
      <c r="B35" s="39" t="s">
        <v>28</v>
      </c>
      <c r="C35" s="15" t="s">
        <v>181</v>
      </c>
      <c r="D35" s="47">
        <v>2298.75</v>
      </c>
      <c r="E35" s="83">
        <v>1900</v>
      </c>
      <c r="F35" s="71">
        <f>D35-E35</f>
        <v>398.75</v>
      </c>
      <c r="G35" s="46">
        <v>2045.5504761904763</v>
      </c>
      <c r="H35" s="68">
        <f>AVERAGE(D35:E35)</f>
        <v>2099.375</v>
      </c>
      <c r="I35" s="72">
        <f t="shared" si="2"/>
        <v>2.6312977575485518E-2</v>
      </c>
    </row>
    <row r="36" spans="1:9" ht="16.5" x14ac:dyDescent="0.3">
      <c r="A36" s="37"/>
      <c r="B36" s="34" t="s">
        <v>29</v>
      </c>
      <c r="C36" s="15" t="s">
        <v>182</v>
      </c>
      <c r="D36" s="47">
        <v>1883.3333333333333</v>
      </c>
      <c r="E36" s="83">
        <v>1500</v>
      </c>
      <c r="F36" s="79">
        <f>D36-E36</f>
        <v>383.33333333333326</v>
      </c>
      <c r="G36" s="46">
        <v>1648.17</v>
      </c>
      <c r="H36" s="68">
        <f>AVERAGE(D36:E36)</f>
        <v>1691.6666666666665</v>
      </c>
      <c r="I36" s="72">
        <f t="shared" si="2"/>
        <v>2.6390886053420728E-2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2454.8000000000002</v>
      </c>
      <c r="E37" s="83">
        <v>2466.6</v>
      </c>
      <c r="F37" s="71">
        <f>D37-E37</f>
        <v>-11.799999999999727</v>
      </c>
      <c r="G37" s="49">
        <v>1250.482</v>
      </c>
      <c r="H37" s="68">
        <f>AVERAGE(D37:E37)</f>
        <v>2460.6999999999998</v>
      </c>
      <c r="I37" s="80">
        <f t="shared" si="2"/>
        <v>0.96780121585116774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8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28530</v>
      </c>
      <c r="E39" s="84">
        <v>25266.6</v>
      </c>
      <c r="F39" s="67">
        <f>D39-E39</f>
        <v>3263.4000000000015</v>
      </c>
      <c r="G39" s="46">
        <v>26049.85422222222</v>
      </c>
      <c r="H39" s="67">
        <f>AVERAGE(D39:E39)</f>
        <v>26898.3</v>
      </c>
      <c r="I39" s="78">
        <f t="shared" si="2"/>
        <v>3.2570077764734646E-2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14459.777777777777</v>
      </c>
      <c r="E40" s="85">
        <v>16666.599999999999</v>
      </c>
      <c r="F40" s="74">
        <f>D40-E40</f>
        <v>-2206.8222222222212</v>
      </c>
      <c r="G40" s="46">
        <v>15104.842222222222</v>
      </c>
      <c r="H40" s="81">
        <f>AVERAGE(D40:E40)</f>
        <v>15563.188888888888</v>
      </c>
      <c r="I40" s="75">
        <f t="shared" si="2"/>
        <v>3.0344353150034722E-2</v>
      </c>
    </row>
    <row r="41" spans="1:9" ht="15.75" customHeight="1" thickBot="1" x14ac:dyDescent="0.25">
      <c r="A41" s="161"/>
      <c r="B41" s="162"/>
      <c r="C41" s="163"/>
      <c r="D41" s="86">
        <f>SUM(D16:D40)</f>
        <v>73601.744444444441</v>
      </c>
      <c r="E41" s="86">
        <f>SUM(E16:E40)</f>
        <v>69033.25</v>
      </c>
      <c r="F41" s="86">
        <f>SUM(F16:F40)</f>
        <v>4568.4944444444463</v>
      </c>
      <c r="G41" s="86">
        <f>SUM(G16:G40)</f>
        <v>66614.051125396829</v>
      </c>
      <c r="H41" s="86">
        <f>AVERAGE(D41:E41)</f>
        <v>71317.497222222213</v>
      </c>
      <c r="I41" s="75">
        <f>(H41-G41)/G41</f>
        <v>7.0607417164457356E-2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A64" zoomScaleNormal="100" workbookViewId="0">
      <selection activeCell="B76" sqref="B76:H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8" t="s">
        <v>201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9" t="s">
        <v>3</v>
      </c>
      <c r="B13" s="155"/>
      <c r="C13" s="157" t="s">
        <v>0</v>
      </c>
      <c r="D13" s="151" t="s">
        <v>23</v>
      </c>
      <c r="E13" s="151" t="s">
        <v>217</v>
      </c>
      <c r="F13" s="168" t="s">
        <v>224</v>
      </c>
      <c r="G13" s="151" t="s">
        <v>197</v>
      </c>
      <c r="H13" s="168" t="s">
        <v>220</v>
      </c>
      <c r="I13" s="151" t="s">
        <v>187</v>
      </c>
    </row>
    <row r="14" spans="1:9" ht="30" customHeight="1" thickBot="1" x14ac:dyDescent="0.25">
      <c r="A14" s="150"/>
      <c r="B14" s="156"/>
      <c r="C14" s="158"/>
      <c r="D14" s="171"/>
      <c r="E14" s="152"/>
      <c r="F14" s="169"/>
      <c r="G14" s="170"/>
      <c r="H14" s="169"/>
      <c r="I14" s="170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1140.6100000000001</v>
      </c>
      <c r="F16" s="42">
        <v>1705.1999999999998</v>
      </c>
      <c r="G16" s="21">
        <f>(F16-E16)/E16</f>
        <v>0.49498952314989314</v>
      </c>
      <c r="H16" s="42">
        <v>1511.5</v>
      </c>
      <c r="I16" s="21">
        <f>(F16-H16)/H16</f>
        <v>0.1281508435329142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1253.3148888888891</v>
      </c>
      <c r="F17" s="46">
        <v>1456</v>
      </c>
      <c r="G17" s="21">
        <f t="shared" ref="G17:G80" si="0">(F17-E17)/E17</f>
        <v>0.16171922388219526</v>
      </c>
      <c r="H17" s="46">
        <v>1412.6999999999998</v>
      </c>
      <c r="I17" s="21">
        <f t="shared" ref="I17:I31" si="1">(F17-H17)/H17</f>
        <v>3.0650527358958155E-2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1076.8499999999999</v>
      </c>
      <c r="F18" s="46">
        <v>1205.1999999999998</v>
      </c>
      <c r="G18" s="21">
        <f t="shared" si="0"/>
        <v>0.11919023076565903</v>
      </c>
      <c r="H18" s="46">
        <v>1123.1500000000001</v>
      </c>
      <c r="I18" s="21">
        <f t="shared" si="1"/>
        <v>7.3053465699149459E-2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747.90599999999995</v>
      </c>
      <c r="F19" s="46">
        <v>981.9</v>
      </c>
      <c r="G19" s="21">
        <f t="shared" si="0"/>
        <v>0.31286552053332911</v>
      </c>
      <c r="H19" s="46">
        <v>900.2</v>
      </c>
      <c r="I19" s="21">
        <f t="shared" si="1"/>
        <v>9.0757609420128782E-2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1988.597777777778</v>
      </c>
      <c r="F20" s="46">
        <v>2556.4749999999999</v>
      </c>
      <c r="G20" s="21">
        <f>(F20-E20)/E20</f>
        <v>0.2855666583600503</v>
      </c>
      <c r="H20" s="46">
        <v>2290.5</v>
      </c>
      <c r="I20" s="21">
        <f t="shared" si="1"/>
        <v>0.11612093429382227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1197.27</v>
      </c>
      <c r="F21" s="46">
        <v>1566.9</v>
      </c>
      <c r="G21" s="21">
        <f t="shared" si="0"/>
        <v>0.30872735473201546</v>
      </c>
      <c r="H21" s="46">
        <v>1478.5</v>
      </c>
      <c r="I21" s="21">
        <f t="shared" si="1"/>
        <v>5.9790328035170842E-2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1504.942</v>
      </c>
      <c r="F22" s="46">
        <v>1277.4000000000001</v>
      </c>
      <c r="G22" s="21">
        <f t="shared" si="0"/>
        <v>-0.15119652451722387</v>
      </c>
      <c r="H22" s="46">
        <v>1241.45</v>
      </c>
      <c r="I22" s="21">
        <f t="shared" si="1"/>
        <v>2.8958073220830514E-2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372.94529999999997</v>
      </c>
      <c r="F23" s="46">
        <v>424.9</v>
      </c>
      <c r="G23" s="21">
        <f t="shared" si="0"/>
        <v>0.13930916946801583</v>
      </c>
      <c r="H23" s="46">
        <v>369.45000000000005</v>
      </c>
      <c r="I23" s="21">
        <f t="shared" si="1"/>
        <v>0.15008796860197571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499.72499999999997</v>
      </c>
      <c r="F24" s="46">
        <v>508.65</v>
      </c>
      <c r="G24" s="21">
        <f t="shared" si="0"/>
        <v>1.7859822902596453E-2</v>
      </c>
      <c r="H24" s="46">
        <v>499.9</v>
      </c>
      <c r="I24" s="21">
        <f t="shared" si="1"/>
        <v>1.7503500700140028E-2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478.73199999999997</v>
      </c>
      <c r="F25" s="46">
        <v>451.15</v>
      </c>
      <c r="G25" s="21">
        <f t="shared" si="0"/>
        <v>-5.7614698829407673E-2</v>
      </c>
      <c r="H25" s="46">
        <v>469.9</v>
      </c>
      <c r="I25" s="21">
        <f t="shared" si="1"/>
        <v>-3.9902106831240694E-2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524.37200000000007</v>
      </c>
      <c r="F26" s="46">
        <v>539.9</v>
      </c>
      <c r="G26" s="21">
        <f t="shared" si="0"/>
        <v>2.9612565125521392E-2</v>
      </c>
      <c r="H26" s="46">
        <v>521.15</v>
      </c>
      <c r="I26" s="21">
        <f t="shared" si="1"/>
        <v>3.5978125299817712E-2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1209.232</v>
      </c>
      <c r="F27" s="46">
        <v>1307.4000000000001</v>
      </c>
      <c r="G27" s="21">
        <f t="shared" si="0"/>
        <v>8.1182105667068127E-2</v>
      </c>
      <c r="H27" s="46">
        <v>1229</v>
      </c>
      <c r="I27" s="21">
        <f t="shared" si="1"/>
        <v>6.3791700569568829E-2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512.37200000000007</v>
      </c>
      <c r="F28" s="46">
        <v>529.9</v>
      </c>
      <c r="G28" s="21">
        <f t="shared" si="0"/>
        <v>3.4209519645882099E-2</v>
      </c>
      <c r="H28" s="46">
        <v>488.65</v>
      </c>
      <c r="I28" s="21">
        <f t="shared" si="1"/>
        <v>8.4416248848869335E-2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927.83249999999998</v>
      </c>
      <c r="F29" s="46">
        <v>1010.65</v>
      </c>
      <c r="G29" s="21">
        <f t="shared" si="0"/>
        <v>8.9259106573654184E-2</v>
      </c>
      <c r="H29" s="46">
        <v>931.15</v>
      </c>
      <c r="I29" s="21">
        <f t="shared" si="1"/>
        <v>8.5378295655909361E-2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1642.6008333333334</v>
      </c>
      <c r="F30" s="46">
        <v>1409.2916666666665</v>
      </c>
      <c r="G30" s="21">
        <f t="shared" si="0"/>
        <v>-0.14203643510469435</v>
      </c>
      <c r="H30" s="46">
        <v>1405.6666666666665</v>
      </c>
      <c r="I30" s="21">
        <f t="shared" si="1"/>
        <v>2.5788475219350251E-3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881.97600000000011</v>
      </c>
      <c r="F31" s="49">
        <v>1008.15</v>
      </c>
      <c r="G31" s="23">
        <f t="shared" si="0"/>
        <v>0.14305831451195933</v>
      </c>
      <c r="H31" s="49">
        <v>889.4</v>
      </c>
      <c r="I31" s="23">
        <f t="shared" si="1"/>
        <v>0.13351697773780077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2467.945238095238</v>
      </c>
      <c r="F33" s="54">
        <v>2523.3000000000002</v>
      </c>
      <c r="G33" s="21">
        <f t="shared" si="0"/>
        <v>2.2429493592607042E-2</v>
      </c>
      <c r="H33" s="54">
        <v>2677.3392857142858</v>
      </c>
      <c r="I33" s="21">
        <f>(F33-H33)/H33</f>
        <v>-5.7534465854292928E-2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2087.9286666666667</v>
      </c>
      <c r="F34" s="46">
        <v>2141.9</v>
      </c>
      <c r="G34" s="21">
        <f t="shared" si="0"/>
        <v>2.5849222818276393E-2</v>
      </c>
      <c r="H34" s="46">
        <v>2222.0777777777776</v>
      </c>
      <c r="I34" s="21">
        <f>(F34-H34)/H34</f>
        <v>-3.6082345352447774E-2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2045.5504761904763</v>
      </c>
      <c r="F35" s="46">
        <v>2099.375</v>
      </c>
      <c r="G35" s="21">
        <f t="shared" si="0"/>
        <v>2.6312977575485518E-2</v>
      </c>
      <c r="H35" s="46">
        <v>2015</v>
      </c>
      <c r="I35" s="21">
        <f>(F35-H35)/H35</f>
        <v>4.1873449131513647E-2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1648.17</v>
      </c>
      <c r="F36" s="46">
        <v>1691.6666666666665</v>
      </c>
      <c r="G36" s="21">
        <f t="shared" si="0"/>
        <v>2.6390886053420728E-2</v>
      </c>
      <c r="H36" s="46">
        <v>1525</v>
      </c>
      <c r="I36" s="21">
        <f>(F36-H36)/H36</f>
        <v>0.1092896174863387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1250.482</v>
      </c>
      <c r="F37" s="49">
        <v>2460.6999999999998</v>
      </c>
      <c r="G37" s="23">
        <f t="shared" si="0"/>
        <v>0.96780121585116774</v>
      </c>
      <c r="H37" s="49">
        <v>2347.6999999999998</v>
      </c>
      <c r="I37" s="23">
        <f>(F37-H37)/H37</f>
        <v>4.8132214507816164E-2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26049.85422222222</v>
      </c>
      <c r="F39" s="46">
        <v>26898.3</v>
      </c>
      <c r="G39" s="21">
        <f t="shared" si="0"/>
        <v>3.2570077764734646E-2</v>
      </c>
      <c r="H39" s="46">
        <v>26531.599999999999</v>
      </c>
      <c r="I39" s="21">
        <f t="shared" ref="I39:I44" si="2">(F39-H39)/H39</f>
        <v>1.3821254654826726E-2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15104.842222222222</v>
      </c>
      <c r="F40" s="46">
        <v>15563.188888888888</v>
      </c>
      <c r="G40" s="21">
        <f t="shared" si="0"/>
        <v>3.0344353150034722E-2</v>
      </c>
      <c r="H40" s="46">
        <v>15313.18888888889</v>
      </c>
      <c r="I40" s="21">
        <f t="shared" si="2"/>
        <v>1.6325796136518363E-2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11067.3</v>
      </c>
      <c r="F41" s="57">
        <v>10867.25</v>
      </c>
      <c r="G41" s="21">
        <f t="shared" si="0"/>
        <v>-1.8075772772040088E-2</v>
      </c>
      <c r="H41" s="57">
        <v>11842.25</v>
      </c>
      <c r="I41" s="21">
        <f t="shared" si="2"/>
        <v>-8.233232704933606E-2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6149.7599999999993</v>
      </c>
      <c r="F42" s="47">
        <v>6250</v>
      </c>
      <c r="G42" s="21">
        <f t="shared" si="0"/>
        <v>1.629982308252691E-2</v>
      </c>
      <c r="H42" s="47">
        <v>6250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9968.523809523811</v>
      </c>
      <c r="F43" s="47">
        <v>9968.3333333333339</v>
      </c>
      <c r="G43" s="21">
        <f t="shared" si="0"/>
        <v>-1.9107763006502322E-5</v>
      </c>
      <c r="H43" s="47">
        <v>9968.5714285714294</v>
      </c>
      <c r="I43" s="21">
        <f t="shared" si="2"/>
        <v>-2.3884589662766969E-5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12586.178571428571</v>
      </c>
      <c r="F44" s="50">
        <v>12520</v>
      </c>
      <c r="G44" s="31">
        <f t="shared" si="0"/>
        <v>-5.2580353165177741E-3</v>
      </c>
      <c r="H44" s="50">
        <v>12520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5294.844444444444</v>
      </c>
      <c r="F46" s="43">
        <v>5860.5555555555557</v>
      </c>
      <c r="G46" s="21">
        <f t="shared" si="0"/>
        <v>0.10684187553511183</v>
      </c>
      <c r="H46" s="43">
        <v>5821.666666666667</v>
      </c>
      <c r="I46" s="21">
        <f t="shared" ref="I46:I51" si="3">(F46-H46)/H46</f>
        <v>6.6800267201068452E-3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6034.4444444444443</v>
      </c>
      <c r="G47" s="21">
        <f t="shared" si="0"/>
        <v>-4.785041224970219E-4</v>
      </c>
      <c r="H47" s="47">
        <v>6034.4444444444443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19273.75</v>
      </c>
      <c r="G48" s="21">
        <f t="shared" si="0"/>
        <v>2.5942692592064131E-5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18064.387257142858</v>
      </c>
      <c r="F49" s="47">
        <v>18591.34888888889</v>
      </c>
      <c r="G49" s="21">
        <f t="shared" si="0"/>
        <v>2.9171298436245875E-2</v>
      </c>
      <c r="H49" s="47">
        <v>18983.015555555558</v>
      </c>
      <c r="I49" s="21">
        <f t="shared" si="3"/>
        <v>-2.0632478834588689E-2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1975.2285714285717</v>
      </c>
      <c r="F50" s="47">
        <v>2209.2857142857142</v>
      </c>
      <c r="G50" s="21">
        <f t="shared" si="0"/>
        <v>0.11849623190082863</v>
      </c>
      <c r="H50" s="47">
        <v>2209.2857142857142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24985.444444444445</v>
      </c>
      <c r="F51" s="50">
        <v>27101</v>
      </c>
      <c r="G51" s="31">
        <f t="shared" si="0"/>
        <v>8.4671519862675571E-2</v>
      </c>
      <c r="H51" s="50">
        <v>27101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4008.8333333333335</v>
      </c>
      <c r="F54" s="70">
        <v>3730.4285714285716</v>
      </c>
      <c r="G54" s="21">
        <f t="shared" si="0"/>
        <v>-6.944782652594568E-2</v>
      </c>
      <c r="H54" s="70">
        <v>3730.4285714285716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2040.3666666666668</v>
      </c>
      <c r="F55" s="70">
        <v>2031.6666666666667</v>
      </c>
      <c r="G55" s="21">
        <f t="shared" si="0"/>
        <v>-4.2639394880005449E-3</v>
      </c>
      <c r="H55" s="70">
        <v>2031.6666666666667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5500</v>
      </c>
      <c r="G56" s="21">
        <f t="shared" si="0"/>
        <v>0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2108.75</v>
      </c>
      <c r="F57" s="105">
        <v>2155.8333333333335</v>
      </c>
      <c r="G57" s="21">
        <f t="shared" si="0"/>
        <v>2.2327603240466384E-2</v>
      </c>
      <c r="H57" s="105">
        <v>2155.8333333333335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4639.1805555555566</v>
      </c>
      <c r="F58" s="50">
        <v>4630.5</v>
      </c>
      <c r="G58" s="29">
        <f t="shared" si="0"/>
        <v>-1.8711398385133648E-3</v>
      </c>
      <c r="H58" s="50">
        <v>4520.5</v>
      </c>
      <c r="I58" s="29">
        <f t="shared" si="4"/>
        <v>2.4333591416878665E-2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5492.3</v>
      </c>
      <c r="F59" s="68">
        <v>5157.5</v>
      </c>
      <c r="G59" s="21">
        <f t="shared" si="0"/>
        <v>-6.0958068568723517E-2</v>
      </c>
      <c r="H59" s="68">
        <v>5157.5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4594.2</v>
      </c>
      <c r="F60" s="70">
        <v>5039.5</v>
      </c>
      <c r="G60" s="21">
        <f t="shared" si="0"/>
        <v>9.6926559575116492E-2</v>
      </c>
      <c r="H60" s="70">
        <v>5039.5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17708.125</v>
      </c>
      <c r="F61" s="73">
        <v>21548.75</v>
      </c>
      <c r="G61" s="29">
        <f t="shared" si="0"/>
        <v>0.21688490452828857</v>
      </c>
      <c r="H61" s="73">
        <v>21548.75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5896.6888888888889</v>
      </c>
      <c r="F63" s="54">
        <v>6486.5</v>
      </c>
      <c r="G63" s="21">
        <f t="shared" si="0"/>
        <v>0.10002411899710195</v>
      </c>
      <c r="H63" s="54">
        <v>6486.5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47111.1</v>
      </c>
      <c r="F64" s="46">
        <v>47046.625</v>
      </c>
      <c r="G64" s="21">
        <f t="shared" si="0"/>
        <v>-1.3685734359842701E-3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12264.491666666669</v>
      </c>
      <c r="F65" s="46">
        <v>11498.75</v>
      </c>
      <c r="G65" s="21">
        <f t="shared" si="0"/>
        <v>-6.2435662845110595E-2</v>
      </c>
      <c r="H65" s="46">
        <v>11498.75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6519.3055555555557</v>
      </c>
      <c r="F66" s="46">
        <v>7494.7</v>
      </c>
      <c r="G66" s="21">
        <f t="shared" si="0"/>
        <v>0.14961631053068872</v>
      </c>
      <c r="H66" s="46">
        <v>7494.7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3728.0800000000004</v>
      </c>
      <c r="F67" s="46">
        <v>3866.6666666666665</v>
      </c>
      <c r="G67" s="21">
        <f t="shared" si="0"/>
        <v>3.7173737330386182E-2</v>
      </c>
      <c r="H67" s="46">
        <v>3880</v>
      </c>
      <c r="I67" s="21">
        <f t="shared" si="5"/>
        <v>-3.4364261168385269E-3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3431</v>
      </c>
      <c r="F68" s="58">
        <v>3642.1428571428573</v>
      </c>
      <c r="G68" s="31">
        <f t="shared" si="0"/>
        <v>6.1539742682266786E-2</v>
      </c>
      <c r="H68" s="58">
        <v>3625.7142857142858</v>
      </c>
      <c r="I68" s="31">
        <f t="shared" si="5"/>
        <v>4.5311268715524395E-3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3597.2</v>
      </c>
      <c r="F70" s="43">
        <v>3725.8</v>
      </c>
      <c r="G70" s="21">
        <f t="shared" si="0"/>
        <v>3.5750027799399633E-2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2743.8888888888891</v>
      </c>
      <c r="F71" s="47">
        <v>2813.6666666666665</v>
      </c>
      <c r="G71" s="21">
        <f t="shared" si="0"/>
        <v>2.5430249038266704E-2</v>
      </c>
      <c r="H71" s="47">
        <v>2780.3333333333335</v>
      </c>
      <c r="I71" s="21">
        <f t="shared" si="5"/>
        <v>1.1988970147464223E-2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1311.3333333333333</v>
      </c>
      <c r="F72" s="47">
        <v>1336.875</v>
      </c>
      <c r="G72" s="21">
        <f t="shared" si="0"/>
        <v>1.9477630910015309E-2</v>
      </c>
      <c r="H72" s="47">
        <v>1336.875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2176.7555555555555</v>
      </c>
      <c r="F73" s="47">
        <v>2205.375</v>
      </c>
      <c r="G73" s="21">
        <f t="shared" si="0"/>
        <v>1.3147753026931046E-2</v>
      </c>
      <c r="H73" s="47">
        <v>2205.375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1629.6888888888889</v>
      </c>
      <c r="F74" s="50">
        <v>1595</v>
      </c>
      <c r="G74" s="21">
        <f t="shared" si="0"/>
        <v>-2.1285589614923082E-2</v>
      </c>
      <c r="H74" s="50">
        <v>1678.4</v>
      </c>
      <c r="I74" s="21">
        <f t="shared" si="5"/>
        <v>-4.969018112488089E-2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1451.6</v>
      </c>
      <c r="F77" s="32">
        <v>1382.5555555555557</v>
      </c>
      <c r="G77" s="21">
        <f t="shared" si="0"/>
        <v>-4.7564373411714149E-2</v>
      </c>
      <c r="H77" s="32">
        <v>1382.5555555555557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932.46</v>
      </c>
      <c r="F78" s="47">
        <v>802</v>
      </c>
      <c r="G78" s="21">
        <f t="shared" si="0"/>
        <v>-0.13990948673401543</v>
      </c>
      <c r="H78" s="47">
        <v>802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1454.1</v>
      </c>
      <c r="F79" s="47">
        <v>1504.9</v>
      </c>
      <c r="G79" s="21">
        <f t="shared" si="0"/>
        <v>3.493569905783659E-2</v>
      </c>
      <c r="H79" s="47">
        <v>1504.9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1745.4</v>
      </c>
      <c r="F80" s="61">
        <v>1933.8</v>
      </c>
      <c r="G80" s="21">
        <f t="shared" si="0"/>
        <v>0.10794087315228593</v>
      </c>
      <c r="H80" s="61">
        <v>1933.8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8830</v>
      </c>
      <c r="G81" s="21">
        <f t="shared" ref="G81:G82" si="7">(F81-E81)/E81</f>
        <v>9.1428571428571435E-3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3910.8</v>
      </c>
      <c r="F82" s="50">
        <v>3988.8</v>
      </c>
      <c r="G82" s="23">
        <f t="shared" si="7"/>
        <v>1.9944768333844738E-2</v>
      </c>
      <c r="H82" s="50">
        <v>3988.8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A66" zoomScaleNormal="100" workbookViewId="0">
      <selection activeCell="G74" sqref="G74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8" t="s">
        <v>201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9" t="s">
        <v>3</v>
      </c>
      <c r="B13" s="155"/>
      <c r="C13" s="174" t="s">
        <v>0</v>
      </c>
      <c r="D13" s="176" t="s">
        <v>23</v>
      </c>
      <c r="E13" s="151" t="s">
        <v>217</v>
      </c>
      <c r="F13" s="168" t="s">
        <v>224</v>
      </c>
      <c r="G13" s="151" t="s">
        <v>197</v>
      </c>
      <c r="H13" s="168" t="s">
        <v>220</v>
      </c>
      <c r="I13" s="151" t="s">
        <v>187</v>
      </c>
    </row>
    <row r="14" spans="1:9" ht="38.25" customHeight="1" thickBot="1" x14ac:dyDescent="0.25">
      <c r="A14" s="150"/>
      <c r="B14" s="156"/>
      <c r="C14" s="175"/>
      <c r="D14" s="177"/>
      <c r="E14" s="152"/>
      <c r="F14" s="169"/>
      <c r="G14" s="170"/>
      <c r="H14" s="169"/>
      <c r="I14" s="170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13</v>
      </c>
      <c r="C16" s="14" t="s">
        <v>93</v>
      </c>
      <c r="D16" s="11" t="s">
        <v>81</v>
      </c>
      <c r="E16" s="42">
        <v>478.73199999999997</v>
      </c>
      <c r="F16" s="42">
        <v>451.15</v>
      </c>
      <c r="G16" s="21">
        <f t="shared" ref="G16:G31" si="0">(F16-E16)/E16</f>
        <v>-5.7614698829407673E-2</v>
      </c>
      <c r="H16" s="42">
        <v>469.9</v>
      </c>
      <c r="I16" s="21">
        <f t="shared" ref="I16:I31" si="1">(F16-H16)/H16</f>
        <v>-3.9902106831240694E-2</v>
      </c>
    </row>
    <row r="17" spans="1:9" ht="16.5" x14ac:dyDescent="0.3">
      <c r="A17" s="37"/>
      <c r="B17" s="34" t="s">
        <v>18</v>
      </c>
      <c r="C17" s="15" t="s">
        <v>98</v>
      </c>
      <c r="D17" s="11" t="s">
        <v>83</v>
      </c>
      <c r="E17" s="46">
        <v>1642.6008333333334</v>
      </c>
      <c r="F17" s="46">
        <v>1409.2916666666665</v>
      </c>
      <c r="G17" s="21">
        <f t="shared" si="0"/>
        <v>-0.14203643510469435</v>
      </c>
      <c r="H17" s="46">
        <v>1405.6666666666665</v>
      </c>
      <c r="I17" s="21">
        <f t="shared" si="1"/>
        <v>2.5788475219350251E-3</v>
      </c>
    </row>
    <row r="18" spans="1:9" ht="16.5" x14ac:dyDescent="0.3">
      <c r="A18" s="37"/>
      <c r="B18" s="34" t="s">
        <v>12</v>
      </c>
      <c r="C18" s="15" t="s">
        <v>92</v>
      </c>
      <c r="D18" s="11" t="s">
        <v>81</v>
      </c>
      <c r="E18" s="46">
        <v>499.72499999999997</v>
      </c>
      <c r="F18" s="46">
        <v>508.65</v>
      </c>
      <c r="G18" s="21">
        <f t="shared" si="0"/>
        <v>1.7859822902596453E-2</v>
      </c>
      <c r="H18" s="46">
        <v>499.9</v>
      </c>
      <c r="I18" s="21">
        <f t="shared" si="1"/>
        <v>1.7503500700140028E-2</v>
      </c>
    </row>
    <row r="19" spans="1:9" ht="16.5" x14ac:dyDescent="0.3">
      <c r="A19" s="37"/>
      <c r="B19" s="34" t="s">
        <v>10</v>
      </c>
      <c r="C19" s="15" t="s">
        <v>90</v>
      </c>
      <c r="D19" s="11" t="s">
        <v>161</v>
      </c>
      <c r="E19" s="46">
        <v>1504.942</v>
      </c>
      <c r="F19" s="46">
        <v>1277.4000000000001</v>
      </c>
      <c r="G19" s="21">
        <f t="shared" si="0"/>
        <v>-0.15119652451722387</v>
      </c>
      <c r="H19" s="46">
        <v>1241.45</v>
      </c>
      <c r="I19" s="21">
        <f t="shared" si="1"/>
        <v>2.8958073220830514E-2</v>
      </c>
    </row>
    <row r="20" spans="1:9" ht="16.5" x14ac:dyDescent="0.3">
      <c r="A20" s="37"/>
      <c r="B20" s="34" t="s">
        <v>5</v>
      </c>
      <c r="C20" s="15" t="s">
        <v>85</v>
      </c>
      <c r="D20" s="11" t="s">
        <v>161</v>
      </c>
      <c r="E20" s="46">
        <v>1253.3148888888891</v>
      </c>
      <c r="F20" s="46">
        <v>1456</v>
      </c>
      <c r="G20" s="21">
        <f t="shared" si="0"/>
        <v>0.16171922388219526</v>
      </c>
      <c r="H20" s="46">
        <v>1412.6999999999998</v>
      </c>
      <c r="I20" s="21">
        <f t="shared" si="1"/>
        <v>3.0650527358958155E-2</v>
      </c>
    </row>
    <row r="21" spans="1:9" ht="16.5" x14ac:dyDescent="0.3">
      <c r="A21" s="37"/>
      <c r="B21" s="34" t="s">
        <v>14</v>
      </c>
      <c r="C21" s="15" t="s">
        <v>94</v>
      </c>
      <c r="D21" s="11" t="s">
        <v>81</v>
      </c>
      <c r="E21" s="46">
        <v>524.37200000000007</v>
      </c>
      <c r="F21" s="46">
        <v>539.9</v>
      </c>
      <c r="G21" s="21">
        <f t="shared" si="0"/>
        <v>2.9612565125521392E-2</v>
      </c>
      <c r="H21" s="46">
        <v>521.15</v>
      </c>
      <c r="I21" s="21">
        <f t="shared" si="1"/>
        <v>3.5978125299817712E-2</v>
      </c>
    </row>
    <row r="22" spans="1:9" ht="16.5" x14ac:dyDescent="0.3">
      <c r="A22" s="37"/>
      <c r="B22" s="34" t="s">
        <v>9</v>
      </c>
      <c r="C22" s="15" t="s">
        <v>88</v>
      </c>
      <c r="D22" s="11" t="s">
        <v>161</v>
      </c>
      <c r="E22" s="46">
        <v>1197.27</v>
      </c>
      <c r="F22" s="46">
        <v>1566.9</v>
      </c>
      <c r="G22" s="21">
        <f t="shared" si="0"/>
        <v>0.30872735473201546</v>
      </c>
      <c r="H22" s="46">
        <v>1478.5</v>
      </c>
      <c r="I22" s="21">
        <f t="shared" si="1"/>
        <v>5.9790328035170842E-2</v>
      </c>
    </row>
    <row r="23" spans="1:9" ht="16.5" x14ac:dyDescent="0.3">
      <c r="A23" s="37"/>
      <c r="B23" s="34" t="s">
        <v>15</v>
      </c>
      <c r="C23" s="15" t="s">
        <v>95</v>
      </c>
      <c r="D23" s="13" t="s">
        <v>82</v>
      </c>
      <c r="E23" s="46">
        <v>1209.232</v>
      </c>
      <c r="F23" s="46">
        <v>1307.4000000000001</v>
      </c>
      <c r="G23" s="21">
        <f t="shared" si="0"/>
        <v>8.1182105667068127E-2</v>
      </c>
      <c r="H23" s="46">
        <v>1229</v>
      </c>
      <c r="I23" s="21">
        <f t="shared" si="1"/>
        <v>6.3791700569568829E-2</v>
      </c>
    </row>
    <row r="24" spans="1:9" ht="16.5" x14ac:dyDescent="0.3">
      <c r="A24" s="37"/>
      <c r="B24" s="34" t="s">
        <v>6</v>
      </c>
      <c r="C24" s="15" t="s">
        <v>86</v>
      </c>
      <c r="D24" s="13" t="s">
        <v>161</v>
      </c>
      <c r="E24" s="46">
        <v>1076.8499999999999</v>
      </c>
      <c r="F24" s="46">
        <v>1205.1999999999998</v>
      </c>
      <c r="G24" s="21">
        <f t="shared" si="0"/>
        <v>0.11919023076565903</v>
      </c>
      <c r="H24" s="46">
        <v>1123.1500000000001</v>
      </c>
      <c r="I24" s="21">
        <f t="shared" si="1"/>
        <v>7.3053465699149459E-2</v>
      </c>
    </row>
    <row r="25" spans="1:9" ht="16.5" x14ac:dyDescent="0.3">
      <c r="A25" s="37"/>
      <c r="B25" s="34" t="s">
        <v>16</v>
      </c>
      <c r="C25" s="15" t="s">
        <v>96</v>
      </c>
      <c r="D25" s="13" t="s">
        <v>81</v>
      </c>
      <c r="E25" s="46">
        <v>512.37200000000007</v>
      </c>
      <c r="F25" s="46">
        <v>529.9</v>
      </c>
      <c r="G25" s="21">
        <f t="shared" si="0"/>
        <v>3.4209519645882099E-2</v>
      </c>
      <c r="H25" s="46">
        <v>488.65</v>
      </c>
      <c r="I25" s="21">
        <f t="shared" si="1"/>
        <v>8.4416248848869335E-2</v>
      </c>
    </row>
    <row r="26" spans="1:9" ht="16.5" x14ac:dyDescent="0.3">
      <c r="A26" s="37"/>
      <c r="B26" s="34" t="s">
        <v>17</v>
      </c>
      <c r="C26" s="15" t="s">
        <v>97</v>
      </c>
      <c r="D26" s="13" t="s">
        <v>161</v>
      </c>
      <c r="E26" s="46">
        <v>927.83249999999998</v>
      </c>
      <c r="F26" s="46">
        <v>1010.65</v>
      </c>
      <c r="G26" s="21">
        <f t="shared" si="0"/>
        <v>8.9259106573654184E-2</v>
      </c>
      <c r="H26" s="46">
        <v>931.15</v>
      </c>
      <c r="I26" s="21">
        <f t="shared" si="1"/>
        <v>8.5378295655909361E-2</v>
      </c>
    </row>
    <row r="27" spans="1:9" ht="16.5" x14ac:dyDescent="0.3">
      <c r="A27" s="37"/>
      <c r="B27" s="34" t="s">
        <v>7</v>
      </c>
      <c r="C27" s="15" t="s">
        <v>87</v>
      </c>
      <c r="D27" s="13" t="s">
        <v>161</v>
      </c>
      <c r="E27" s="46">
        <v>747.90599999999995</v>
      </c>
      <c r="F27" s="46">
        <v>981.9</v>
      </c>
      <c r="G27" s="21">
        <f t="shared" si="0"/>
        <v>0.31286552053332911</v>
      </c>
      <c r="H27" s="46">
        <v>900.2</v>
      </c>
      <c r="I27" s="21">
        <f t="shared" si="1"/>
        <v>9.0757609420128782E-2</v>
      </c>
    </row>
    <row r="28" spans="1:9" ht="16.5" x14ac:dyDescent="0.3">
      <c r="A28" s="37"/>
      <c r="B28" s="34" t="s">
        <v>8</v>
      </c>
      <c r="C28" s="15" t="s">
        <v>89</v>
      </c>
      <c r="D28" s="13" t="s">
        <v>161</v>
      </c>
      <c r="E28" s="46">
        <v>1988.597777777778</v>
      </c>
      <c r="F28" s="46">
        <v>2556.4749999999999</v>
      </c>
      <c r="G28" s="21">
        <f t="shared" si="0"/>
        <v>0.2855666583600503</v>
      </c>
      <c r="H28" s="46">
        <v>2290.5</v>
      </c>
      <c r="I28" s="21">
        <f t="shared" si="1"/>
        <v>0.11612093429382227</v>
      </c>
    </row>
    <row r="29" spans="1:9" ht="17.25" thickBot="1" x14ac:dyDescent="0.35">
      <c r="A29" s="38"/>
      <c r="B29" s="34" t="s">
        <v>4</v>
      </c>
      <c r="C29" s="15" t="s">
        <v>84</v>
      </c>
      <c r="D29" s="13" t="s">
        <v>161</v>
      </c>
      <c r="E29" s="46">
        <v>1140.6100000000001</v>
      </c>
      <c r="F29" s="46">
        <v>1705.1999999999998</v>
      </c>
      <c r="G29" s="21">
        <f t="shared" si="0"/>
        <v>0.49498952314989314</v>
      </c>
      <c r="H29" s="46">
        <v>1511.5</v>
      </c>
      <c r="I29" s="21">
        <f t="shared" si="1"/>
        <v>0.1281508435329142</v>
      </c>
    </row>
    <row r="30" spans="1:9" ht="16.5" x14ac:dyDescent="0.3">
      <c r="A30" s="37"/>
      <c r="B30" s="34" t="s">
        <v>19</v>
      </c>
      <c r="C30" s="15" t="s">
        <v>99</v>
      </c>
      <c r="D30" s="13" t="s">
        <v>161</v>
      </c>
      <c r="E30" s="46">
        <v>881.97600000000011</v>
      </c>
      <c r="F30" s="46">
        <v>1008.15</v>
      </c>
      <c r="G30" s="21">
        <f t="shared" si="0"/>
        <v>0.14305831451195933</v>
      </c>
      <c r="H30" s="46">
        <v>889.4</v>
      </c>
      <c r="I30" s="21">
        <f t="shared" si="1"/>
        <v>0.13351697773780077</v>
      </c>
    </row>
    <row r="31" spans="1:9" ht="17.25" thickBot="1" x14ac:dyDescent="0.35">
      <c r="A31" s="38"/>
      <c r="B31" s="36" t="s">
        <v>11</v>
      </c>
      <c r="C31" s="16" t="s">
        <v>91</v>
      </c>
      <c r="D31" s="12" t="s">
        <v>81</v>
      </c>
      <c r="E31" s="49">
        <v>372.94529999999997</v>
      </c>
      <c r="F31" s="49">
        <v>424.9</v>
      </c>
      <c r="G31" s="23">
        <f t="shared" si="0"/>
        <v>0.13930916946801583</v>
      </c>
      <c r="H31" s="49">
        <v>369.45000000000005</v>
      </c>
      <c r="I31" s="23">
        <f t="shared" si="1"/>
        <v>0.15008796860197571</v>
      </c>
    </row>
    <row r="32" spans="1:9" ht="15.75" customHeight="1" thickBot="1" x14ac:dyDescent="0.25">
      <c r="A32" s="161" t="s">
        <v>188</v>
      </c>
      <c r="B32" s="162"/>
      <c r="C32" s="162"/>
      <c r="D32" s="163"/>
      <c r="E32" s="106">
        <f>SUM(E16:E31)</f>
        <v>15959.2783</v>
      </c>
      <c r="F32" s="107">
        <f>SUM(F16:F31)</f>
        <v>17939.066666666669</v>
      </c>
      <c r="G32" s="108">
        <f t="shared" ref="G32" si="2">(F32-E32)/E32</f>
        <v>0.12405249970900435</v>
      </c>
      <c r="H32" s="107">
        <f>SUM(H16:H31)</f>
        <v>16762.266666666666</v>
      </c>
      <c r="I32" s="111">
        <f t="shared" ref="I32" si="3">(F32-H32)/H32</f>
        <v>7.0205302385516852E-2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2467.945238095238</v>
      </c>
      <c r="F34" s="54">
        <v>2523.3000000000002</v>
      </c>
      <c r="G34" s="21">
        <f>(F34-E34)/E34</f>
        <v>2.2429493592607042E-2</v>
      </c>
      <c r="H34" s="54">
        <v>2677.3392857142858</v>
      </c>
      <c r="I34" s="21">
        <f>(F34-H34)/H34</f>
        <v>-5.7534465854292928E-2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2087.9286666666667</v>
      </c>
      <c r="F35" s="46">
        <v>2141.9</v>
      </c>
      <c r="G35" s="21">
        <f>(F35-E35)/E35</f>
        <v>2.5849222818276393E-2</v>
      </c>
      <c r="H35" s="46">
        <v>2222.0777777777776</v>
      </c>
      <c r="I35" s="21">
        <f>(F35-H35)/H35</f>
        <v>-3.6082345352447774E-2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2045.5504761904763</v>
      </c>
      <c r="F36" s="46">
        <v>2099.375</v>
      </c>
      <c r="G36" s="21">
        <f>(F36-E36)/E36</f>
        <v>2.6312977575485518E-2</v>
      </c>
      <c r="H36" s="46">
        <v>2015</v>
      </c>
      <c r="I36" s="21">
        <f>(F36-H36)/H36</f>
        <v>4.1873449131513647E-2</v>
      </c>
    </row>
    <row r="37" spans="1:9" ht="16.5" x14ac:dyDescent="0.3">
      <c r="A37" s="37"/>
      <c r="B37" s="34" t="s">
        <v>30</v>
      </c>
      <c r="C37" s="15" t="s">
        <v>104</v>
      </c>
      <c r="D37" s="11" t="s">
        <v>161</v>
      </c>
      <c r="E37" s="46">
        <v>1250.482</v>
      </c>
      <c r="F37" s="46">
        <v>2460.6999999999998</v>
      </c>
      <c r="G37" s="21">
        <f>(F37-E37)/E37</f>
        <v>0.96780121585116774</v>
      </c>
      <c r="H37" s="46">
        <v>2347.6999999999998</v>
      </c>
      <c r="I37" s="21">
        <f>(F37-H37)/H37</f>
        <v>4.8132214507816164E-2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1648.17</v>
      </c>
      <c r="F38" s="49">
        <v>1691.6666666666665</v>
      </c>
      <c r="G38" s="23">
        <f>(F38-E38)/E38</f>
        <v>2.6390886053420728E-2</v>
      </c>
      <c r="H38" s="49">
        <v>1525</v>
      </c>
      <c r="I38" s="23">
        <f>(F38-H38)/H38</f>
        <v>0.1092896174863387</v>
      </c>
    </row>
    <row r="39" spans="1:9" ht="15.75" customHeight="1" thickBot="1" x14ac:dyDescent="0.25">
      <c r="A39" s="161" t="s">
        <v>189</v>
      </c>
      <c r="B39" s="162"/>
      <c r="C39" s="162"/>
      <c r="D39" s="163"/>
      <c r="E39" s="86">
        <f>SUM(E34:E38)</f>
        <v>9500.0763809523814</v>
      </c>
      <c r="F39" s="109">
        <f>SUM(F34:F38)</f>
        <v>10916.941666666668</v>
      </c>
      <c r="G39" s="110">
        <f t="shared" ref="G39" si="4">(F39-E39)/E39</f>
        <v>0.14914251516494076</v>
      </c>
      <c r="H39" s="109">
        <f>SUM(H34:H38)</f>
        <v>10787.117063492064</v>
      </c>
      <c r="I39" s="111">
        <f t="shared" ref="I39" si="5">(F39-H39)/H39</f>
        <v>1.2035152896781153E-2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11067.3</v>
      </c>
      <c r="F41" s="46">
        <v>10867.25</v>
      </c>
      <c r="G41" s="21">
        <f t="shared" ref="G41:G46" si="6">(F41-E41)/E41</f>
        <v>-1.8075772772040088E-2</v>
      </c>
      <c r="H41" s="46">
        <v>11842.25</v>
      </c>
      <c r="I41" s="21">
        <f t="shared" ref="I41:I46" si="7">(F41-H41)/H41</f>
        <v>-8.233232704933606E-2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6">
        <v>9968.523809523811</v>
      </c>
      <c r="F42" s="46">
        <v>9968.3333333333339</v>
      </c>
      <c r="G42" s="21">
        <f t="shared" si="6"/>
        <v>-1.9107763006502322E-5</v>
      </c>
      <c r="H42" s="46">
        <v>9968.5714285714294</v>
      </c>
      <c r="I42" s="21">
        <f t="shared" si="7"/>
        <v>-2.3884589662766969E-5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6149.7599999999993</v>
      </c>
      <c r="F43" s="57">
        <v>6250</v>
      </c>
      <c r="G43" s="21">
        <f t="shared" si="6"/>
        <v>1.629982308252691E-2</v>
      </c>
      <c r="H43" s="57">
        <v>6250</v>
      </c>
      <c r="I43" s="21">
        <f t="shared" si="7"/>
        <v>0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12586.178571428571</v>
      </c>
      <c r="F44" s="47">
        <v>12520</v>
      </c>
      <c r="G44" s="21">
        <f t="shared" si="6"/>
        <v>-5.2580353165177741E-3</v>
      </c>
      <c r="H44" s="47">
        <v>12520</v>
      </c>
      <c r="I44" s="21">
        <f t="shared" si="7"/>
        <v>0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26049.85422222222</v>
      </c>
      <c r="F45" s="47">
        <v>26898.3</v>
      </c>
      <c r="G45" s="21">
        <f t="shared" si="6"/>
        <v>3.2570077764734646E-2</v>
      </c>
      <c r="H45" s="47">
        <v>26531.599999999999</v>
      </c>
      <c r="I45" s="21">
        <f t="shared" si="7"/>
        <v>1.3821254654826726E-2</v>
      </c>
    </row>
    <row r="46" spans="1:9" ht="16.5" customHeight="1" thickBot="1" x14ac:dyDescent="0.35">
      <c r="A46" s="38"/>
      <c r="B46" s="34" t="s">
        <v>32</v>
      </c>
      <c r="C46" s="15" t="s">
        <v>106</v>
      </c>
      <c r="D46" s="24" t="s">
        <v>161</v>
      </c>
      <c r="E46" s="50">
        <v>15104.842222222222</v>
      </c>
      <c r="F46" s="50">
        <v>15563.188888888888</v>
      </c>
      <c r="G46" s="31">
        <f t="shared" si="6"/>
        <v>3.0344353150034722E-2</v>
      </c>
      <c r="H46" s="50">
        <v>15313.18888888889</v>
      </c>
      <c r="I46" s="31">
        <f t="shared" si="7"/>
        <v>1.6325796136518363E-2</v>
      </c>
    </row>
    <row r="47" spans="1:9" ht="15.75" customHeight="1" thickBot="1" x14ac:dyDescent="0.25">
      <c r="A47" s="161" t="s">
        <v>190</v>
      </c>
      <c r="B47" s="162"/>
      <c r="C47" s="162"/>
      <c r="D47" s="163"/>
      <c r="E47" s="86">
        <f>SUM(E41:E46)</f>
        <v>80926.45882539681</v>
      </c>
      <c r="F47" s="86">
        <f>SUM(F41:F46)</f>
        <v>82067.072222222225</v>
      </c>
      <c r="G47" s="110">
        <f t="shared" ref="G47" si="8">(F47-E47)/E47</f>
        <v>1.4094443441376191E-2</v>
      </c>
      <c r="H47" s="109">
        <f>SUM(H41:H46)</f>
        <v>82425.610317460319</v>
      </c>
      <c r="I47" s="111">
        <f t="shared" ref="I47" si="9">(F47-H47)/H47</f>
        <v>-4.3498385253951232E-3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18064.387257142858</v>
      </c>
      <c r="F49" s="43">
        <v>18591.34888888889</v>
      </c>
      <c r="G49" s="21">
        <f t="shared" ref="G49:G54" si="10">(F49-E49)/E49</f>
        <v>2.9171298436245875E-2</v>
      </c>
      <c r="H49" s="43">
        <v>18983.015555555558</v>
      </c>
      <c r="I49" s="21">
        <f t="shared" ref="I49:I54" si="11">(F49-H49)/H49</f>
        <v>-2.0632478834588689E-2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6037.333333333333</v>
      </c>
      <c r="F50" s="47">
        <v>6034.4444444444443</v>
      </c>
      <c r="G50" s="21">
        <f t="shared" si="10"/>
        <v>-4.785041224970219E-4</v>
      </c>
      <c r="H50" s="47">
        <v>6034.4444444444443</v>
      </c>
      <c r="I50" s="21">
        <f t="shared" si="11"/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19273.25</v>
      </c>
      <c r="F51" s="47">
        <v>19273.75</v>
      </c>
      <c r="G51" s="21">
        <f t="shared" si="10"/>
        <v>2.5942692592064131E-5</v>
      </c>
      <c r="H51" s="47">
        <v>19273.75</v>
      </c>
      <c r="I51" s="21">
        <f t="shared" si="11"/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1975.2285714285717</v>
      </c>
      <c r="F52" s="47">
        <v>2209.2857142857142</v>
      </c>
      <c r="G52" s="21">
        <f t="shared" si="10"/>
        <v>0.11849623190082863</v>
      </c>
      <c r="H52" s="47">
        <v>2209.2857142857142</v>
      </c>
      <c r="I52" s="21">
        <f t="shared" si="11"/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24985.444444444445</v>
      </c>
      <c r="F53" s="47">
        <v>27101</v>
      </c>
      <c r="G53" s="21">
        <f t="shared" si="10"/>
        <v>8.4671519862675571E-2</v>
      </c>
      <c r="H53" s="47">
        <v>27101</v>
      </c>
      <c r="I53" s="21">
        <f t="shared" si="11"/>
        <v>0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5294.844444444444</v>
      </c>
      <c r="F54" s="50">
        <v>5860.5555555555557</v>
      </c>
      <c r="G54" s="31">
        <f t="shared" si="10"/>
        <v>0.10684187553511183</v>
      </c>
      <c r="H54" s="50">
        <v>5821.666666666667</v>
      </c>
      <c r="I54" s="31">
        <f t="shared" si="11"/>
        <v>6.6800267201068452E-3</v>
      </c>
    </row>
    <row r="55" spans="1:9" ht="15.75" customHeight="1" thickBot="1" x14ac:dyDescent="0.25">
      <c r="A55" s="161" t="s">
        <v>191</v>
      </c>
      <c r="B55" s="162"/>
      <c r="C55" s="162"/>
      <c r="D55" s="163"/>
      <c r="E55" s="86">
        <f>SUM(E49:E54)</f>
        <v>75630.488050793661</v>
      </c>
      <c r="F55" s="86">
        <f>SUM(F49:F54)</f>
        <v>79070.384603174607</v>
      </c>
      <c r="G55" s="110">
        <f t="shared" ref="G55" si="12">(F55-E55)/E55</f>
        <v>4.5482934740163267E-2</v>
      </c>
      <c r="H55" s="86">
        <f>SUM(H49:H54)</f>
        <v>79423.162380952403</v>
      </c>
      <c r="I55" s="111">
        <f t="shared" ref="I55" si="13">(F55-H55)/H55</f>
        <v>-4.4417493235247981E-3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3750</v>
      </c>
      <c r="G57" s="22">
        <f t="shared" ref="G57:G65" si="14">(F57-E57)/E57</f>
        <v>0</v>
      </c>
      <c r="H57" s="66">
        <v>3750</v>
      </c>
      <c r="I57" s="22">
        <f t="shared" ref="I57:I65" si="15">(F57-H57)/H57</f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4008.8333333333335</v>
      </c>
      <c r="F58" s="70">
        <v>3730.4285714285716</v>
      </c>
      <c r="G58" s="21">
        <f t="shared" si="14"/>
        <v>-6.944782652594568E-2</v>
      </c>
      <c r="H58" s="70">
        <v>3730.4285714285716</v>
      </c>
      <c r="I58" s="21">
        <f t="shared" si="15"/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2040.3666666666668</v>
      </c>
      <c r="F59" s="70">
        <v>2031.6666666666667</v>
      </c>
      <c r="G59" s="21">
        <f t="shared" si="14"/>
        <v>-4.2639394880005449E-3</v>
      </c>
      <c r="H59" s="70">
        <v>2031.6666666666667</v>
      </c>
      <c r="I59" s="21">
        <f t="shared" si="15"/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5500</v>
      </c>
      <c r="F60" s="70">
        <v>5500</v>
      </c>
      <c r="G60" s="21">
        <f t="shared" si="14"/>
        <v>0</v>
      </c>
      <c r="H60" s="70">
        <v>5500</v>
      </c>
      <c r="I60" s="21">
        <f t="shared" si="15"/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61">
        <v>2108.75</v>
      </c>
      <c r="F61" s="105">
        <v>2155.8333333333335</v>
      </c>
      <c r="G61" s="21">
        <f t="shared" si="14"/>
        <v>2.2327603240466384E-2</v>
      </c>
      <c r="H61" s="105">
        <v>2155.8333333333335</v>
      </c>
      <c r="I61" s="21">
        <f t="shared" si="15"/>
        <v>0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5492.3</v>
      </c>
      <c r="F62" s="73">
        <v>5157.5</v>
      </c>
      <c r="G62" s="29">
        <f t="shared" si="14"/>
        <v>-6.0958068568723517E-2</v>
      </c>
      <c r="H62" s="73">
        <v>5157.5</v>
      </c>
      <c r="I62" s="29">
        <f t="shared" si="15"/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57">
        <v>4594.2</v>
      </c>
      <c r="F63" s="68">
        <v>5039.5</v>
      </c>
      <c r="G63" s="21">
        <f t="shared" si="14"/>
        <v>9.6926559575116492E-2</v>
      </c>
      <c r="H63" s="68">
        <v>5039.5</v>
      </c>
      <c r="I63" s="21">
        <f t="shared" si="15"/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17708.125</v>
      </c>
      <c r="F64" s="70">
        <v>21548.75</v>
      </c>
      <c r="G64" s="21">
        <f t="shared" si="14"/>
        <v>0.21688490452828857</v>
      </c>
      <c r="H64" s="70">
        <v>21548.75</v>
      </c>
      <c r="I64" s="21">
        <f t="shared" si="15"/>
        <v>0</v>
      </c>
    </row>
    <row r="65" spans="1:9" ht="16.5" customHeight="1" thickBot="1" x14ac:dyDescent="0.35">
      <c r="A65" s="119"/>
      <c r="B65" s="100" t="s">
        <v>43</v>
      </c>
      <c r="C65" s="16" t="s">
        <v>119</v>
      </c>
      <c r="D65" s="12" t="s">
        <v>114</v>
      </c>
      <c r="E65" s="50">
        <v>4639.1805555555566</v>
      </c>
      <c r="F65" s="50">
        <v>4630.5</v>
      </c>
      <c r="G65" s="29">
        <f t="shared" si="14"/>
        <v>-1.8711398385133648E-3</v>
      </c>
      <c r="H65" s="50">
        <v>4520.5</v>
      </c>
      <c r="I65" s="29">
        <f t="shared" si="15"/>
        <v>2.4333591416878665E-2</v>
      </c>
    </row>
    <row r="66" spans="1:9" ht="15.75" customHeight="1" thickBot="1" x14ac:dyDescent="0.25">
      <c r="A66" s="161" t="s">
        <v>192</v>
      </c>
      <c r="B66" s="172"/>
      <c r="C66" s="172"/>
      <c r="D66" s="173"/>
      <c r="E66" s="106">
        <f>SUM(E57:E65)</f>
        <v>49841.755555555552</v>
      </c>
      <c r="F66" s="106">
        <f>SUM(F57:F65)</f>
        <v>53544.178571428572</v>
      </c>
      <c r="G66" s="108">
        <f t="shared" ref="G66" si="16">(F66-E66)/E66</f>
        <v>7.4283559529642898E-2</v>
      </c>
      <c r="H66" s="106">
        <f>SUM(H57:H65)</f>
        <v>53434.178571428572</v>
      </c>
      <c r="I66" s="111">
        <f t="shared" ref="I66" si="17">(F66-H66)/H66</f>
        <v>2.0586074857117265E-3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3728.0800000000004</v>
      </c>
      <c r="F68" s="54">
        <v>3866.6666666666665</v>
      </c>
      <c r="G68" s="21">
        <f t="shared" ref="G68:G73" si="18">(F68-E68)/E68</f>
        <v>3.7173737330386182E-2</v>
      </c>
      <c r="H68" s="54">
        <v>3880</v>
      </c>
      <c r="I68" s="21">
        <f t="shared" ref="I68:I73" si="19">(F68-H68)/H68</f>
        <v>-3.4364261168385269E-3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5896.6888888888889</v>
      </c>
      <c r="F69" s="46">
        <v>6486.5</v>
      </c>
      <c r="G69" s="21">
        <f t="shared" si="18"/>
        <v>0.10002411899710195</v>
      </c>
      <c r="H69" s="46">
        <v>6486.5</v>
      </c>
      <c r="I69" s="21">
        <f t="shared" si="19"/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47111.1</v>
      </c>
      <c r="F70" s="46">
        <v>47046.625</v>
      </c>
      <c r="G70" s="21">
        <f t="shared" si="18"/>
        <v>-1.3685734359842701E-3</v>
      </c>
      <c r="H70" s="46">
        <v>47046.625</v>
      </c>
      <c r="I70" s="21">
        <f t="shared" si="19"/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12264.491666666669</v>
      </c>
      <c r="F71" s="46">
        <v>11498.75</v>
      </c>
      <c r="G71" s="21">
        <f t="shared" si="18"/>
        <v>-6.2435662845110595E-2</v>
      </c>
      <c r="H71" s="46">
        <v>11498.75</v>
      </c>
      <c r="I71" s="21">
        <f t="shared" si="19"/>
        <v>0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6519.3055555555557</v>
      </c>
      <c r="F72" s="46">
        <v>7494.7</v>
      </c>
      <c r="G72" s="21">
        <f t="shared" si="18"/>
        <v>0.14961631053068872</v>
      </c>
      <c r="H72" s="46">
        <v>7494.7</v>
      </c>
      <c r="I72" s="21">
        <f t="shared" si="19"/>
        <v>0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3431</v>
      </c>
      <c r="F73" s="58">
        <v>3642.1428571428573</v>
      </c>
      <c r="G73" s="31">
        <f t="shared" si="18"/>
        <v>6.1539742682266786E-2</v>
      </c>
      <c r="H73" s="58">
        <v>3625.7142857142858</v>
      </c>
      <c r="I73" s="31">
        <f t="shared" si="19"/>
        <v>4.5311268715524395E-3</v>
      </c>
    </row>
    <row r="74" spans="1:9" ht="15.75" customHeight="1" thickBot="1" x14ac:dyDescent="0.25">
      <c r="A74" s="161" t="s">
        <v>214</v>
      </c>
      <c r="B74" s="162"/>
      <c r="C74" s="162"/>
      <c r="D74" s="163"/>
      <c r="E74" s="86">
        <f>SUM(E68:E73)</f>
        <v>78950.666111111117</v>
      </c>
      <c r="F74" s="86">
        <f>SUM(F68:F73)</f>
        <v>80035.384523809509</v>
      </c>
      <c r="G74" s="110">
        <f t="shared" ref="G74" si="20">(F74-E74)/E74</f>
        <v>1.3739192664591518E-2</v>
      </c>
      <c r="H74" s="86">
        <f>SUM(H68:H73)</f>
        <v>80032.289285714287</v>
      </c>
      <c r="I74" s="111">
        <f t="shared" ref="I74" si="21">(F74-H74)/H74</f>
        <v>3.8674866392640542E-5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1629.6888888888889</v>
      </c>
      <c r="F76" s="43">
        <v>1595</v>
      </c>
      <c r="G76" s="21">
        <f>(F76-E76)/E76</f>
        <v>-2.1285589614923082E-2</v>
      </c>
      <c r="H76" s="43">
        <v>1678.4</v>
      </c>
      <c r="I76" s="21">
        <f>(F76-H76)/H76</f>
        <v>-4.969018112488089E-2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3597.2</v>
      </c>
      <c r="F77" s="47">
        <v>3725.8</v>
      </c>
      <c r="G77" s="21">
        <f>(F77-E77)/E77</f>
        <v>3.5750027799399633E-2</v>
      </c>
      <c r="H77" s="47">
        <v>3725.8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1311.3333333333333</v>
      </c>
      <c r="F78" s="47">
        <v>1336.875</v>
      </c>
      <c r="G78" s="21">
        <f>(F78-E78)/E78</f>
        <v>1.9477630910015309E-2</v>
      </c>
      <c r="H78" s="47">
        <v>1336.875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2176.7555555555555</v>
      </c>
      <c r="F79" s="47">
        <v>2205.375</v>
      </c>
      <c r="G79" s="21">
        <f>(F79-E79)/E79</f>
        <v>1.3147753026931046E-2</v>
      </c>
      <c r="H79" s="47">
        <v>2205.375</v>
      </c>
      <c r="I79" s="21">
        <f>(F79-H79)/H79</f>
        <v>0</v>
      </c>
    </row>
    <row r="80" spans="1:9" ht="16.5" customHeight="1" thickBot="1" x14ac:dyDescent="0.35">
      <c r="A80" s="38"/>
      <c r="B80" s="34" t="s">
        <v>67</v>
      </c>
      <c r="C80" s="15" t="s">
        <v>139</v>
      </c>
      <c r="D80" s="12" t="s">
        <v>135</v>
      </c>
      <c r="E80" s="50">
        <v>2743.8888888888891</v>
      </c>
      <c r="F80" s="50">
        <v>2813.6666666666665</v>
      </c>
      <c r="G80" s="21">
        <f>(F80-E80)/E80</f>
        <v>2.5430249038266704E-2</v>
      </c>
      <c r="H80" s="50">
        <v>2780.3333333333335</v>
      </c>
      <c r="I80" s="21">
        <f>(F80-H80)/H80</f>
        <v>1.1988970147464223E-2</v>
      </c>
    </row>
    <row r="81" spans="1:11" ht="15.75" customHeight="1" thickBot="1" x14ac:dyDescent="0.25">
      <c r="A81" s="161" t="s">
        <v>193</v>
      </c>
      <c r="B81" s="162"/>
      <c r="C81" s="162"/>
      <c r="D81" s="163"/>
      <c r="E81" s="86">
        <f>SUM(E76:E80)</f>
        <v>11458.866666666667</v>
      </c>
      <c r="F81" s="86">
        <f>SUM(F76:F80)</f>
        <v>11676.716666666665</v>
      </c>
      <c r="G81" s="110">
        <f t="shared" ref="G81" si="22">(F81-E81)/E81</f>
        <v>1.9011478738444047E-2</v>
      </c>
      <c r="H81" s="86">
        <f>SUM(H76:H80)</f>
        <v>11726.783333333335</v>
      </c>
      <c r="I81" s="111">
        <f t="shared" ref="I81" si="23">(F81-H81)/H81</f>
        <v>-4.2694288146652316E-3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1466.4285714285713</v>
      </c>
      <c r="G83" s="22">
        <f t="shared" ref="G83:G89" si="24">(F83-E83)/E83</f>
        <v>0</v>
      </c>
      <c r="H83" s="43">
        <v>1466.4285714285713</v>
      </c>
      <c r="I83" s="22">
        <f t="shared" ref="I83:I89" si="25"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1451.6</v>
      </c>
      <c r="F84" s="32">
        <v>1382.5555555555557</v>
      </c>
      <c r="G84" s="21">
        <f t="shared" si="24"/>
        <v>-4.7564373411714149E-2</v>
      </c>
      <c r="H84" s="32">
        <v>1382.5555555555557</v>
      </c>
      <c r="I84" s="21">
        <f t="shared" si="25"/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932.46</v>
      </c>
      <c r="F85" s="47">
        <v>802</v>
      </c>
      <c r="G85" s="21">
        <f t="shared" si="24"/>
        <v>-0.13990948673401543</v>
      </c>
      <c r="H85" s="47">
        <v>802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1454.1</v>
      </c>
      <c r="F86" s="47">
        <v>1504.9</v>
      </c>
      <c r="G86" s="21">
        <f t="shared" si="24"/>
        <v>3.493569905783659E-2</v>
      </c>
      <c r="H86" s="47">
        <v>1504.9</v>
      </c>
      <c r="I86" s="21">
        <f t="shared" si="25"/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1745.4</v>
      </c>
      <c r="F87" s="61">
        <v>1933.8</v>
      </c>
      <c r="G87" s="21">
        <f t="shared" si="24"/>
        <v>0.10794087315228593</v>
      </c>
      <c r="H87" s="61">
        <v>1933.8</v>
      </c>
      <c r="I87" s="21">
        <f t="shared" si="25"/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8750</v>
      </c>
      <c r="F88" s="61">
        <v>8830</v>
      </c>
      <c r="G88" s="21">
        <f t="shared" si="24"/>
        <v>9.1428571428571435E-3</v>
      </c>
      <c r="H88" s="61">
        <v>8830</v>
      </c>
      <c r="I88" s="21">
        <f t="shared" si="25"/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3910.8</v>
      </c>
      <c r="F89" s="50">
        <v>3988.8</v>
      </c>
      <c r="G89" s="23">
        <f t="shared" si="24"/>
        <v>1.9944768333844738E-2</v>
      </c>
      <c r="H89" s="50">
        <v>3988.8</v>
      </c>
      <c r="I89" s="23">
        <f t="shared" si="25"/>
        <v>0</v>
      </c>
    </row>
    <row r="90" spans="1:11" ht="15.75" customHeight="1" thickBot="1" x14ac:dyDescent="0.25">
      <c r="A90" s="161" t="s">
        <v>194</v>
      </c>
      <c r="B90" s="162"/>
      <c r="C90" s="162"/>
      <c r="D90" s="163"/>
      <c r="E90" s="86">
        <f>SUM(E83:E89)</f>
        <v>19710.788571428569</v>
      </c>
      <c r="F90" s="86">
        <f>SUM(F83:F89)</f>
        <v>19908.484126984127</v>
      </c>
      <c r="G90" s="120">
        <f t="shared" ref="G90:G91" si="26">(F90-E90)/E90</f>
        <v>1.0029814628630533E-2</v>
      </c>
      <c r="H90" s="86">
        <f>SUM(H83:H89)</f>
        <v>19908.484126984127</v>
      </c>
      <c r="I90" s="111">
        <f t="shared" ref="I90:I91" si="27">(F90-H90)/H90</f>
        <v>0</v>
      </c>
    </row>
    <row r="91" spans="1:11" ht="15.75" customHeight="1" thickBot="1" x14ac:dyDescent="0.25">
      <c r="A91" s="161" t="s">
        <v>195</v>
      </c>
      <c r="B91" s="162"/>
      <c r="C91" s="162"/>
      <c r="D91" s="163"/>
      <c r="E91" s="106">
        <f>SUM(E90+E81+E74+E66+E55+E47+E39+E32)</f>
        <v>341978.37846190471</v>
      </c>
      <c r="F91" s="106">
        <f>SUM(F32,F39,F47,F55,F66,F74,F81,F90)</f>
        <v>355158.22904761904</v>
      </c>
      <c r="G91" s="108">
        <f t="shared" si="26"/>
        <v>3.8540011345139832E-2</v>
      </c>
      <c r="H91" s="106">
        <f>SUM(H32,H39,H47,H55,H66,H74,H81,H90)</f>
        <v>354499.89174603176</v>
      </c>
      <c r="I91" s="121">
        <f t="shared" si="27"/>
        <v>1.8570874545116073E-3</v>
      </c>
      <c r="J91" s="122"/>
    </row>
    <row r="92" spans="1:11" x14ac:dyDescent="0.25">
      <c r="E92" s="123"/>
      <c r="F92" s="123"/>
      <c r="K92" s="124"/>
    </row>
    <row r="95" spans="1:11" x14ac:dyDescent="0.25">
      <c r="E95" s="147"/>
      <c r="F95" s="147"/>
      <c r="G95" s="147"/>
      <c r="H95" s="147"/>
      <c r="I95" s="147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zoomScaleNormal="100" workbookViewId="0">
      <selection activeCell="E6" sqref="E6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6" width="13.125" customWidth="1"/>
    <col min="7" max="7" width="10.12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6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55" t="s">
        <v>3</v>
      </c>
      <c r="B13" s="155"/>
      <c r="C13" s="157" t="s">
        <v>0</v>
      </c>
      <c r="D13" s="151" t="s">
        <v>207</v>
      </c>
      <c r="E13" s="151" t="s">
        <v>208</v>
      </c>
      <c r="F13" s="151" t="s">
        <v>209</v>
      </c>
      <c r="G13" s="151" t="s">
        <v>210</v>
      </c>
      <c r="H13" s="151" t="s">
        <v>211</v>
      </c>
      <c r="I13" s="151" t="s">
        <v>212</v>
      </c>
    </row>
    <row r="14" spans="1:9" ht="42.75" customHeight="1" thickBot="1" x14ac:dyDescent="0.25">
      <c r="A14" s="156"/>
      <c r="B14" s="156"/>
      <c r="C14" s="158"/>
      <c r="D14" s="171"/>
      <c r="E14" s="171"/>
      <c r="F14" s="171"/>
      <c r="G14" s="152"/>
      <c r="H14" s="152"/>
      <c r="I14" s="171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8" t="s">
        <v>4</v>
      </c>
      <c r="C16" s="19" t="s">
        <v>163</v>
      </c>
      <c r="D16" s="139">
        <v>875</v>
      </c>
      <c r="E16" s="139">
        <v>1750</v>
      </c>
      <c r="F16" s="139">
        <v>2000</v>
      </c>
      <c r="G16" s="140">
        <v>1500</v>
      </c>
      <c r="H16" s="140">
        <v>1583</v>
      </c>
      <c r="I16" s="83">
        <f>AVERAGE(D16:H16)</f>
        <v>1541.6</v>
      </c>
    </row>
    <row r="17" spans="1:9" ht="16.5" x14ac:dyDescent="0.3">
      <c r="A17" s="92"/>
      <c r="B17" s="141" t="s">
        <v>5</v>
      </c>
      <c r="C17" s="15" t="s">
        <v>164</v>
      </c>
      <c r="D17" s="93">
        <v>1000</v>
      </c>
      <c r="E17" s="93">
        <v>1250</v>
      </c>
      <c r="F17" s="93">
        <v>2500</v>
      </c>
      <c r="G17" s="32">
        <v>1500</v>
      </c>
      <c r="H17" s="32">
        <v>1166</v>
      </c>
      <c r="I17" s="83">
        <f t="shared" ref="I17:I31" si="0">AVERAGE(D17:H17)</f>
        <v>1483.2</v>
      </c>
    </row>
    <row r="18" spans="1:9" ht="16.5" x14ac:dyDescent="0.3">
      <c r="A18" s="92"/>
      <c r="B18" s="141" t="s">
        <v>6</v>
      </c>
      <c r="C18" s="15" t="s">
        <v>165</v>
      </c>
      <c r="D18" s="93">
        <v>1000</v>
      </c>
      <c r="E18" s="93">
        <v>1250</v>
      </c>
      <c r="F18" s="93">
        <v>1500</v>
      </c>
      <c r="G18" s="32">
        <v>1000</v>
      </c>
      <c r="H18" s="32">
        <v>1333</v>
      </c>
      <c r="I18" s="83">
        <f t="shared" si="0"/>
        <v>1216.5999999999999</v>
      </c>
    </row>
    <row r="19" spans="1:9" ht="16.5" x14ac:dyDescent="0.3">
      <c r="A19" s="92"/>
      <c r="B19" s="141" t="s">
        <v>7</v>
      </c>
      <c r="C19" s="15" t="s">
        <v>166</v>
      </c>
      <c r="D19" s="93">
        <v>1000</v>
      </c>
      <c r="E19" s="93">
        <v>500</v>
      </c>
      <c r="F19" s="93">
        <v>1625</v>
      </c>
      <c r="G19" s="32">
        <v>1125</v>
      </c>
      <c r="H19" s="32">
        <v>1000</v>
      </c>
      <c r="I19" s="83">
        <f t="shared" si="0"/>
        <v>1050</v>
      </c>
    </row>
    <row r="20" spans="1:9" ht="16.5" x14ac:dyDescent="0.3">
      <c r="A20" s="92"/>
      <c r="B20" s="141" t="s">
        <v>8</v>
      </c>
      <c r="C20" s="15" t="s">
        <v>167</v>
      </c>
      <c r="D20" s="93">
        <v>2000</v>
      </c>
      <c r="E20" s="93">
        <v>2000</v>
      </c>
      <c r="F20" s="93">
        <v>2500</v>
      </c>
      <c r="G20" s="32">
        <v>2500</v>
      </c>
      <c r="H20" s="32">
        <v>2166</v>
      </c>
      <c r="I20" s="83">
        <f t="shared" si="0"/>
        <v>2233.1999999999998</v>
      </c>
    </row>
    <row r="21" spans="1:9" ht="16.5" x14ac:dyDescent="0.3">
      <c r="A21" s="92"/>
      <c r="B21" s="141" t="s">
        <v>9</v>
      </c>
      <c r="C21" s="15" t="s">
        <v>168</v>
      </c>
      <c r="D21" s="93">
        <v>1000</v>
      </c>
      <c r="E21" s="93">
        <v>1750</v>
      </c>
      <c r="F21" s="93">
        <v>1500</v>
      </c>
      <c r="G21" s="32">
        <v>1750</v>
      </c>
      <c r="H21" s="32">
        <v>1500</v>
      </c>
      <c r="I21" s="83">
        <f>AVERAGE(D21:H21)</f>
        <v>1500</v>
      </c>
    </row>
    <row r="22" spans="1:9" ht="16.5" x14ac:dyDescent="0.3">
      <c r="A22" s="92"/>
      <c r="B22" s="141" t="s">
        <v>10</v>
      </c>
      <c r="C22" s="15" t="s">
        <v>169</v>
      </c>
      <c r="D22" s="93">
        <v>875</v>
      </c>
      <c r="E22" s="93">
        <v>1250</v>
      </c>
      <c r="F22" s="93">
        <v>1500</v>
      </c>
      <c r="G22" s="32">
        <v>1500</v>
      </c>
      <c r="H22" s="32">
        <v>1000</v>
      </c>
      <c r="I22" s="83">
        <f t="shared" si="0"/>
        <v>1225</v>
      </c>
    </row>
    <row r="23" spans="1:9" ht="16.5" x14ac:dyDescent="0.3">
      <c r="A23" s="92"/>
      <c r="B23" s="141" t="s">
        <v>11</v>
      </c>
      <c r="C23" s="15" t="s">
        <v>170</v>
      </c>
      <c r="D23" s="93">
        <v>250</v>
      </c>
      <c r="E23" s="93">
        <v>250</v>
      </c>
      <c r="F23" s="93">
        <v>500</v>
      </c>
      <c r="G23" s="32">
        <v>500</v>
      </c>
      <c r="H23" s="32">
        <v>400</v>
      </c>
      <c r="I23" s="83">
        <f t="shared" si="0"/>
        <v>380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250</v>
      </c>
      <c r="F24" s="93">
        <v>500</v>
      </c>
      <c r="G24" s="32">
        <v>500</v>
      </c>
      <c r="H24" s="32">
        <v>500</v>
      </c>
      <c r="I24" s="83">
        <f t="shared" si="0"/>
        <v>437.5</v>
      </c>
    </row>
    <row r="25" spans="1:9" ht="16.5" x14ac:dyDescent="0.3">
      <c r="A25" s="92"/>
      <c r="B25" s="141" t="s">
        <v>13</v>
      </c>
      <c r="C25" s="15" t="s">
        <v>172</v>
      </c>
      <c r="D25" s="93">
        <v>250</v>
      </c>
      <c r="E25" s="93">
        <v>250</v>
      </c>
      <c r="F25" s="93">
        <v>500</v>
      </c>
      <c r="G25" s="32">
        <v>500</v>
      </c>
      <c r="H25" s="32">
        <v>500</v>
      </c>
      <c r="I25" s="83">
        <f t="shared" si="0"/>
        <v>400</v>
      </c>
    </row>
    <row r="26" spans="1:9" ht="16.5" x14ac:dyDescent="0.3">
      <c r="A26" s="92"/>
      <c r="B26" s="141" t="s">
        <v>14</v>
      </c>
      <c r="C26" s="15" t="s">
        <v>173</v>
      </c>
      <c r="D26" s="93">
        <v>250</v>
      </c>
      <c r="E26" s="93">
        <v>500</v>
      </c>
      <c r="F26" s="93">
        <v>750</v>
      </c>
      <c r="G26" s="32">
        <v>500</v>
      </c>
      <c r="H26" s="32">
        <v>500</v>
      </c>
      <c r="I26" s="83">
        <f t="shared" si="0"/>
        <v>500</v>
      </c>
    </row>
    <row r="27" spans="1:9" ht="16.5" x14ac:dyDescent="0.3">
      <c r="A27" s="92"/>
      <c r="B27" s="141" t="s">
        <v>15</v>
      </c>
      <c r="C27" s="15" t="s">
        <v>174</v>
      </c>
      <c r="D27" s="93">
        <v>750</v>
      </c>
      <c r="E27" s="93">
        <v>1000</v>
      </c>
      <c r="F27" s="93">
        <v>1500</v>
      </c>
      <c r="G27" s="32">
        <v>1250</v>
      </c>
      <c r="H27" s="32">
        <v>1250</v>
      </c>
      <c r="I27" s="83">
        <f t="shared" si="0"/>
        <v>1150</v>
      </c>
    </row>
    <row r="28" spans="1:9" ht="16.5" x14ac:dyDescent="0.3">
      <c r="A28" s="92"/>
      <c r="B28" s="141" t="s">
        <v>16</v>
      </c>
      <c r="C28" s="15" t="s">
        <v>175</v>
      </c>
      <c r="D28" s="93">
        <v>250</v>
      </c>
      <c r="E28" s="93">
        <v>500</v>
      </c>
      <c r="F28" s="93">
        <v>750</v>
      </c>
      <c r="G28" s="32">
        <v>500</v>
      </c>
      <c r="H28" s="32">
        <v>500</v>
      </c>
      <c r="I28" s="83">
        <f>AVERAGE(D28:H28)</f>
        <v>500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1000</v>
      </c>
      <c r="G29" s="32">
        <v>1000</v>
      </c>
      <c r="H29" s="32">
        <v>1166</v>
      </c>
      <c r="I29" s="83">
        <f t="shared" si="0"/>
        <v>1166.5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2500</v>
      </c>
      <c r="F30" s="93">
        <v>1500</v>
      </c>
      <c r="G30" s="32">
        <v>1000</v>
      </c>
      <c r="H30" s="32">
        <v>833</v>
      </c>
      <c r="I30" s="83">
        <f t="shared" si="0"/>
        <v>1458.25</v>
      </c>
    </row>
    <row r="31" spans="1:9" ht="16.5" customHeight="1" thickBot="1" x14ac:dyDescent="0.35">
      <c r="A31" s="94"/>
      <c r="B31" s="142" t="s">
        <v>19</v>
      </c>
      <c r="C31" s="16" t="s">
        <v>178</v>
      </c>
      <c r="D31" s="49">
        <v>1000</v>
      </c>
      <c r="E31" s="49">
        <v>1000</v>
      </c>
      <c r="F31" s="49">
        <v>1500</v>
      </c>
      <c r="G31" s="135">
        <v>1125</v>
      </c>
      <c r="H31" s="135">
        <v>1000</v>
      </c>
      <c r="I31" s="85">
        <f t="shared" si="0"/>
        <v>1125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8" t="s">
        <v>26</v>
      </c>
      <c r="C33" s="137" t="s">
        <v>179</v>
      </c>
      <c r="D33" s="139">
        <v>1000</v>
      </c>
      <c r="E33" s="139">
        <v>2500</v>
      </c>
      <c r="F33" s="139">
        <v>2500</v>
      </c>
      <c r="G33" s="140">
        <v>2000</v>
      </c>
      <c r="H33" s="140">
        <v>1833</v>
      </c>
      <c r="I33" s="83">
        <f>AVERAGE(D33:H33)</f>
        <v>1966.6</v>
      </c>
    </row>
    <row r="34" spans="1:9" ht="16.5" x14ac:dyDescent="0.3">
      <c r="A34" s="92"/>
      <c r="B34" s="141" t="s">
        <v>27</v>
      </c>
      <c r="C34" s="15" t="s">
        <v>180</v>
      </c>
      <c r="D34" s="93">
        <v>1500</v>
      </c>
      <c r="E34" s="93">
        <v>2500</v>
      </c>
      <c r="F34" s="93">
        <v>2000</v>
      </c>
      <c r="G34" s="32">
        <v>2000</v>
      </c>
      <c r="H34" s="32">
        <v>1500</v>
      </c>
      <c r="I34" s="83">
        <f>AVERAGE(D34:H34)</f>
        <v>1900</v>
      </c>
    </row>
    <row r="35" spans="1:9" ht="16.5" x14ac:dyDescent="0.3">
      <c r="A35" s="92"/>
      <c r="B35" s="143" t="s">
        <v>28</v>
      </c>
      <c r="C35" s="15" t="s">
        <v>181</v>
      </c>
      <c r="D35" s="93">
        <v>2000</v>
      </c>
      <c r="E35" s="93">
        <v>1500</v>
      </c>
      <c r="F35" s="93">
        <v>2000</v>
      </c>
      <c r="G35" s="32">
        <v>2000</v>
      </c>
      <c r="H35" s="32">
        <v>2000</v>
      </c>
      <c r="I35" s="83">
        <f>AVERAGE(D35:H35)</f>
        <v>1900</v>
      </c>
    </row>
    <row r="36" spans="1:9" ht="16.5" x14ac:dyDescent="0.3">
      <c r="A36" s="92"/>
      <c r="B36" s="141" t="s">
        <v>29</v>
      </c>
      <c r="C36" s="15" t="s">
        <v>182</v>
      </c>
      <c r="D36" s="93"/>
      <c r="E36" s="93">
        <v>1500</v>
      </c>
      <c r="F36" s="93">
        <v>2000</v>
      </c>
      <c r="G36" s="32"/>
      <c r="H36" s="32">
        <v>1000</v>
      </c>
      <c r="I36" s="83">
        <f>AVERAGE(D36:H36)</f>
        <v>1500</v>
      </c>
    </row>
    <row r="37" spans="1:9" ht="16.5" customHeight="1" thickBot="1" x14ac:dyDescent="0.35">
      <c r="A37" s="94"/>
      <c r="B37" s="144" t="s">
        <v>30</v>
      </c>
      <c r="C37" s="16" t="s">
        <v>183</v>
      </c>
      <c r="D37" s="145">
        <v>1750</v>
      </c>
      <c r="E37" s="145">
        <v>3000</v>
      </c>
      <c r="F37" s="145">
        <v>3000</v>
      </c>
      <c r="G37" s="146">
        <v>2750</v>
      </c>
      <c r="H37" s="146">
        <v>1833</v>
      </c>
      <c r="I37" s="83">
        <f>AVERAGE(D37:H37)</f>
        <v>2466.6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38" t="s">
        <v>31</v>
      </c>
      <c r="C39" s="19" t="s">
        <v>213</v>
      </c>
      <c r="D39" s="42">
        <v>25000</v>
      </c>
      <c r="E39" s="42">
        <v>27000</v>
      </c>
      <c r="F39" s="42">
        <v>30000</v>
      </c>
      <c r="G39" s="140">
        <v>20000</v>
      </c>
      <c r="H39" s="140">
        <v>24333</v>
      </c>
      <c r="I39" s="84">
        <f>AVERAGE(D39:H39)</f>
        <v>25266.6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17000</v>
      </c>
      <c r="E40" s="49">
        <v>17000</v>
      </c>
      <c r="F40" s="49">
        <v>18000</v>
      </c>
      <c r="G40" s="135">
        <v>15000</v>
      </c>
      <c r="H40" s="135">
        <v>16333</v>
      </c>
      <c r="I40" s="85">
        <f>AVERAGE(D40:H40)</f>
        <v>16666.599999999999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30-07-2018</vt:lpstr>
      <vt:lpstr>By Order</vt:lpstr>
      <vt:lpstr>All Stores</vt:lpstr>
      <vt:lpstr>'30-07-2018'!Print_Titles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2018-05-15T07:09:21Z</cp:lastPrinted>
  <dcterms:created xsi:type="dcterms:W3CDTF">2010-10-20T06:23:14Z</dcterms:created>
  <dcterms:modified xsi:type="dcterms:W3CDTF">2018-08-07T06:04:36Z</dcterms:modified>
</cp:coreProperties>
</file>