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185" yWindow="-15" windowWidth="7200" windowHeight="5085" tabRatio="599" activeTab="5"/>
  </bookViews>
  <sheets>
    <sheet name="Supermarkets" sheetId="5" r:id="rId1"/>
    <sheet name="stores" sheetId="7" r:id="rId2"/>
    <sheet name="Comp" sheetId="8" r:id="rId3"/>
    <sheet name="06-08-2018" sheetId="9" r:id="rId4"/>
    <sheet name="By Order" sheetId="11" r:id="rId5"/>
    <sheet name="All Stores" sheetId="12" r:id="rId6"/>
  </sheets>
  <definedNames>
    <definedName name="_xlnm.Print_Titles" localSheetId="3">'06-08-2018'!$12:$14</definedName>
    <definedName name="_xlnm.Print_Titles" localSheetId="5">'All Stores'!$13:$14</definedName>
    <definedName name="_xlnm.Print_Titles" localSheetId="4">'By Order'!$13:$14</definedName>
    <definedName name="_xlnm.Print_Titles" localSheetId="2">Comp!$13:$14</definedName>
    <definedName name="_xlnm.Print_Titles" localSheetId="1">stores!$12:$13</definedName>
    <definedName name="_xlnm.Print_Titles" localSheetId="0">Supermarkets!$12:$13</definedName>
  </definedNames>
  <calcPr calcId="145621"/>
</workbook>
</file>

<file path=xl/calcChain.xml><?xml version="1.0" encoding="utf-8"?>
<calcChain xmlns="http://schemas.openxmlformats.org/spreadsheetml/2006/main">
  <c r="I89" i="11" l="1"/>
  <c r="G89" i="11"/>
  <c r="I88" i="11"/>
  <c r="G88" i="11"/>
  <c r="I83" i="11"/>
  <c r="G83" i="11"/>
  <c r="I87" i="11"/>
  <c r="G87" i="11"/>
  <c r="I86" i="11"/>
  <c r="G86" i="11"/>
  <c r="I85" i="11"/>
  <c r="G85" i="11"/>
  <c r="I84" i="11"/>
  <c r="G84" i="11"/>
  <c r="I80" i="11"/>
  <c r="G80" i="11"/>
  <c r="I79" i="11"/>
  <c r="G79" i="11"/>
  <c r="I78" i="11"/>
  <c r="G78" i="11"/>
  <c r="I76" i="11"/>
  <c r="G76" i="11"/>
  <c r="I77" i="11"/>
  <c r="G77" i="11"/>
  <c r="I72" i="11"/>
  <c r="G72" i="11"/>
  <c r="I68" i="11"/>
  <c r="G68" i="11"/>
  <c r="I73" i="11"/>
  <c r="G73" i="11"/>
  <c r="I71" i="11"/>
  <c r="G71" i="11"/>
  <c r="I70" i="11"/>
  <c r="G70" i="11"/>
  <c r="I69" i="11"/>
  <c r="G69" i="11"/>
  <c r="I64" i="11"/>
  <c r="G64" i="11"/>
  <c r="I63" i="11"/>
  <c r="G63" i="11"/>
  <c r="I62" i="11"/>
  <c r="G62" i="11"/>
  <c r="I65" i="11"/>
  <c r="G65" i="11"/>
  <c r="I61" i="11"/>
  <c r="G61" i="11"/>
  <c r="I60" i="11"/>
  <c r="G60" i="11"/>
  <c r="I59" i="11"/>
  <c r="G59" i="11"/>
  <c r="I58" i="11"/>
  <c r="G58" i="11"/>
  <c r="I57" i="11"/>
  <c r="G57" i="11"/>
  <c r="I52" i="11"/>
  <c r="G52" i="11"/>
  <c r="I49" i="11"/>
  <c r="G49" i="11"/>
  <c r="I53" i="11"/>
  <c r="G53" i="11"/>
  <c r="I51" i="11"/>
  <c r="G51" i="11"/>
  <c r="I50" i="11"/>
  <c r="G50" i="11"/>
  <c r="I54" i="11"/>
  <c r="G54" i="11"/>
  <c r="I44" i="11"/>
  <c r="G44" i="11"/>
  <c r="I43" i="11"/>
  <c r="G43" i="11"/>
  <c r="I42" i="11"/>
  <c r="G42" i="11"/>
  <c r="I46" i="11"/>
  <c r="G46" i="11"/>
  <c r="I41" i="11"/>
  <c r="G41" i="11"/>
  <c r="I45" i="11"/>
  <c r="G45" i="11"/>
  <c r="I37" i="11"/>
  <c r="G37" i="11"/>
  <c r="I35" i="11"/>
  <c r="G35" i="11"/>
  <c r="I36" i="11"/>
  <c r="G36" i="11"/>
  <c r="I38" i="11"/>
  <c r="G38" i="11"/>
  <c r="I34" i="11"/>
  <c r="G34" i="11"/>
  <c r="I30" i="11"/>
  <c r="G30" i="11"/>
  <c r="I25" i="11"/>
  <c r="G25" i="11"/>
  <c r="I17" i="11"/>
  <c r="G17" i="11"/>
  <c r="I21" i="11"/>
  <c r="G21" i="11"/>
  <c r="I20" i="11"/>
  <c r="G20" i="11"/>
  <c r="I22" i="11"/>
  <c r="G22" i="11"/>
  <c r="I31" i="11"/>
  <c r="G31" i="11"/>
  <c r="I29" i="11"/>
  <c r="G29" i="11"/>
  <c r="I24" i="11"/>
  <c r="G24" i="11"/>
  <c r="I16" i="11"/>
  <c r="G16" i="11"/>
  <c r="I23" i="11"/>
  <c r="G23" i="11"/>
  <c r="I27" i="11"/>
  <c r="G27" i="11"/>
  <c r="I19" i="11"/>
  <c r="G19" i="11"/>
  <c r="I28" i="11"/>
  <c r="G28" i="11"/>
  <c r="I26" i="11"/>
  <c r="G26" i="11"/>
  <c r="I18" i="11"/>
  <c r="G18" i="11"/>
  <c r="D41" i="8" l="1"/>
  <c r="G16" i="5" l="1"/>
  <c r="G18" i="5" l="1"/>
  <c r="G41" i="8" l="1"/>
  <c r="E32" i="11"/>
  <c r="E39" i="11"/>
  <c r="E47" i="11"/>
  <c r="E55" i="11"/>
  <c r="E66" i="11"/>
  <c r="E74" i="11"/>
  <c r="E81" i="11"/>
  <c r="E90" i="11" l="1"/>
  <c r="E91" i="11" l="1"/>
  <c r="I15" i="5" l="1"/>
  <c r="G52" i="5"/>
  <c r="I50" i="5"/>
  <c r="H16" i="8"/>
  <c r="I45" i="5" l="1"/>
  <c r="F66" i="11" l="1"/>
  <c r="G20" i="9" l="1"/>
  <c r="G34" i="9" l="1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G33" i="9"/>
  <c r="G31" i="9"/>
  <c r="G21" i="9"/>
  <c r="G22" i="9"/>
  <c r="G23" i="9"/>
  <c r="G24" i="9"/>
  <c r="G25" i="9"/>
  <c r="G26" i="9"/>
  <c r="G27" i="9"/>
  <c r="G28" i="9"/>
  <c r="G29" i="9"/>
  <c r="G30" i="9"/>
  <c r="G17" i="9"/>
  <c r="G18" i="9"/>
  <c r="G19" i="9"/>
  <c r="G16" i="9"/>
  <c r="I22" i="5" l="1"/>
  <c r="H90" i="11" l="1"/>
  <c r="F90" i="11"/>
  <c r="H81" i="11"/>
  <c r="F81" i="11"/>
  <c r="H74" i="11"/>
  <c r="F74" i="11"/>
  <c r="H66" i="11"/>
  <c r="H55" i="11"/>
  <c r="F55" i="11"/>
  <c r="H47" i="11"/>
  <c r="F47" i="11"/>
  <c r="H39" i="11"/>
  <c r="F39" i="11"/>
  <c r="H32" i="11"/>
  <c r="F32" i="11"/>
  <c r="I90" i="11" l="1"/>
  <c r="H91" i="11"/>
  <c r="G74" i="11"/>
  <c r="I55" i="11"/>
  <c r="G47" i="11"/>
  <c r="G81" i="11"/>
  <c r="G55" i="11"/>
  <c r="I39" i="11"/>
  <c r="G90" i="11"/>
  <c r="I74" i="11"/>
  <c r="G66" i="11"/>
  <c r="F91" i="11"/>
  <c r="G39" i="11"/>
  <c r="I32" i="11"/>
  <c r="I47" i="11"/>
  <c r="I66" i="11"/>
  <c r="I81" i="11"/>
  <c r="G32" i="11"/>
  <c r="G19" i="5"/>
  <c r="I91" i="11" l="1"/>
  <c r="G91" i="11"/>
  <c r="I16" i="9" l="1"/>
  <c r="I18" i="5" l="1"/>
  <c r="F16" i="8"/>
  <c r="I16" i="8"/>
  <c r="F17" i="8"/>
  <c r="H17" i="8"/>
  <c r="F18" i="8"/>
  <c r="H18" i="8"/>
  <c r="F19" i="8"/>
  <c r="H19" i="8"/>
  <c r="F20" i="8"/>
  <c r="H20" i="8"/>
  <c r="F21" i="8"/>
  <c r="H21" i="8"/>
  <c r="F22" i="8"/>
  <c r="H22" i="8"/>
  <c r="F23" i="8"/>
  <c r="H23" i="8"/>
  <c r="F24" i="8"/>
  <c r="H24" i="8"/>
  <c r="F25" i="8"/>
  <c r="H25" i="8"/>
  <c r="F26" i="8"/>
  <c r="H26" i="8"/>
  <c r="F27" i="8"/>
  <c r="H27" i="8"/>
  <c r="F28" i="8"/>
  <c r="H28" i="8"/>
  <c r="F29" i="8"/>
  <c r="H29" i="8"/>
  <c r="F30" i="8"/>
  <c r="H30" i="8"/>
  <c r="F31" i="8"/>
  <c r="H31" i="8"/>
  <c r="F33" i="8"/>
  <c r="H33" i="8"/>
  <c r="F34" i="8"/>
  <c r="H34" i="8"/>
  <c r="F35" i="8"/>
  <c r="H35" i="8"/>
  <c r="F36" i="8"/>
  <c r="H36" i="8"/>
  <c r="F37" i="8"/>
  <c r="H37" i="8"/>
  <c r="F39" i="8"/>
  <c r="H39" i="8"/>
  <c r="F40" i="8"/>
  <c r="H40" i="8"/>
  <c r="I71" i="9" l="1"/>
  <c r="I72" i="9"/>
  <c r="I73" i="9"/>
  <c r="I74" i="9"/>
  <c r="I70" i="9"/>
  <c r="I46" i="9" l="1"/>
  <c r="I47" i="9"/>
  <c r="I48" i="9"/>
  <c r="I49" i="9"/>
  <c r="I50" i="9"/>
  <c r="I51" i="9"/>
  <c r="E41" i="8" l="1"/>
  <c r="H41" i="8" s="1"/>
  <c r="G15" i="5" l="1"/>
  <c r="G17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27" i="5" l="1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1" i="8" l="1"/>
  <c r="I39" i="7" l="1"/>
  <c r="I16" i="5"/>
  <c r="I17" i="5"/>
  <c r="I19" i="5"/>
  <c r="I20" i="5"/>
  <c r="I21" i="5"/>
  <c r="I23" i="5"/>
  <c r="I24" i="5"/>
  <c r="I25" i="5"/>
  <c r="I26" i="5"/>
  <c r="I28" i="5"/>
  <c r="I29" i="5"/>
  <c r="I30" i="5"/>
  <c r="I32" i="5"/>
  <c r="I33" i="5"/>
  <c r="I34" i="5"/>
  <c r="I35" i="5"/>
  <c r="I36" i="5"/>
  <c r="I38" i="5"/>
  <c r="I39" i="5"/>
  <c r="I40" i="5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4" i="7"/>
  <c r="G35" i="7"/>
  <c r="G36" i="7"/>
  <c r="G38" i="7"/>
  <c r="G39" i="7"/>
  <c r="G15" i="7"/>
  <c r="F41" i="8" l="1"/>
  <c r="I40" i="8"/>
  <c r="I39" i="8"/>
  <c r="I34" i="8"/>
  <c r="I35" i="8"/>
  <c r="I36" i="8"/>
  <c r="I37" i="8"/>
  <c r="I33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</calcChain>
</file>

<file path=xl/sharedStrings.xml><?xml version="1.0" encoding="utf-8"?>
<sst xmlns="http://schemas.openxmlformats.org/spreadsheetml/2006/main" count="849" uniqueCount="225">
  <si>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</si>
  <si>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</si>
  <si>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</si>
  <si>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</si>
  <si>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</si>
  <si>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</si>
  <si>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</si>
  <si>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</si>
  <si>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</si>
  <si>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</si>
  <si>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</si>
  <si>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</si>
  <si>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</si>
  <si>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</si>
  <si>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</si>
  <si>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</si>
  <si>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</si>
  <si>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</si>
  <si>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</si>
  <si>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</si>
  <si>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</si>
  <si>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</si>
  <si>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</si>
  <si>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</si>
  <si>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</si>
  <si>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</si>
  <si>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</si>
  <si>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</si>
  <si>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</si>
  <si>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</si>
  <si>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</si>
  <si>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</si>
  <si>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</si>
  <si>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</si>
  <si>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</si>
  <si>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</si>
  <si>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</si>
  <si>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</si>
  <si>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</si>
  <si>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</si>
  <si>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</si>
  <si>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</si>
  <si>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</si>
  <si>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</si>
  <si>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</si>
  <si>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</si>
  <si>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</si>
  <si>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</si>
  <si>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</si>
  <si>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</si>
  <si>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</si>
  <si>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</si>
  <si>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</si>
  <si>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</si>
  <si>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</si>
  <si>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</si>
  <si>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</si>
  <si>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</si>
  <si>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</si>
  <si>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</si>
  <si>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</si>
  <si>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</si>
  <si>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</si>
  <si>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</si>
  <si>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</si>
  <si>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</si>
  <si>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</si>
  <si>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</si>
  <si>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</si>
  <si>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</si>
  <si>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</si>
  <si>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</si>
  <si>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</si>
  <si>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</si>
  <si>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</si>
  <si>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</si>
  <si>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</si>
  <si>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</si>
  <si>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</si>
  <si>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</si>
  <si>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</si>
  <si>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</si>
  <si>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</si>
  <si>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</si>
  <si>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</si>
  <si>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</si>
  <si>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</si>
  <si>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</si>
  <si>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</si>
  <si>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</si>
  <si>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</si>
  <si>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</si>
  <si>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</si>
  <si>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</si>
  <si>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</si>
  <si>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</si>
  <si>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</si>
  <si>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</si>
  <si>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</si>
  <si>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</si>
  <si>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</si>
  <si>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</si>
  <si>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</si>
  <si>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</si>
  <si>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</si>
  <si>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</si>
  <si>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</si>
  <si>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</si>
  <si>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</si>
  <si>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</si>
  <si>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</si>
  <si>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</si>
  <si>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</si>
  <si>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</si>
  <si>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</si>
  <si>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</si>
  <si>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</si>
  <si>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</si>
  <si>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</si>
  <si>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</si>
  <si>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</si>
  <si>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</si>
  <si>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</si>
  <si>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</si>
  <si>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</si>
  <si>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</si>
  <si>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</si>
  <si>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</si>
  <si>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</si>
  <si>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</si>
  <si>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</si>
  <si>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</si>
  <si>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</si>
  <si>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</si>
  <si>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</si>
  <si>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</si>
  <si>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</si>
  <si>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</si>
  <si>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</si>
  <si>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</si>
  <si>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</si>
  <si>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</si>
  <si>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</si>
  <si>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</si>
  <si>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</si>
  <si>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</si>
  <si>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</si>
  <si>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</si>
  <si>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</si>
  <si>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</si>
  <si>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</si>
  <si>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</si>
  <si>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</si>
  <si>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</si>
  <si>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</si>
  <si>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</si>
  <si>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</si>
  <si>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</si>
  <si>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</si>
  <si>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</si>
  <si>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</si>
  <si>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</si>
  <si>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</si>
  <si>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</si>
  <si>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</si>
  <si>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</si>
  <si>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</si>
  <si>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</si>
  <si>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</si>
  <si>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</si>
  <si>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</si>
  <si>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</si>
  <si>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</si>
  <si>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</si>
  <si>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</si>
  <si>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</si>
  <si>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</si>
  <si>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</si>
  <si>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</si>
  <si>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</si>
  <si>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</si>
  <si>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</si>
  <si>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</si>
  <si>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</si>
  <si>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</si>
  <si>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</si>
  <si>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</si>
  <si>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</si>
  <si>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</si>
  <si>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</si>
  <si>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</si>
  <si>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</si>
  <si>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</si>
  <si>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</si>
  <si>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</si>
  <si>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</si>
  <si>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</si>
  <si>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</si>
  <si>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</si>
  <si>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</si>
  <si>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</si>
  <si>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</si>
  <si>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</si>
  <si>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</si>
  <si>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</si>
  <si>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</si>
  <si>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</si>
  <si>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</si>
  <si>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</si>
  <si>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</si>
  <si>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</si>
  <si>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</si>
  <si>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</si>
  <si>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</si>
  <si>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</si>
  <si>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</si>
  <si>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</si>
  <si>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أسعار  السوبرماركات في 30-07-2018 (ل.ل.)</t>
  </si>
  <si>
    <t>معدل أسعار المحلات والملاحم في 30-07-2018 (ل.ل.)</t>
  </si>
  <si>
    <t>المعدل العام للأسعار في 30-07-2018  (ل.ل.)</t>
  </si>
  <si>
    <t xml:space="preserve"> التاريخ 6 آب 2018</t>
  </si>
  <si>
    <t>المعدل العام للأسعار في 06-08-2018  (ل.ل.)</t>
  </si>
  <si>
    <t>معدل الأسعار في آب 2017 (ل.ل.)</t>
  </si>
  <si>
    <t>معدل أسعار  السوبرماركات في 06-08-2018 (ل.ل.)</t>
  </si>
  <si>
    <t>معدل أسعار المحلات والملاحم في 06-08-2018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</si>
</sst>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16" fillId="0" borderId="0" xfId="0" applyFont="1"/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1" fontId="1" fillId="2" borderId="3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right" vertical="center" indent="1"/>
    </xf>
    <xf numFmtId="1" fontId="1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9" fillId="0" borderId="19" xfId="0" applyFont="1" applyBorder="1"/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14" fillId="2" borderId="2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2" borderId="7" xfId="0" applyFont="1" applyFill="1" applyBorder="1" applyAlignment="1">
      <alignment horizontal="right" indent="1"/>
    </xf>
    <xf numFmtId="0" fontId="9" fillId="0" borderId="17" xfId="0" applyFont="1" applyBorder="1" applyAlignment="1">
      <alignment horizontal="right" indent="1"/>
    </xf>
    <xf numFmtId="1" fontId="1" fillId="2" borderId="17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right" indent="1"/>
    </xf>
    <xf numFmtId="0" fontId="9" fillId="0" borderId="4" xfId="0" applyFont="1" applyBorder="1" applyAlignment="1">
      <alignment horizontal="right" indent="1"/>
    </xf>
    <xf numFmtId="0" fontId="9" fillId="0" borderId="2" xfId="0" applyFont="1" applyBorder="1" applyAlignment="1">
      <alignment horizontal="right" indent="1"/>
    </xf>
    <xf numFmtId="0" fontId="9" fillId="0" borderId="9" xfId="0" applyFont="1" applyBorder="1" applyAlignment="1">
      <alignment horizontal="right" indent="1"/>
    </xf>
    <xf numFmtId="1" fontId="1" fillId="2" borderId="4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1" fontId="0" fillId="0" borderId="0" xfId="0" applyNumberFormat="1" applyFill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010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2"/>
  <sheetViews>
    <sheetView rightToLeft="1" topLeftCell="B29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148" t="s">
        <v>202</v>
      </c>
      <c r="B9" s="148"/>
      <c r="C9" s="148"/>
      <c r="D9" s="148"/>
      <c r="E9" s="148"/>
      <c r="F9" s="148"/>
      <c r="G9" s="148"/>
      <c r="H9" s="148"/>
      <c r="I9" s="148"/>
    </row>
    <row r="10" spans="1:9" ht="18" x14ac:dyDescent="0.2">
      <c r="A10" s="2" t="s">
        <v>220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149" t="s">
        <v>3</v>
      </c>
      <c r="B12" s="155"/>
      <c r="C12" s="153" t="s">
        <v>0</v>
      </c>
      <c r="D12" s="151" t="s">
        <v>23</v>
      </c>
      <c r="E12" s="151" t="s">
        <v>222</v>
      </c>
      <c r="F12" s="151" t="s">
        <v>223</v>
      </c>
      <c r="G12" s="151" t="s">
        <v>197</v>
      </c>
      <c r="H12" s="151" t="s">
        <v>217</v>
      </c>
      <c r="I12" s="151" t="s">
        <v>187</v>
      </c>
    </row>
    <row r="13" spans="1:9" ht="38.25" customHeight="1" thickBot="1" x14ac:dyDescent="0.25">
      <c r="A13" s="150"/>
      <c r="B13" s="156"/>
      <c r="C13" s="154"/>
      <c r="D13" s="152"/>
      <c r="E13" s="152"/>
      <c r="F13" s="152"/>
      <c r="G13" s="152"/>
      <c r="H13" s="152"/>
      <c r="I13" s="152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8" t="s">
        <v>4</v>
      </c>
      <c r="C15" s="19" t="s">
        <v>84</v>
      </c>
      <c r="D15" s="20" t="s">
        <v>161</v>
      </c>
      <c r="E15" s="42">
        <v>1279.3607500000001</v>
      </c>
      <c r="F15" s="43">
        <v>1634.8</v>
      </c>
      <c r="G15" s="45">
        <f>(F15-E15)/E15</f>
        <v>0.2778256641060779</v>
      </c>
      <c r="H15" s="43">
        <v>1868.8</v>
      </c>
      <c r="I15" s="45">
        <f>(F15-H15)/H15</f>
        <v>-0.1252140410958904</v>
      </c>
    </row>
    <row r="16" spans="1:9" ht="16.5" x14ac:dyDescent="0.3">
      <c r="A16" s="37"/>
      <c r="B16" s="99" t="s">
        <v>5</v>
      </c>
      <c r="C16" s="15" t="s">
        <v>85</v>
      </c>
      <c r="D16" s="11" t="s">
        <v>161</v>
      </c>
      <c r="E16" s="46">
        <v>1612.6757499999999</v>
      </c>
      <c r="F16" s="47">
        <v>1398.8</v>
      </c>
      <c r="G16" s="48">
        <f>(F16-E16)/E16</f>
        <v>-0.13262166929712929</v>
      </c>
      <c r="H16" s="47">
        <v>1428.8</v>
      </c>
      <c r="I16" s="44">
        <f t="shared" ref="I16:I30" si="0">(F16-H16)/H16</f>
        <v>-2.0996640537513999E-2</v>
      </c>
    </row>
    <row r="17" spans="1:9" ht="16.5" x14ac:dyDescent="0.3">
      <c r="A17" s="37"/>
      <c r="B17" s="99" t="s">
        <v>6</v>
      </c>
      <c r="C17" s="15" t="s">
        <v>86</v>
      </c>
      <c r="D17" s="11" t="s">
        <v>161</v>
      </c>
      <c r="E17" s="46">
        <v>1174.0017499999999</v>
      </c>
      <c r="F17" s="47">
        <v>1193.8</v>
      </c>
      <c r="G17" s="48">
        <f t="shared" ref="G17:G79" si="1">(F17-E17)/E17</f>
        <v>1.6863901608323885E-2</v>
      </c>
      <c r="H17" s="47">
        <v>1193.8</v>
      </c>
      <c r="I17" s="44">
        <f t="shared" si="0"/>
        <v>0</v>
      </c>
    </row>
    <row r="18" spans="1:9" ht="16.5" x14ac:dyDescent="0.3">
      <c r="A18" s="37"/>
      <c r="B18" s="99" t="s">
        <v>7</v>
      </c>
      <c r="C18" s="15" t="s">
        <v>87</v>
      </c>
      <c r="D18" s="11" t="s">
        <v>161</v>
      </c>
      <c r="E18" s="46">
        <v>780.75575000000003</v>
      </c>
      <c r="F18" s="47">
        <v>913.8</v>
      </c>
      <c r="G18" s="48">
        <f>(F18-E18)/E18</f>
        <v>0.17040444466787458</v>
      </c>
      <c r="H18" s="47">
        <v>913.8</v>
      </c>
      <c r="I18" s="44">
        <f>(F18-H18)/H18</f>
        <v>0</v>
      </c>
    </row>
    <row r="19" spans="1:9" ht="16.5" x14ac:dyDescent="0.3">
      <c r="A19" s="37"/>
      <c r="B19" s="99" t="s">
        <v>8</v>
      </c>
      <c r="C19" s="15" t="s">
        <v>89</v>
      </c>
      <c r="D19" s="11" t="s">
        <v>161</v>
      </c>
      <c r="E19" s="46">
        <v>2311.9848055555558</v>
      </c>
      <c r="F19" s="47">
        <v>3232</v>
      </c>
      <c r="G19" s="48">
        <f>(F19-E19)/E19</f>
        <v>0.39793306263678935</v>
      </c>
      <c r="H19" s="47">
        <v>2879.75</v>
      </c>
      <c r="I19" s="44">
        <f t="shared" si="0"/>
        <v>0.12231964580258703</v>
      </c>
    </row>
    <row r="20" spans="1:9" ht="16.5" x14ac:dyDescent="0.3">
      <c r="A20" s="37"/>
      <c r="B20" s="99" t="s">
        <v>9</v>
      </c>
      <c r="C20" s="15" t="s">
        <v>88</v>
      </c>
      <c r="D20" s="11" t="s">
        <v>161</v>
      </c>
      <c r="E20" s="46">
        <v>1614.70875</v>
      </c>
      <c r="F20" s="47">
        <v>1653.8</v>
      </c>
      <c r="G20" s="48">
        <f t="shared" si="1"/>
        <v>2.4209474309221365E-2</v>
      </c>
      <c r="H20" s="47">
        <v>1633.8</v>
      </c>
      <c r="I20" s="44">
        <f t="shared" si="0"/>
        <v>1.2241400416207615E-2</v>
      </c>
    </row>
    <row r="21" spans="1:9" ht="16.5" x14ac:dyDescent="0.3">
      <c r="A21" s="37"/>
      <c r="B21" s="99" t="s">
        <v>10</v>
      </c>
      <c r="C21" s="15" t="s">
        <v>90</v>
      </c>
      <c r="D21" s="11" t="s">
        <v>161</v>
      </c>
      <c r="E21" s="46">
        <v>1489.4275000000002</v>
      </c>
      <c r="F21" s="47">
        <v>1213.8</v>
      </c>
      <c r="G21" s="48">
        <f t="shared" si="1"/>
        <v>-0.18505600306157918</v>
      </c>
      <c r="H21" s="47">
        <v>1329.8</v>
      </c>
      <c r="I21" s="44">
        <f t="shared" si="0"/>
        <v>-8.7231162580839225E-2</v>
      </c>
    </row>
    <row r="22" spans="1:9" ht="16.5" x14ac:dyDescent="0.3">
      <c r="A22" s="37"/>
      <c r="B22" s="99" t="s">
        <v>11</v>
      </c>
      <c r="C22" s="15" t="s">
        <v>91</v>
      </c>
      <c r="D22" s="13" t="s">
        <v>81</v>
      </c>
      <c r="E22" s="46">
        <v>430.9325</v>
      </c>
      <c r="F22" s="47">
        <v>464.8</v>
      </c>
      <c r="G22" s="48">
        <f t="shared" si="1"/>
        <v>7.8591194676660509E-2</v>
      </c>
      <c r="H22" s="47">
        <v>469.8</v>
      </c>
      <c r="I22" s="44">
        <f>(F22-H22)/H22</f>
        <v>-1.0642826734780758E-2</v>
      </c>
    </row>
    <row r="23" spans="1:9" ht="16.5" x14ac:dyDescent="0.3">
      <c r="A23" s="37"/>
      <c r="B23" s="99" t="s">
        <v>12</v>
      </c>
      <c r="C23" s="15" t="s">
        <v>92</v>
      </c>
      <c r="D23" s="13" t="s">
        <v>81</v>
      </c>
      <c r="E23" s="46">
        <v>529.05937500000005</v>
      </c>
      <c r="F23" s="47">
        <v>579.79999999999995</v>
      </c>
      <c r="G23" s="48">
        <f t="shared" si="1"/>
        <v>9.5907241035091587E-2</v>
      </c>
      <c r="H23" s="47">
        <v>579.79999999999995</v>
      </c>
      <c r="I23" s="44">
        <f t="shared" si="0"/>
        <v>0</v>
      </c>
    </row>
    <row r="24" spans="1:9" ht="16.5" x14ac:dyDescent="0.3">
      <c r="A24" s="37"/>
      <c r="B24" s="99" t="s">
        <v>13</v>
      </c>
      <c r="C24" s="15" t="s">
        <v>93</v>
      </c>
      <c r="D24" s="13" t="s">
        <v>81</v>
      </c>
      <c r="E24" s="46">
        <v>525.31174999999996</v>
      </c>
      <c r="F24" s="47">
        <v>519.79999999999995</v>
      </c>
      <c r="G24" s="48">
        <f t="shared" si="1"/>
        <v>-1.0492340976572496E-2</v>
      </c>
      <c r="H24" s="47">
        <v>502.3</v>
      </c>
      <c r="I24" s="44">
        <f t="shared" si="0"/>
        <v>3.4839737208839226E-2</v>
      </c>
    </row>
    <row r="25" spans="1:9" ht="16.5" x14ac:dyDescent="0.3">
      <c r="A25" s="37"/>
      <c r="B25" s="99" t="s">
        <v>14</v>
      </c>
      <c r="C25" s="15" t="s">
        <v>94</v>
      </c>
      <c r="D25" s="13" t="s">
        <v>81</v>
      </c>
      <c r="E25" s="46">
        <v>581.97924999999998</v>
      </c>
      <c r="F25" s="47">
        <v>557.29999999999995</v>
      </c>
      <c r="G25" s="48">
        <f t="shared" si="1"/>
        <v>-4.2405721509830505E-2</v>
      </c>
      <c r="H25" s="47">
        <v>579.79999999999995</v>
      </c>
      <c r="I25" s="44">
        <f t="shared" si="0"/>
        <v>-3.8806484994825807E-2</v>
      </c>
    </row>
    <row r="26" spans="1:9" ht="16.5" x14ac:dyDescent="0.3">
      <c r="A26" s="37"/>
      <c r="B26" s="99" t="s">
        <v>15</v>
      </c>
      <c r="C26" s="15" t="s">
        <v>95</v>
      </c>
      <c r="D26" s="13" t="s">
        <v>82</v>
      </c>
      <c r="E26" s="46">
        <v>1481.21425</v>
      </c>
      <c r="F26" s="47">
        <v>1419.8</v>
      </c>
      <c r="G26" s="48">
        <f t="shared" si="1"/>
        <v>-4.1462097735017092E-2</v>
      </c>
      <c r="H26" s="47">
        <v>1464.8</v>
      </c>
      <c r="I26" s="44">
        <f t="shared" si="0"/>
        <v>-3.0720917531403606E-2</v>
      </c>
    </row>
    <row r="27" spans="1:9" ht="16.5" x14ac:dyDescent="0.3">
      <c r="A27" s="37"/>
      <c r="B27" s="99" t="s">
        <v>16</v>
      </c>
      <c r="C27" s="15" t="s">
        <v>96</v>
      </c>
      <c r="D27" s="13" t="s">
        <v>81</v>
      </c>
      <c r="E27" s="46">
        <v>551.77074999999991</v>
      </c>
      <c r="F27" s="47">
        <v>569.79999999999995</v>
      </c>
      <c r="G27" s="48">
        <f t="shared" si="1"/>
        <v>3.267525507649699E-2</v>
      </c>
      <c r="H27" s="47">
        <v>559.79999999999995</v>
      </c>
      <c r="I27" s="44">
        <f t="shared" si="0"/>
        <v>1.7863522686673815E-2</v>
      </c>
    </row>
    <row r="28" spans="1:9" ht="16.5" x14ac:dyDescent="0.3">
      <c r="A28" s="37"/>
      <c r="B28" s="99" t="s">
        <v>17</v>
      </c>
      <c r="C28" s="15" t="s">
        <v>97</v>
      </c>
      <c r="D28" s="11" t="s">
        <v>161</v>
      </c>
      <c r="E28" s="46">
        <v>926.25937499999998</v>
      </c>
      <c r="F28" s="47">
        <v>813.8</v>
      </c>
      <c r="G28" s="48">
        <f t="shared" si="1"/>
        <v>-0.12141240135896063</v>
      </c>
      <c r="H28" s="47">
        <v>854.8</v>
      </c>
      <c r="I28" s="44">
        <f t="shared" si="0"/>
        <v>-4.7964436125409453E-2</v>
      </c>
    </row>
    <row r="29" spans="1:9" ht="16.5" x14ac:dyDescent="0.3">
      <c r="A29" s="37"/>
      <c r="B29" s="99" t="s">
        <v>18</v>
      </c>
      <c r="C29" s="15" t="s">
        <v>98</v>
      </c>
      <c r="D29" s="13" t="s">
        <v>83</v>
      </c>
      <c r="E29" s="46">
        <v>1652.9983333333334</v>
      </c>
      <c r="F29" s="47">
        <v>1386.3333333333333</v>
      </c>
      <c r="G29" s="48">
        <f t="shared" si="1"/>
        <v>-0.16132200173623901</v>
      </c>
      <c r="H29" s="47">
        <v>1360.3333333333333</v>
      </c>
      <c r="I29" s="44">
        <f t="shared" si="0"/>
        <v>1.9112962509188924E-2</v>
      </c>
    </row>
    <row r="30" spans="1:9" ht="17.25" thickBot="1" x14ac:dyDescent="0.35">
      <c r="A30" s="38"/>
      <c r="B30" s="100" t="s">
        <v>19</v>
      </c>
      <c r="C30" s="16" t="s">
        <v>99</v>
      </c>
      <c r="D30" s="12" t="s">
        <v>161</v>
      </c>
      <c r="E30" s="49">
        <v>878.21499999999992</v>
      </c>
      <c r="F30" s="50">
        <v>963.8</v>
      </c>
      <c r="G30" s="51">
        <f t="shared" si="1"/>
        <v>9.7453357093650245E-2</v>
      </c>
      <c r="H30" s="50">
        <v>891.3</v>
      </c>
      <c r="I30" s="56">
        <f t="shared" si="0"/>
        <v>8.134186020419612E-2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41"/>
      <c r="F31" s="41"/>
      <c r="G31" s="52"/>
      <c r="H31" s="41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2158.3829166666665</v>
      </c>
      <c r="F32" s="43">
        <v>2305</v>
      </c>
      <c r="G32" s="45">
        <f t="shared" si="1"/>
        <v>6.792913444652536E-2</v>
      </c>
      <c r="H32" s="43">
        <v>3080</v>
      </c>
      <c r="I32" s="44">
        <f>(F32-H32)/H32</f>
        <v>-0.25162337662337664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2005.3191666666664</v>
      </c>
      <c r="F33" s="47">
        <v>2143.8000000000002</v>
      </c>
      <c r="G33" s="48">
        <f t="shared" si="1"/>
        <v>6.9056754473415291E-2</v>
      </c>
      <c r="H33" s="47">
        <v>2383.8000000000002</v>
      </c>
      <c r="I33" s="44">
        <f>(F33-H33)/H33</f>
        <v>-0.10067958721369241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1997.9817857142857</v>
      </c>
      <c r="F34" s="47">
        <v>2117.5</v>
      </c>
      <c r="G34" s="48">
        <f t="shared" si="1"/>
        <v>5.9819471398727543E-2</v>
      </c>
      <c r="H34" s="47">
        <v>2298.75</v>
      </c>
      <c r="I34" s="44">
        <f>(F34-H34)/H34</f>
        <v>-7.8847199564980971E-2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1621.4875000000002</v>
      </c>
      <c r="F35" s="47">
        <v>1662.5</v>
      </c>
      <c r="G35" s="48">
        <f t="shared" si="1"/>
        <v>2.5293133619593004E-2</v>
      </c>
      <c r="H35" s="47">
        <v>1883.3333333333333</v>
      </c>
      <c r="I35" s="44">
        <f>(F35-H35)/H35</f>
        <v>-0.11725663716814155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1508.2557499999998</v>
      </c>
      <c r="F36" s="50">
        <v>2234.8000000000002</v>
      </c>
      <c r="G36" s="51">
        <f t="shared" si="1"/>
        <v>0.48171157312014257</v>
      </c>
      <c r="H36" s="50">
        <v>2454.8000000000002</v>
      </c>
      <c r="I36" s="56">
        <f>(F36-H36)/H36</f>
        <v>-8.9620335668893589E-2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41"/>
      <c r="G37" s="52"/>
      <c r="H37" s="41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46">
        <v>26372.915277777778</v>
      </c>
      <c r="F38" s="43">
        <v>28530</v>
      </c>
      <c r="G38" s="45">
        <f t="shared" si="1"/>
        <v>8.1791667682632505E-2</v>
      </c>
      <c r="H38" s="43">
        <v>28530</v>
      </c>
      <c r="I38" s="44">
        <f t="shared" ref="I38:I43" si="2">(F38-H38)/H38</f>
        <v>0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46">
        <v>14839.028055555555</v>
      </c>
      <c r="F39" s="57">
        <v>14504.222222222223</v>
      </c>
      <c r="G39" s="48">
        <f t="shared" si="1"/>
        <v>-2.2562517712067041E-2</v>
      </c>
      <c r="H39" s="57">
        <v>14459.777777777777</v>
      </c>
      <c r="I39" s="44">
        <f t="shared" si="2"/>
        <v>3.0736602683305975E-3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57">
        <v>11029.75</v>
      </c>
      <c r="F40" s="57">
        <v>11617.25</v>
      </c>
      <c r="G40" s="48">
        <f t="shared" si="1"/>
        <v>5.3265033205648363E-2</v>
      </c>
      <c r="H40" s="57">
        <v>10867.25</v>
      </c>
      <c r="I40" s="44">
        <f t="shared" si="2"/>
        <v>6.9014700131127926E-2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47">
        <v>5915.55</v>
      </c>
      <c r="F41" s="47">
        <v>6250</v>
      </c>
      <c r="G41" s="48">
        <f t="shared" si="1"/>
        <v>5.6537431008105724E-2</v>
      </c>
      <c r="H41" s="47">
        <v>6250</v>
      </c>
      <c r="I41" s="44">
        <f t="shared" si="2"/>
        <v>0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7">
        <v>9968.5119047619046</v>
      </c>
      <c r="F42" s="47">
        <v>9968.5714285714294</v>
      </c>
      <c r="G42" s="48">
        <f t="shared" si="1"/>
        <v>5.9711830705973398E-6</v>
      </c>
      <c r="H42" s="47">
        <v>9968.3333333333339</v>
      </c>
      <c r="I42" s="44">
        <f t="shared" si="2"/>
        <v>2.3885160150016183E-5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24" t="s">
        <v>161</v>
      </c>
      <c r="E43" s="50">
        <v>12674.419642857143</v>
      </c>
      <c r="F43" s="50">
        <v>12690</v>
      </c>
      <c r="G43" s="51">
        <f t="shared" si="1"/>
        <v>1.2292757839714912E-3</v>
      </c>
      <c r="H43" s="50">
        <v>12520</v>
      </c>
      <c r="I43" s="59">
        <f t="shared" si="2"/>
        <v>1.3578274760383386E-2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41"/>
      <c r="F44" s="130"/>
      <c r="G44" s="6"/>
      <c r="H44" s="130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43">
        <v>6359.666666666667</v>
      </c>
      <c r="F45" s="43">
        <v>5943.8888888888887</v>
      </c>
      <c r="G45" s="45">
        <f t="shared" si="1"/>
        <v>-6.5377290913220545E-2</v>
      </c>
      <c r="H45" s="43">
        <v>5860.5555555555557</v>
      </c>
      <c r="I45" s="44">
        <f t="shared" ref="I45:I49" si="3">(F45-H45)/H45</f>
        <v>1.4219357285050664E-2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47">
        <v>6037.333333333333</v>
      </c>
      <c r="F46" s="47">
        <v>6034.4444444444443</v>
      </c>
      <c r="G46" s="48">
        <f t="shared" si="1"/>
        <v>-4.785041224970219E-4</v>
      </c>
      <c r="H46" s="47">
        <v>6034.4444444444443</v>
      </c>
      <c r="I46" s="87">
        <f t="shared" si="3"/>
        <v>0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47">
        <v>19273.25</v>
      </c>
      <c r="F47" s="47">
        <v>19273.75</v>
      </c>
      <c r="G47" s="48">
        <f t="shared" si="1"/>
        <v>2.5942692592064131E-5</v>
      </c>
      <c r="H47" s="47">
        <v>19273.75</v>
      </c>
      <c r="I47" s="87">
        <f t="shared" si="3"/>
        <v>0</v>
      </c>
    </row>
    <row r="48" spans="1:9" ht="16.5" x14ac:dyDescent="0.3">
      <c r="A48" s="37"/>
      <c r="B48" s="34" t="s">
        <v>48</v>
      </c>
      <c r="C48" s="15" t="s">
        <v>157</v>
      </c>
      <c r="D48" s="11" t="s">
        <v>114</v>
      </c>
      <c r="E48" s="47">
        <v>18064.362178571428</v>
      </c>
      <c r="F48" s="47">
        <v>18591.349111111111</v>
      </c>
      <c r="G48" s="48">
        <f t="shared" si="1"/>
        <v>2.9172739526049429E-2</v>
      </c>
      <c r="H48" s="47">
        <v>18591.34888888889</v>
      </c>
      <c r="I48" s="87">
        <f t="shared" si="3"/>
        <v>1.1952990736871505E-8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47">
        <v>1975.5714285714287</v>
      </c>
      <c r="F49" s="47">
        <v>2115</v>
      </c>
      <c r="G49" s="48">
        <f t="shared" si="1"/>
        <v>7.0576325113891045E-2</v>
      </c>
      <c r="H49" s="47">
        <v>2209.2857142857142</v>
      </c>
      <c r="I49" s="44">
        <f t="shared" si="3"/>
        <v>-4.2677012609117333E-2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50">
        <v>26057.944444444445</v>
      </c>
      <c r="F50" s="50">
        <v>27101</v>
      </c>
      <c r="G50" s="56">
        <f t="shared" si="1"/>
        <v>4.002831296917337E-2</v>
      </c>
      <c r="H50" s="50">
        <v>27101</v>
      </c>
      <c r="I50" s="59">
        <f>(F50-H50)/H50</f>
        <v>0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41"/>
      <c r="F51" s="41"/>
      <c r="G51" s="52"/>
      <c r="H51" s="41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43">
        <v>3750</v>
      </c>
      <c r="F52" s="66">
        <v>3750</v>
      </c>
      <c r="G52" s="45">
        <f>(F52-E52)/E52</f>
        <v>0</v>
      </c>
      <c r="H52" s="66">
        <v>3750</v>
      </c>
      <c r="I52" s="125">
        <f t="shared" ref="I52:I60" si="4">(F52-H52)/H52</f>
        <v>0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47">
        <v>4027.8333333333335</v>
      </c>
      <c r="F53" s="70">
        <v>3730.4285714285716</v>
      </c>
      <c r="G53" s="48">
        <f t="shared" si="1"/>
        <v>-7.3837405198351941E-2</v>
      </c>
      <c r="H53" s="70">
        <v>3730.4285714285716</v>
      </c>
      <c r="I53" s="87">
        <f t="shared" si="4"/>
        <v>0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47">
        <v>2047.1666666666667</v>
      </c>
      <c r="F54" s="70">
        <v>2031.6666666666667</v>
      </c>
      <c r="G54" s="48">
        <f t="shared" si="1"/>
        <v>-7.5714402019050721E-3</v>
      </c>
      <c r="H54" s="70">
        <v>2031.6666666666667</v>
      </c>
      <c r="I54" s="87">
        <f t="shared" si="4"/>
        <v>0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47">
        <v>5500</v>
      </c>
      <c r="F55" s="70">
        <v>5500</v>
      </c>
      <c r="G55" s="48">
        <f t="shared" si="1"/>
        <v>0</v>
      </c>
      <c r="H55" s="70">
        <v>5500</v>
      </c>
      <c r="I55" s="87">
        <f t="shared" si="4"/>
        <v>0</v>
      </c>
    </row>
    <row r="56" spans="1:9" ht="16.5" x14ac:dyDescent="0.3">
      <c r="A56" s="37"/>
      <c r="B56" s="102" t="s">
        <v>42</v>
      </c>
      <c r="C56" s="103" t="s">
        <v>198</v>
      </c>
      <c r="D56" s="104" t="s">
        <v>114</v>
      </c>
      <c r="E56" s="61">
        <v>2108.75</v>
      </c>
      <c r="F56" s="105">
        <v>2155.8333333333335</v>
      </c>
      <c r="G56" s="55">
        <f t="shared" si="1"/>
        <v>2.2327603240466384E-2</v>
      </c>
      <c r="H56" s="105">
        <v>2155.8333333333335</v>
      </c>
      <c r="I56" s="88">
        <f t="shared" si="4"/>
        <v>0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50">
        <v>4639.114583333333</v>
      </c>
      <c r="F57" s="50">
        <v>4780.5</v>
      </c>
      <c r="G57" s="51">
        <f t="shared" si="1"/>
        <v>3.0476810634213224E-2</v>
      </c>
      <c r="H57" s="50">
        <v>4630.5</v>
      </c>
      <c r="I57" s="126">
        <f t="shared" si="4"/>
        <v>3.2393909944930355E-2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57">
        <v>5540.9</v>
      </c>
      <c r="F58" s="68">
        <v>5157.5</v>
      </c>
      <c r="G58" s="44">
        <f t="shared" si="1"/>
        <v>-6.919453518381484E-2</v>
      </c>
      <c r="H58" s="68">
        <v>5157.5</v>
      </c>
      <c r="I58" s="44">
        <f t="shared" si="4"/>
        <v>0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47">
        <v>4621.3999999999996</v>
      </c>
      <c r="F59" s="70">
        <v>5039.5</v>
      </c>
      <c r="G59" s="48">
        <f t="shared" si="1"/>
        <v>9.0470420218981343E-2</v>
      </c>
      <c r="H59" s="70">
        <v>5039.5</v>
      </c>
      <c r="I59" s="44">
        <f t="shared" si="4"/>
        <v>0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50">
        <v>17681.75</v>
      </c>
      <c r="F60" s="73">
        <v>21548.75</v>
      </c>
      <c r="G60" s="51">
        <f t="shared" si="1"/>
        <v>0.21870007210824721</v>
      </c>
      <c r="H60" s="73">
        <v>21548.75</v>
      </c>
      <c r="I60" s="51">
        <f t="shared" si="4"/>
        <v>0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41"/>
      <c r="F61" s="52"/>
      <c r="G61" s="52"/>
      <c r="H61" s="52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43">
        <v>6039.5416666666661</v>
      </c>
      <c r="F62" s="54">
        <v>6486.5</v>
      </c>
      <c r="G62" s="45">
        <f t="shared" si="1"/>
        <v>7.400533980917437E-2</v>
      </c>
      <c r="H62" s="54">
        <v>6486.5</v>
      </c>
      <c r="I62" s="44">
        <f t="shared" ref="I62:I67" si="5">(F62-H62)/H62</f>
        <v>0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47">
        <v>47046.625</v>
      </c>
      <c r="F63" s="46">
        <v>47046.625</v>
      </c>
      <c r="G63" s="48">
        <f t="shared" si="1"/>
        <v>0</v>
      </c>
      <c r="H63" s="46">
        <v>47046.625</v>
      </c>
      <c r="I63" s="44">
        <f t="shared" si="5"/>
        <v>0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47">
        <v>12146.833333333334</v>
      </c>
      <c r="F64" s="46">
        <v>11498.75</v>
      </c>
      <c r="G64" s="48">
        <f t="shared" si="1"/>
        <v>-5.3354097775826392E-2</v>
      </c>
      <c r="H64" s="46">
        <v>11498.75</v>
      </c>
      <c r="I64" s="87">
        <f t="shared" si="5"/>
        <v>0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47">
        <v>7046.6180555555557</v>
      </c>
      <c r="F65" s="46">
        <v>7605.2</v>
      </c>
      <c r="G65" s="48">
        <f t="shared" si="1"/>
        <v>7.9269507732728325E-2</v>
      </c>
      <c r="H65" s="46">
        <v>7494.7</v>
      </c>
      <c r="I65" s="87">
        <f t="shared" si="5"/>
        <v>1.4743752251591125E-2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47">
        <v>3821.55</v>
      </c>
      <c r="F66" s="46">
        <v>3837.5</v>
      </c>
      <c r="G66" s="48">
        <f t="shared" si="1"/>
        <v>4.1736991534847947E-3</v>
      </c>
      <c r="H66" s="46">
        <v>3866.6666666666665</v>
      </c>
      <c r="I66" s="87">
        <f t="shared" si="5"/>
        <v>-7.5431034482758234E-3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50">
        <v>3446.083333333333</v>
      </c>
      <c r="F67" s="58">
        <v>3642.1428571428573</v>
      </c>
      <c r="G67" s="51">
        <f t="shared" si="1"/>
        <v>5.6893436648230884E-2</v>
      </c>
      <c r="H67" s="58">
        <v>3642.1428571428573</v>
      </c>
      <c r="I67" s="88">
        <f t="shared" si="5"/>
        <v>0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41"/>
      <c r="F68" s="52"/>
      <c r="G68" s="60"/>
      <c r="H68" s="52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43">
        <v>3607.2</v>
      </c>
      <c r="F69" s="43">
        <v>3725.8</v>
      </c>
      <c r="G69" s="45">
        <f t="shared" si="1"/>
        <v>3.287868707030394E-2</v>
      </c>
      <c r="H69" s="43">
        <v>3725.8</v>
      </c>
      <c r="I69" s="44">
        <f>(F69-H69)/H69</f>
        <v>0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47">
        <v>2748.3333333333335</v>
      </c>
      <c r="F70" s="47">
        <v>2780.3333333333335</v>
      </c>
      <c r="G70" s="48">
        <f t="shared" si="1"/>
        <v>1.1643420254699817E-2</v>
      </c>
      <c r="H70" s="47">
        <v>2813.6666666666665</v>
      </c>
      <c r="I70" s="44">
        <f>(F70-H70)/H70</f>
        <v>-1.1846937566638916E-2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47">
        <v>1315.5</v>
      </c>
      <c r="F71" s="47">
        <v>1336.875</v>
      </c>
      <c r="G71" s="48">
        <f t="shared" si="1"/>
        <v>1.6248574686431014E-2</v>
      </c>
      <c r="H71" s="47">
        <v>1336.875</v>
      </c>
      <c r="I71" s="44">
        <f>(F71-H71)/H71</f>
        <v>0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47">
        <v>2118.9444444444448</v>
      </c>
      <c r="F72" s="47">
        <v>2205.375</v>
      </c>
      <c r="G72" s="48">
        <f t="shared" si="1"/>
        <v>4.0789439186177431E-2</v>
      </c>
      <c r="H72" s="47">
        <v>2205.375</v>
      </c>
      <c r="I72" s="44">
        <f>(F72-H72)/H72</f>
        <v>0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50">
        <v>1643</v>
      </c>
      <c r="F73" s="50">
        <v>1595</v>
      </c>
      <c r="G73" s="48">
        <f t="shared" si="1"/>
        <v>-2.9214850882531954E-2</v>
      </c>
      <c r="H73" s="50">
        <v>1595</v>
      </c>
      <c r="I73" s="59">
        <f>(F73-H73)/H73</f>
        <v>0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41"/>
      <c r="F74" s="52"/>
      <c r="G74" s="52"/>
      <c r="H74" s="52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43">
        <v>1466.4285714285713</v>
      </c>
      <c r="F75" s="43">
        <v>1466.4285714285713</v>
      </c>
      <c r="G75" s="44">
        <f t="shared" si="1"/>
        <v>0</v>
      </c>
      <c r="H75" s="43">
        <v>1466.4285714285713</v>
      </c>
      <c r="I75" s="45">
        <f>(F75-H75)/H75</f>
        <v>0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47">
        <v>1450</v>
      </c>
      <c r="F76" s="32">
        <v>1382.5555555555557</v>
      </c>
      <c r="G76" s="48">
        <f t="shared" si="1"/>
        <v>-4.6513409961685757E-2</v>
      </c>
      <c r="H76" s="32">
        <v>1382.5555555555557</v>
      </c>
      <c r="I76" s="44">
        <f t="shared" ref="I76:I81" si="6">(F76-H76)/H76</f>
        <v>0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47">
        <v>914.3</v>
      </c>
      <c r="F77" s="47">
        <v>802</v>
      </c>
      <c r="G77" s="48">
        <f t="shared" si="1"/>
        <v>-0.12282620584053369</v>
      </c>
      <c r="H77" s="47">
        <v>802</v>
      </c>
      <c r="I77" s="44">
        <f t="shared" si="6"/>
        <v>0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47">
        <v>1457.7</v>
      </c>
      <c r="F78" s="47">
        <v>1504.9</v>
      </c>
      <c r="G78" s="48">
        <f t="shared" si="1"/>
        <v>3.2379776360019236E-2</v>
      </c>
      <c r="H78" s="47">
        <v>1504.9</v>
      </c>
      <c r="I78" s="44">
        <f t="shared" si="6"/>
        <v>0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61">
        <v>1745.4</v>
      </c>
      <c r="F79" s="61">
        <v>1929.8</v>
      </c>
      <c r="G79" s="48">
        <f t="shared" si="1"/>
        <v>0.1056491348687979</v>
      </c>
      <c r="H79" s="61">
        <v>1933.8</v>
      </c>
      <c r="I79" s="44">
        <f t="shared" si="6"/>
        <v>-2.0684662322887578E-3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61">
        <v>8750</v>
      </c>
      <c r="F80" s="61">
        <v>8830</v>
      </c>
      <c r="G80" s="48">
        <f>(F80-E80)/E80</f>
        <v>9.1428571428571435E-3</v>
      </c>
      <c r="H80" s="61">
        <v>8830</v>
      </c>
      <c r="I80" s="44">
        <f t="shared" si="6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50">
        <v>3910.8</v>
      </c>
      <c r="F81" s="50">
        <v>3988.8</v>
      </c>
      <c r="G81" s="51">
        <f>(F81-E81)/E81</f>
        <v>1.9944768333844738E-2</v>
      </c>
      <c r="H81" s="50">
        <v>3988.8</v>
      </c>
      <c r="I81" s="56">
        <f t="shared" si="6"/>
        <v>0</v>
      </c>
    </row>
    <row r="82" spans="1:9" x14ac:dyDescent="0.25">
      <c r="F82" s="96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0"/>
  <sheetViews>
    <sheetView rightToLeft="1" topLeftCell="B9" zoomScaleNormal="100" workbookViewId="0">
      <selection activeCell="I42" sqref="I42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48" t="s">
        <v>203</v>
      </c>
      <c r="B9" s="148"/>
      <c r="C9" s="148"/>
      <c r="D9" s="148"/>
      <c r="E9" s="148"/>
      <c r="F9" s="148"/>
      <c r="G9" s="148"/>
      <c r="H9" s="148"/>
      <c r="I9" s="148"/>
    </row>
    <row r="10" spans="1:9" ht="18" x14ac:dyDescent="0.2">
      <c r="A10" s="2" t="s">
        <v>220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149" t="s">
        <v>3</v>
      </c>
      <c r="B12" s="155"/>
      <c r="C12" s="157" t="s">
        <v>0</v>
      </c>
      <c r="D12" s="151" t="s">
        <v>23</v>
      </c>
      <c r="E12" s="151" t="s">
        <v>222</v>
      </c>
      <c r="F12" s="159" t="s">
        <v>224</v>
      </c>
      <c r="G12" s="151" t="s">
        <v>197</v>
      </c>
      <c r="H12" s="159" t="s">
        <v>218</v>
      </c>
      <c r="I12" s="151" t="s">
        <v>187</v>
      </c>
    </row>
    <row r="13" spans="1:9" ht="30.75" customHeight="1" thickBot="1" x14ac:dyDescent="0.25">
      <c r="A13" s="150"/>
      <c r="B13" s="156"/>
      <c r="C13" s="158"/>
      <c r="D13" s="152"/>
      <c r="E13" s="152"/>
      <c r="F13" s="160"/>
      <c r="G13" s="152"/>
      <c r="H13" s="160"/>
      <c r="I13" s="152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16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1279.3607500000001</v>
      </c>
      <c r="F15" s="83">
        <v>1660</v>
      </c>
      <c r="G15" s="44">
        <f>(F15-E15)/E15</f>
        <v>0.29752300123323305</v>
      </c>
      <c r="H15" s="83">
        <v>1541.6</v>
      </c>
      <c r="I15" s="127">
        <f>(F15-H15)/H15</f>
        <v>7.6803321224701668E-2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1612.6757499999999</v>
      </c>
      <c r="F16" s="83">
        <v>1704.1</v>
      </c>
      <c r="G16" s="48">
        <f t="shared" ref="G16:G39" si="0">(F16-E16)/E16</f>
        <v>5.6691030419475236E-2</v>
      </c>
      <c r="H16" s="83">
        <v>1483.2</v>
      </c>
      <c r="I16" s="48">
        <f>(F16-H16)/H16</f>
        <v>0.14893473570658028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1174.0017499999999</v>
      </c>
      <c r="F17" s="83">
        <v>1420.7</v>
      </c>
      <c r="G17" s="48">
        <f t="shared" si="0"/>
        <v>0.21013448233786719</v>
      </c>
      <c r="H17" s="83">
        <v>1216.5999999999999</v>
      </c>
      <c r="I17" s="48">
        <f t="shared" ref="I17:I29" si="1">(F17-H17)/H17</f>
        <v>0.16776261712970586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780.75575000000003</v>
      </c>
      <c r="F18" s="83">
        <v>1023.2</v>
      </c>
      <c r="G18" s="48">
        <f t="shared" si="0"/>
        <v>0.31052509059331296</v>
      </c>
      <c r="H18" s="83">
        <v>1050</v>
      </c>
      <c r="I18" s="48">
        <f t="shared" si="1"/>
        <v>-2.552380952380948E-2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2311.9848055555558</v>
      </c>
      <c r="F19" s="83">
        <v>2266.6</v>
      </c>
      <c r="G19" s="48">
        <f t="shared" si="0"/>
        <v>-1.9630235218890287E-2</v>
      </c>
      <c r="H19" s="83">
        <v>2233.1999999999998</v>
      </c>
      <c r="I19" s="48">
        <f t="shared" si="1"/>
        <v>1.4956116783091569E-2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1614.70875</v>
      </c>
      <c r="F20" s="83">
        <v>1550</v>
      </c>
      <c r="G20" s="48">
        <f t="shared" si="0"/>
        <v>-4.0074564530600341E-2</v>
      </c>
      <c r="H20" s="83">
        <v>1500</v>
      </c>
      <c r="I20" s="48">
        <f t="shared" si="1"/>
        <v>3.3333333333333333E-2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1489.4275000000002</v>
      </c>
      <c r="F21" s="83">
        <v>1125</v>
      </c>
      <c r="G21" s="48">
        <f t="shared" si="0"/>
        <v>-0.24467622626814678</v>
      </c>
      <c r="H21" s="83">
        <v>1225</v>
      </c>
      <c r="I21" s="48">
        <f t="shared" si="1"/>
        <v>-8.1632653061224483E-2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430.9325</v>
      </c>
      <c r="F22" s="83">
        <v>412.6</v>
      </c>
      <c r="G22" s="48">
        <f t="shared" si="0"/>
        <v>-4.2541465310692465E-2</v>
      </c>
      <c r="H22" s="83">
        <v>380</v>
      </c>
      <c r="I22" s="48">
        <f t="shared" si="1"/>
        <v>8.5789473684210582E-2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529.05937500000005</v>
      </c>
      <c r="F23" s="83">
        <v>525</v>
      </c>
      <c r="G23" s="48">
        <f t="shared" si="0"/>
        <v>-7.6728155511846755E-3</v>
      </c>
      <c r="H23" s="83">
        <v>437.5</v>
      </c>
      <c r="I23" s="48">
        <f t="shared" si="1"/>
        <v>0.2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525.31174999999996</v>
      </c>
      <c r="F24" s="83">
        <v>520</v>
      </c>
      <c r="G24" s="48">
        <f t="shared" si="0"/>
        <v>-1.011161467452415E-2</v>
      </c>
      <c r="H24" s="83">
        <v>400</v>
      </c>
      <c r="I24" s="48">
        <f t="shared" si="1"/>
        <v>0.3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581.97924999999998</v>
      </c>
      <c r="F25" s="83">
        <v>542.5</v>
      </c>
      <c r="G25" s="48">
        <f t="shared" si="0"/>
        <v>-6.7836181444613328E-2</v>
      </c>
      <c r="H25" s="83">
        <v>500</v>
      </c>
      <c r="I25" s="48">
        <f t="shared" si="1"/>
        <v>8.5000000000000006E-2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1481.21425</v>
      </c>
      <c r="F26" s="83">
        <v>1170</v>
      </c>
      <c r="G26" s="48">
        <f t="shared" si="0"/>
        <v>-0.21010751820676854</v>
      </c>
      <c r="H26" s="83">
        <v>1150</v>
      </c>
      <c r="I26" s="48">
        <f t="shared" si="1"/>
        <v>1.7391304347826087E-2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551.77074999999991</v>
      </c>
      <c r="F27" s="83">
        <v>480</v>
      </c>
      <c r="G27" s="48">
        <f t="shared" si="0"/>
        <v>-0.13007349519705408</v>
      </c>
      <c r="H27" s="83">
        <v>500</v>
      </c>
      <c r="I27" s="48">
        <f t="shared" si="1"/>
        <v>-0.04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926.25937499999998</v>
      </c>
      <c r="F28" s="83">
        <v>1125</v>
      </c>
      <c r="G28" s="48">
        <f t="shared" si="0"/>
        <v>0.21456260564164334</v>
      </c>
      <c r="H28" s="83">
        <v>1166.5</v>
      </c>
      <c r="I28" s="48">
        <f t="shared" si="1"/>
        <v>-3.5576510930132879E-2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1652.9983333333334</v>
      </c>
      <c r="F29" s="83">
        <v>1566.6</v>
      </c>
      <c r="G29" s="48">
        <f t="shared" si="0"/>
        <v>-5.2267646972824253E-2</v>
      </c>
      <c r="H29" s="83">
        <v>1458.25</v>
      </c>
      <c r="I29" s="48">
        <f t="shared" si="1"/>
        <v>7.4301388650779981E-2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878.21499999999992</v>
      </c>
      <c r="F30" s="95">
        <v>1281.5999999999999</v>
      </c>
      <c r="G30" s="51">
        <f t="shared" si="0"/>
        <v>0.45932374190830266</v>
      </c>
      <c r="H30" s="95">
        <v>1125</v>
      </c>
      <c r="I30" s="51">
        <f>(F30-H30)/H30</f>
        <v>0.13919999999999991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8"/>
      <c r="G31" s="53"/>
      <c r="H31" s="8"/>
      <c r="I31" s="128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2158.3829166666665</v>
      </c>
      <c r="F32" s="83">
        <v>2316.5340000000001</v>
      </c>
      <c r="G32" s="44">
        <f t="shared" si="0"/>
        <v>7.3272949907135496E-2</v>
      </c>
      <c r="H32" s="83">
        <v>1966.6</v>
      </c>
      <c r="I32" s="45">
        <f>(F32-H32)/H32</f>
        <v>0.17793857418895567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2005.3191666666664</v>
      </c>
      <c r="F33" s="83">
        <v>2133.3339999999998</v>
      </c>
      <c r="G33" s="48">
        <f t="shared" si="0"/>
        <v>6.3837635156165959E-2</v>
      </c>
      <c r="H33" s="83">
        <v>1900</v>
      </c>
      <c r="I33" s="48">
        <f>(F33-H33)/H33</f>
        <v>0.12280736842105254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1997.9817857142857</v>
      </c>
      <c r="F34" s="83">
        <v>1916.6</v>
      </c>
      <c r="G34" s="48">
        <f t="shared" si="0"/>
        <v>-4.0731995805052608E-2</v>
      </c>
      <c r="H34" s="83">
        <v>1900</v>
      </c>
      <c r="I34" s="48">
        <f>(F34-H34)/H34</f>
        <v>8.7368421052631106E-3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1621.4875000000002</v>
      </c>
      <c r="F35" s="83">
        <v>1500</v>
      </c>
      <c r="G35" s="48">
        <f t="shared" si="0"/>
        <v>-7.4923488463525104E-2</v>
      </c>
      <c r="H35" s="83">
        <v>1500</v>
      </c>
      <c r="I35" s="48">
        <f>(F35-H35)/H35</f>
        <v>0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1508.2557499999998</v>
      </c>
      <c r="F36" s="83">
        <v>2510</v>
      </c>
      <c r="G36" s="55">
        <f t="shared" si="0"/>
        <v>0.66417399701608981</v>
      </c>
      <c r="H36" s="83">
        <v>2466.6</v>
      </c>
      <c r="I36" s="48">
        <f>(F36-H36)/H36</f>
        <v>1.759507013703077E-2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8"/>
      <c r="G37" s="53"/>
      <c r="H37" s="8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26372.915277777778</v>
      </c>
      <c r="F38" s="84">
        <v>26333.200000000001</v>
      </c>
      <c r="G38" s="45">
        <f t="shared" si="0"/>
        <v>-1.5059115520399853E-3</v>
      </c>
      <c r="H38" s="84">
        <v>25266.6</v>
      </c>
      <c r="I38" s="45">
        <f>(F38-H38)/H38</f>
        <v>4.2213831698764463E-2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5">
        <v>14839.028055555555</v>
      </c>
      <c r="F39" s="85">
        <v>15866.6</v>
      </c>
      <c r="G39" s="51">
        <f t="shared" si="0"/>
        <v>6.9247927869489745E-2</v>
      </c>
      <c r="H39" s="85">
        <v>16666.599999999999</v>
      </c>
      <c r="I39" s="51">
        <f>(F39-H39)/H39</f>
        <v>-4.8000192000767897E-2</v>
      </c>
    </row>
    <row r="40" spans="1:9" x14ac:dyDescent="0.25">
      <c r="F40" s="96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1"/>
  <sheetViews>
    <sheetView rightToLeft="1" topLeftCell="C7" zoomScaleNormal="100" workbookViewId="0">
      <selection activeCell="H16" sqref="H16:H40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42.125" customWidth="1"/>
    <col min="4" max="4" width="14.625" customWidth="1"/>
    <col min="5" max="5" width="12.87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48" t="s">
        <v>204</v>
      </c>
      <c r="B9" s="148"/>
      <c r="C9" s="148"/>
      <c r="D9" s="148"/>
      <c r="E9" s="148"/>
      <c r="F9" s="148"/>
      <c r="G9" s="148"/>
      <c r="H9" s="148"/>
      <c r="I9" s="148"/>
    </row>
    <row r="10" spans="1:9" ht="18" x14ac:dyDescent="0.2">
      <c r="A10" s="2" t="s">
        <v>220</v>
      </c>
      <c r="B10" s="2"/>
      <c r="C10" s="2"/>
      <c r="D10" s="2"/>
    </row>
    <row r="11" spans="1:9" ht="18" x14ac:dyDescent="0.2">
      <c r="A11" s="2"/>
      <c r="B11" s="2"/>
      <c r="C11" s="2"/>
      <c r="D11" s="2"/>
    </row>
    <row r="12" spans="1:9" ht="15.75" thickBot="1" x14ac:dyDescent="0.3"/>
    <row r="13" spans="1:9" ht="24.75" customHeight="1" x14ac:dyDescent="0.2">
      <c r="A13" s="149" t="s">
        <v>3</v>
      </c>
      <c r="B13" s="155"/>
      <c r="C13" s="157" t="s">
        <v>0</v>
      </c>
      <c r="D13" s="151" t="s">
        <v>223</v>
      </c>
      <c r="E13" s="159" t="s">
        <v>224</v>
      </c>
      <c r="F13" s="166" t="s">
        <v>186</v>
      </c>
      <c r="G13" s="151" t="s">
        <v>222</v>
      </c>
      <c r="H13" s="168" t="s">
        <v>221</v>
      </c>
      <c r="I13" s="164" t="s">
        <v>196</v>
      </c>
    </row>
    <row r="14" spans="1:9" ht="39.75" customHeight="1" thickBot="1" x14ac:dyDescent="0.25">
      <c r="A14" s="150"/>
      <c r="B14" s="156"/>
      <c r="C14" s="158"/>
      <c r="D14" s="152"/>
      <c r="E14" s="160"/>
      <c r="F14" s="167"/>
      <c r="G14" s="152"/>
      <c r="H14" s="169"/>
      <c r="I14" s="165"/>
    </row>
    <row r="15" spans="1:9" ht="17.25" customHeight="1" thickBot="1" x14ac:dyDescent="0.3">
      <c r="A15" s="33" t="s">
        <v>24</v>
      </c>
      <c r="B15" s="10" t="s">
        <v>22</v>
      </c>
      <c r="C15" s="5"/>
      <c r="D15" s="62"/>
      <c r="E15" s="7"/>
      <c r="F15" s="63"/>
      <c r="G15" s="64"/>
      <c r="H15" s="64"/>
      <c r="I15" s="65"/>
    </row>
    <row r="16" spans="1:9" ht="16.5" customHeight="1" x14ac:dyDescent="0.3">
      <c r="A16" s="33"/>
      <c r="B16" s="40" t="s">
        <v>4</v>
      </c>
      <c r="C16" s="19" t="s">
        <v>163</v>
      </c>
      <c r="D16" s="43">
        <v>1634.8</v>
      </c>
      <c r="E16" s="83">
        <v>1660</v>
      </c>
      <c r="F16" s="67">
        <f t="shared" ref="F16:F31" si="0">D16-E16</f>
        <v>-25.200000000000045</v>
      </c>
      <c r="G16" s="42">
        <v>1279.3607500000001</v>
      </c>
      <c r="H16" s="66">
        <f>AVERAGE(D16:E16)</f>
        <v>1647.4</v>
      </c>
      <c r="I16" s="69">
        <f>(H16-G16)/G16</f>
        <v>0.28767433266965553</v>
      </c>
    </row>
    <row r="17" spans="1:9" ht="16.5" customHeight="1" x14ac:dyDescent="0.3">
      <c r="A17" s="37"/>
      <c r="B17" s="34" t="s">
        <v>5</v>
      </c>
      <c r="C17" s="15" t="s">
        <v>164</v>
      </c>
      <c r="D17" s="47">
        <v>1398.8</v>
      </c>
      <c r="E17" s="83">
        <v>1704.1</v>
      </c>
      <c r="F17" s="71">
        <f t="shared" si="0"/>
        <v>-305.29999999999995</v>
      </c>
      <c r="G17" s="46">
        <v>1612.6757499999999</v>
      </c>
      <c r="H17" s="68">
        <f t="shared" ref="H17:H31" si="1">AVERAGE(D17:E17)</f>
        <v>1551.4499999999998</v>
      </c>
      <c r="I17" s="72">
        <f t="shared" ref="I17:I40" si="2">(H17-G17)/G17</f>
        <v>-3.7965319438827097E-2</v>
      </c>
    </row>
    <row r="18" spans="1:9" ht="16.5" x14ac:dyDescent="0.3">
      <c r="A18" s="37"/>
      <c r="B18" s="34" t="s">
        <v>6</v>
      </c>
      <c r="C18" s="15" t="s">
        <v>165</v>
      </c>
      <c r="D18" s="47">
        <v>1193.8</v>
      </c>
      <c r="E18" s="83">
        <v>1420.7</v>
      </c>
      <c r="F18" s="71">
        <f t="shared" si="0"/>
        <v>-226.90000000000009</v>
      </c>
      <c r="G18" s="46">
        <v>1174.0017499999999</v>
      </c>
      <c r="H18" s="68">
        <f t="shared" si="1"/>
        <v>1307.25</v>
      </c>
      <c r="I18" s="72">
        <f t="shared" si="2"/>
        <v>0.11349919197309553</v>
      </c>
    </row>
    <row r="19" spans="1:9" ht="16.5" x14ac:dyDescent="0.3">
      <c r="A19" s="37"/>
      <c r="B19" s="34" t="s">
        <v>7</v>
      </c>
      <c r="C19" s="15" t="s">
        <v>166</v>
      </c>
      <c r="D19" s="47">
        <v>913.8</v>
      </c>
      <c r="E19" s="83">
        <v>1023.2</v>
      </c>
      <c r="F19" s="71">
        <f t="shared" si="0"/>
        <v>-109.40000000000009</v>
      </c>
      <c r="G19" s="46">
        <v>780.75575000000003</v>
      </c>
      <c r="H19" s="68">
        <f t="shared" si="1"/>
        <v>968.5</v>
      </c>
      <c r="I19" s="72">
        <f t="shared" si="2"/>
        <v>0.24046476763059377</v>
      </c>
    </row>
    <row r="20" spans="1:9" ht="16.5" x14ac:dyDescent="0.3">
      <c r="A20" s="37"/>
      <c r="B20" s="34" t="s">
        <v>8</v>
      </c>
      <c r="C20" s="15" t="s">
        <v>167</v>
      </c>
      <c r="D20" s="47">
        <v>3232</v>
      </c>
      <c r="E20" s="83">
        <v>2266.6</v>
      </c>
      <c r="F20" s="71">
        <f t="shared" si="0"/>
        <v>965.40000000000009</v>
      </c>
      <c r="G20" s="46">
        <v>2311.9848055555558</v>
      </c>
      <c r="H20" s="68">
        <f t="shared" si="1"/>
        <v>2749.3</v>
      </c>
      <c r="I20" s="72">
        <f t="shared" si="2"/>
        <v>0.18915141370894961</v>
      </c>
    </row>
    <row r="21" spans="1:9" ht="16.5" x14ac:dyDescent="0.3">
      <c r="A21" s="37"/>
      <c r="B21" s="34" t="s">
        <v>9</v>
      </c>
      <c r="C21" s="15" t="s">
        <v>168</v>
      </c>
      <c r="D21" s="47">
        <v>1653.8</v>
      </c>
      <c r="E21" s="83">
        <v>1550</v>
      </c>
      <c r="F21" s="71">
        <f t="shared" si="0"/>
        <v>103.79999999999995</v>
      </c>
      <c r="G21" s="46">
        <v>1614.70875</v>
      </c>
      <c r="H21" s="68">
        <f t="shared" si="1"/>
        <v>1601.9</v>
      </c>
      <c r="I21" s="72">
        <f t="shared" si="2"/>
        <v>-7.9325451106894151E-3</v>
      </c>
    </row>
    <row r="22" spans="1:9" ht="16.5" x14ac:dyDescent="0.3">
      <c r="A22" s="37"/>
      <c r="B22" s="34" t="s">
        <v>10</v>
      </c>
      <c r="C22" s="15" t="s">
        <v>169</v>
      </c>
      <c r="D22" s="47">
        <v>1213.8</v>
      </c>
      <c r="E22" s="83">
        <v>1125</v>
      </c>
      <c r="F22" s="71">
        <f t="shared" si="0"/>
        <v>88.799999999999955</v>
      </c>
      <c r="G22" s="46">
        <v>1489.4275000000002</v>
      </c>
      <c r="H22" s="68">
        <f t="shared" si="1"/>
        <v>1169.4000000000001</v>
      </c>
      <c r="I22" s="72">
        <f t="shared" si="2"/>
        <v>-0.21486611466486291</v>
      </c>
    </row>
    <row r="23" spans="1:9" ht="16.5" x14ac:dyDescent="0.3">
      <c r="A23" s="37"/>
      <c r="B23" s="34" t="s">
        <v>11</v>
      </c>
      <c r="C23" s="15" t="s">
        <v>170</v>
      </c>
      <c r="D23" s="47">
        <v>464.8</v>
      </c>
      <c r="E23" s="83">
        <v>412.6</v>
      </c>
      <c r="F23" s="71">
        <f t="shared" si="0"/>
        <v>52.199999999999989</v>
      </c>
      <c r="G23" s="46">
        <v>430.9325</v>
      </c>
      <c r="H23" s="68">
        <f t="shared" si="1"/>
        <v>438.70000000000005</v>
      </c>
      <c r="I23" s="72">
        <f t="shared" si="2"/>
        <v>1.8024864682984088E-2</v>
      </c>
    </row>
    <row r="24" spans="1:9" ht="16.5" x14ac:dyDescent="0.3">
      <c r="A24" s="37"/>
      <c r="B24" s="34" t="s">
        <v>12</v>
      </c>
      <c r="C24" s="15" t="s">
        <v>171</v>
      </c>
      <c r="D24" s="47">
        <v>579.79999999999995</v>
      </c>
      <c r="E24" s="83">
        <v>525</v>
      </c>
      <c r="F24" s="71">
        <f t="shared" si="0"/>
        <v>54.799999999999955</v>
      </c>
      <c r="G24" s="46">
        <v>529.05937500000005</v>
      </c>
      <c r="H24" s="68">
        <f t="shared" si="1"/>
        <v>552.4</v>
      </c>
      <c r="I24" s="72">
        <f t="shared" si="2"/>
        <v>4.4117212741953453E-2</v>
      </c>
    </row>
    <row r="25" spans="1:9" ht="16.5" x14ac:dyDescent="0.3">
      <c r="A25" s="37"/>
      <c r="B25" s="34" t="s">
        <v>13</v>
      </c>
      <c r="C25" s="15" t="s">
        <v>172</v>
      </c>
      <c r="D25" s="47">
        <v>519.79999999999995</v>
      </c>
      <c r="E25" s="83">
        <v>520</v>
      </c>
      <c r="F25" s="71">
        <f t="shared" si="0"/>
        <v>-0.20000000000004547</v>
      </c>
      <c r="G25" s="46">
        <v>525.31174999999996</v>
      </c>
      <c r="H25" s="68">
        <f t="shared" si="1"/>
        <v>519.9</v>
      </c>
      <c r="I25" s="72">
        <f t="shared" si="2"/>
        <v>-1.0301977825548323E-2</v>
      </c>
    </row>
    <row r="26" spans="1:9" ht="16.5" x14ac:dyDescent="0.3">
      <c r="A26" s="37"/>
      <c r="B26" s="34" t="s">
        <v>14</v>
      </c>
      <c r="C26" s="15" t="s">
        <v>173</v>
      </c>
      <c r="D26" s="47">
        <v>557.29999999999995</v>
      </c>
      <c r="E26" s="83">
        <v>542.5</v>
      </c>
      <c r="F26" s="71">
        <f t="shared" si="0"/>
        <v>14.799999999999955</v>
      </c>
      <c r="G26" s="46">
        <v>581.97924999999998</v>
      </c>
      <c r="H26" s="68">
        <f t="shared" si="1"/>
        <v>549.9</v>
      </c>
      <c r="I26" s="72">
        <f t="shared" si="2"/>
        <v>-5.5120951477221916E-2</v>
      </c>
    </row>
    <row r="27" spans="1:9" ht="16.5" x14ac:dyDescent="0.3">
      <c r="A27" s="37"/>
      <c r="B27" s="34" t="s">
        <v>15</v>
      </c>
      <c r="C27" s="15" t="s">
        <v>174</v>
      </c>
      <c r="D27" s="47">
        <v>1419.8</v>
      </c>
      <c r="E27" s="83">
        <v>1170</v>
      </c>
      <c r="F27" s="71">
        <f t="shared" si="0"/>
        <v>249.79999999999995</v>
      </c>
      <c r="G27" s="46">
        <v>1481.21425</v>
      </c>
      <c r="H27" s="68">
        <f t="shared" si="1"/>
        <v>1294.9000000000001</v>
      </c>
      <c r="I27" s="72">
        <f t="shared" si="2"/>
        <v>-0.12578480797089273</v>
      </c>
    </row>
    <row r="28" spans="1:9" ht="16.5" x14ac:dyDescent="0.3">
      <c r="A28" s="37"/>
      <c r="B28" s="34" t="s">
        <v>16</v>
      </c>
      <c r="C28" s="15" t="s">
        <v>175</v>
      </c>
      <c r="D28" s="47">
        <v>569.79999999999995</v>
      </c>
      <c r="E28" s="83">
        <v>480</v>
      </c>
      <c r="F28" s="71">
        <f t="shared" si="0"/>
        <v>89.799999999999955</v>
      </c>
      <c r="G28" s="46">
        <v>551.77074999999991</v>
      </c>
      <c r="H28" s="68">
        <f t="shared" si="1"/>
        <v>524.9</v>
      </c>
      <c r="I28" s="72">
        <f t="shared" si="2"/>
        <v>-4.8699120060278538E-2</v>
      </c>
    </row>
    <row r="29" spans="1:9" ht="16.5" x14ac:dyDescent="0.3">
      <c r="A29" s="37"/>
      <c r="B29" s="34" t="s">
        <v>17</v>
      </c>
      <c r="C29" s="15" t="s">
        <v>176</v>
      </c>
      <c r="D29" s="47">
        <v>813.8</v>
      </c>
      <c r="E29" s="83">
        <v>1125</v>
      </c>
      <c r="F29" s="71">
        <f t="shared" si="0"/>
        <v>-311.20000000000005</v>
      </c>
      <c r="G29" s="46">
        <v>926.25937499999998</v>
      </c>
      <c r="H29" s="68">
        <f t="shared" si="1"/>
        <v>969.4</v>
      </c>
      <c r="I29" s="72">
        <f t="shared" si="2"/>
        <v>4.6575102141341349E-2</v>
      </c>
    </row>
    <row r="30" spans="1:9" ht="16.5" x14ac:dyDescent="0.3">
      <c r="A30" s="37"/>
      <c r="B30" s="34" t="s">
        <v>18</v>
      </c>
      <c r="C30" s="15" t="s">
        <v>177</v>
      </c>
      <c r="D30" s="47">
        <v>1386.3333333333333</v>
      </c>
      <c r="E30" s="83">
        <v>1566.6</v>
      </c>
      <c r="F30" s="71">
        <f t="shared" si="0"/>
        <v>-180.26666666666665</v>
      </c>
      <c r="G30" s="46">
        <v>1652.9983333333334</v>
      </c>
      <c r="H30" s="68">
        <f t="shared" si="1"/>
        <v>1476.4666666666667</v>
      </c>
      <c r="I30" s="72">
        <f t="shared" si="2"/>
        <v>-0.10679482435453155</v>
      </c>
    </row>
    <row r="31" spans="1:9" ht="17.25" thickBot="1" x14ac:dyDescent="0.35">
      <c r="A31" s="38"/>
      <c r="B31" s="36" t="s">
        <v>19</v>
      </c>
      <c r="C31" s="16" t="s">
        <v>178</v>
      </c>
      <c r="D31" s="50">
        <v>963.8</v>
      </c>
      <c r="E31" s="95">
        <v>1281.5999999999999</v>
      </c>
      <c r="F31" s="74">
        <f t="shared" si="0"/>
        <v>-317.79999999999995</v>
      </c>
      <c r="G31" s="49">
        <v>878.21499999999992</v>
      </c>
      <c r="H31" s="107">
        <f t="shared" si="1"/>
        <v>1122.6999999999998</v>
      </c>
      <c r="I31" s="75">
        <f t="shared" si="2"/>
        <v>0.2783885495009763</v>
      </c>
    </row>
    <row r="32" spans="1:9" ht="17.25" customHeight="1" thickBot="1" x14ac:dyDescent="0.35">
      <c r="A32" s="37" t="s">
        <v>20</v>
      </c>
      <c r="B32" s="10" t="s">
        <v>21</v>
      </c>
      <c r="C32" s="17"/>
      <c r="D32" s="41"/>
      <c r="E32" s="8"/>
      <c r="F32" s="41"/>
      <c r="G32" s="41"/>
      <c r="H32" s="76"/>
      <c r="I32" s="77"/>
    </row>
    <row r="33" spans="1:9" ht="16.5" x14ac:dyDescent="0.3">
      <c r="A33" s="33"/>
      <c r="B33" s="39" t="s">
        <v>26</v>
      </c>
      <c r="C33" s="18" t="s">
        <v>179</v>
      </c>
      <c r="D33" s="43">
        <v>2305</v>
      </c>
      <c r="E33" s="83">
        <v>2316.5340000000001</v>
      </c>
      <c r="F33" s="67">
        <f>D33-E33</f>
        <v>-11.534000000000106</v>
      </c>
      <c r="G33" s="54">
        <v>2158.3829166666665</v>
      </c>
      <c r="H33" s="68">
        <f>AVERAGE(D33:E33)</f>
        <v>2310.7669999999998</v>
      </c>
      <c r="I33" s="78">
        <f t="shared" si="2"/>
        <v>7.0601042176830317E-2</v>
      </c>
    </row>
    <row r="34" spans="1:9" ht="16.5" x14ac:dyDescent="0.3">
      <c r="A34" s="37"/>
      <c r="B34" s="34" t="s">
        <v>27</v>
      </c>
      <c r="C34" s="15" t="s">
        <v>180</v>
      </c>
      <c r="D34" s="47">
        <v>2143.8000000000002</v>
      </c>
      <c r="E34" s="83">
        <v>2133.3339999999998</v>
      </c>
      <c r="F34" s="79">
        <f>D34-E34</f>
        <v>10.466000000000349</v>
      </c>
      <c r="G34" s="46">
        <v>2005.3191666666664</v>
      </c>
      <c r="H34" s="68">
        <f>AVERAGE(D34:E34)</f>
        <v>2138.567</v>
      </c>
      <c r="I34" s="72">
        <f t="shared" si="2"/>
        <v>6.6447194814790625E-2</v>
      </c>
    </row>
    <row r="35" spans="1:9" ht="16.5" x14ac:dyDescent="0.3">
      <c r="A35" s="37"/>
      <c r="B35" s="39" t="s">
        <v>28</v>
      </c>
      <c r="C35" s="15" t="s">
        <v>181</v>
      </c>
      <c r="D35" s="47">
        <v>2117.5</v>
      </c>
      <c r="E35" s="83">
        <v>1916.6</v>
      </c>
      <c r="F35" s="71">
        <f>D35-E35</f>
        <v>200.90000000000009</v>
      </c>
      <c r="G35" s="46">
        <v>1997.9817857142857</v>
      </c>
      <c r="H35" s="68">
        <f>AVERAGE(D35:E35)</f>
        <v>2017.05</v>
      </c>
      <c r="I35" s="72">
        <f t="shared" si="2"/>
        <v>9.5437377968374676E-3</v>
      </c>
    </row>
    <row r="36" spans="1:9" ht="16.5" x14ac:dyDescent="0.3">
      <c r="A36" s="37"/>
      <c r="B36" s="34" t="s">
        <v>29</v>
      </c>
      <c r="C36" s="15" t="s">
        <v>182</v>
      </c>
      <c r="D36" s="47">
        <v>1662.5</v>
      </c>
      <c r="E36" s="83">
        <v>1500</v>
      </c>
      <c r="F36" s="79">
        <f>D36-E36</f>
        <v>162.5</v>
      </c>
      <c r="G36" s="46">
        <v>1621.4875000000002</v>
      </c>
      <c r="H36" s="68">
        <f>AVERAGE(D36:E36)</f>
        <v>1581.25</v>
      </c>
      <c r="I36" s="72">
        <f t="shared" si="2"/>
        <v>-2.481517742196605E-2</v>
      </c>
    </row>
    <row r="37" spans="1:9" ht="17.25" thickBot="1" x14ac:dyDescent="0.35">
      <c r="A37" s="38"/>
      <c r="B37" s="39" t="s">
        <v>30</v>
      </c>
      <c r="C37" s="15" t="s">
        <v>183</v>
      </c>
      <c r="D37" s="50">
        <v>2234.8000000000002</v>
      </c>
      <c r="E37" s="83">
        <v>2510</v>
      </c>
      <c r="F37" s="71">
        <f>D37-E37</f>
        <v>-275.19999999999982</v>
      </c>
      <c r="G37" s="49">
        <v>1508.2557499999998</v>
      </c>
      <c r="H37" s="68">
        <f>AVERAGE(D37:E37)</f>
        <v>2372.4</v>
      </c>
      <c r="I37" s="80">
        <f t="shared" si="2"/>
        <v>0.57294278506811624</v>
      </c>
    </row>
    <row r="38" spans="1:9" ht="17.25" customHeight="1" thickBot="1" x14ac:dyDescent="0.35">
      <c r="A38" s="37" t="s">
        <v>25</v>
      </c>
      <c r="B38" s="10" t="s">
        <v>51</v>
      </c>
      <c r="C38" s="17"/>
      <c r="D38" s="41"/>
      <c r="E38" s="8"/>
      <c r="F38" s="41"/>
      <c r="G38" s="41"/>
      <c r="H38" s="76"/>
      <c r="I38" s="77"/>
    </row>
    <row r="39" spans="1:9" ht="16.5" x14ac:dyDescent="0.3">
      <c r="A39" s="33"/>
      <c r="B39" s="40" t="s">
        <v>31</v>
      </c>
      <c r="C39" s="19" t="s">
        <v>184</v>
      </c>
      <c r="D39" s="43">
        <v>28530</v>
      </c>
      <c r="E39" s="84">
        <v>26333.200000000001</v>
      </c>
      <c r="F39" s="67">
        <f>D39-E39</f>
        <v>2196.7999999999993</v>
      </c>
      <c r="G39" s="46">
        <v>26372.915277777778</v>
      </c>
      <c r="H39" s="67">
        <f>AVERAGE(D39:E39)</f>
        <v>27431.599999999999</v>
      </c>
      <c r="I39" s="78">
        <f t="shared" si="2"/>
        <v>4.0142878065296192E-2</v>
      </c>
    </row>
    <row r="40" spans="1:9" ht="17.25" thickBot="1" x14ac:dyDescent="0.35">
      <c r="A40" s="38"/>
      <c r="B40" s="36" t="s">
        <v>32</v>
      </c>
      <c r="C40" s="16" t="s">
        <v>185</v>
      </c>
      <c r="D40" s="57">
        <v>14504.222222222223</v>
      </c>
      <c r="E40" s="85">
        <v>15866.6</v>
      </c>
      <c r="F40" s="74">
        <f>D40-E40</f>
        <v>-1362.3777777777777</v>
      </c>
      <c r="G40" s="46">
        <v>14839.028055555555</v>
      </c>
      <c r="H40" s="81">
        <f>AVERAGE(D40:E40)</f>
        <v>15185.411111111112</v>
      </c>
      <c r="I40" s="75">
        <f t="shared" si="2"/>
        <v>2.3342705078711414E-2</v>
      </c>
    </row>
    <row r="41" spans="1:9" ht="15.75" customHeight="1" thickBot="1" x14ac:dyDescent="0.25">
      <c r="A41" s="161"/>
      <c r="B41" s="162"/>
      <c r="C41" s="163"/>
      <c r="D41" s="86">
        <f>SUM(D16:D40)</f>
        <v>72013.85555555555</v>
      </c>
      <c r="E41" s="86">
        <f>SUM(E16:E40)</f>
        <v>70949.168000000005</v>
      </c>
      <c r="F41" s="86">
        <f>SUM(F16:F40)</f>
        <v>1064.6875555555553</v>
      </c>
      <c r="G41" s="86">
        <f>SUM(G16:G40)</f>
        <v>68324.026091269843</v>
      </c>
      <c r="H41" s="86">
        <f>AVERAGE(D41:E41)</f>
        <v>71481.511777777778</v>
      </c>
      <c r="I41" s="75">
        <f>(H41-G41)/G41</f>
        <v>4.621340203649657E-2</v>
      </c>
    </row>
  </sheetData>
  <mergeCells count="11">
    <mergeCell ref="A41:C41"/>
    <mergeCell ref="I13:I14"/>
    <mergeCell ref="A9:I9"/>
    <mergeCell ref="A13:A14"/>
    <mergeCell ref="B13:B14"/>
    <mergeCell ref="C13:C14"/>
    <mergeCell ref="E13:E14"/>
    <mergeCell ref="F13:F14"/>
    <mergeCell ref="H13:H14"/>
    <mergeCell ref="D13:D14"/>
    <mergeCell ref="G13:G14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3"/>
  <sheetViews>
    <sheetView rightToLeft="1" topLeftCell="B64" zoomScaleNormal="100" workbookViewId="0">
      <selection activeCell="B76" sqref="B76:I8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75" customWidth="1"/>
    <col min="8" max="8" width="13.87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8" t="s">
        <v>201</v>
      </c>
      <c r="B9" s="148"/>
      <c r="C9" s="148"/>
      <c r="D9" s="148"/>
      <c r="E9" s="148"/>
      <c r="F9" s="148"/>
      <c r="G9" s="148"/>
      <c r="H9" s="148"/>
      <c r="I9" s="148"/>
    </row>
    <row r="10" spans="1:9" ht="18" x14ac:dyDescent="0.2">
      <c r="A10" s="2" t="s">
        <v>220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149" t="s">
        <v>3</v>
      </c>
      <c r="B13" s="155"/>
      <c r="C13" s="157" t="s">
        <v>0</v>
      </c>
      <c r="D13" s="151" t="s">
        <v>23</v>
      </c>
      <c r="E13" s="151" t="s">
        <v>222</v>
      </c>
      <c r="F13" s="168" t="s">
        <v>221</v>
      </c>
      <c r="G13" s="151" t="s">
        <v>197</v>
      </c>
      <c r="H13" s="168" t="s">
        <v>219</v>
      </c>
      <c r="I13" s="151" t="s">
        <v>187</v>
      </c>
    </row>
    <row r="14" spans="1:9" ht="30" customHeight="1" thickBot="1" x14ac:dyDescent="0.25">
      <c r="A14" s="150"/>
      <c r="B14" s="156"/>
      <c r="C14" s="158"/>
      <c r="D14" s="171"/>
      <c r="E14" s="152"/>
      <c r="F14" s="169"/>
      <c r="G14" s="170"/>
      <c r="H14" s="169"/>
      <c r="I14" s="170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42">
        <v>1279.3607500000001</v>
      </c>
      <c r="F16" s="42">
        <v>1647.4</v>
      </c>
      <c r="G16" s="21">
        <f>(F16-E16)/E16</f>
        <v>0.28767433266965553</v>
      </c>
      <c r="H16" s="42">
        <v>1705.1999999999998</v>
      </c>
      <c r="I16" s="21">
        <f>(F16-H16)/H16</f>
        <v>-3.3896317147548517E-2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46">
        <v>1612.6757499999999</v>
      </c>
      <c r="F17" s="46">
        <v>1551.4499999999998</v>
      </c>
      <c r="G17" s="21">
        <f t="shared" ref="G17:G80" si="0">(F17-E17)/E17</f>
        <v>-3.7965319438827097E-2</v>
      </c>
      <c r="H17" s="46">
        <v>1456</v>
      </c>
      <c r="I17" s="21">
        <f t="shared" ref="I17:I31" si="1">(F17-H17)/H17</f>
        <v>6.5556318681318559E-2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46">
        <v>1174.0017499999999</v>
      </c>
      <c r="F18" s="46">
        <v>1307.25</v>
      </c>
      <c r="G18" s="21">
        <f t="shared" si="0"/>
        <v>0.11349919197309553</v>
      </c>
      <c r="H18" s="46">
        <v>1205.1999999999998</v>
      </c>
      <c r="I18" s="21">
        <f t="shared" si="1"/>
        <v>8.4674742781281273E-2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46">
        <v>780.75575000000003</v>
      </c>
      <c r="F19" s="46">
        <v>968.5</v>
      </c>
      <c r="G19" s="21">
        <f t="shared" si="0"/>
        <v>0.24046476763059377</v>
      </c>
      <c r="H19" s="46">
        <v>981.9</v>
      </c>
      <c r="I19" s="21">
        <f t="shared" si="1"/>
        <v>-1.3647010897240021E-2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46">
        <v>2311.9848055555558</v>
      </c>
      <c r="F20" s="46">
        <v>2749.3</v>
      </c>
      <c r="G20" s="21">
        <f>(F20-E20)/E20</f>
        <v>0.18915141370894961</v>
      </c>
      <c r="H20" s="46">
        <v>2556.4749999999999</v>
      </c>
      <c r="I20" s="21">
        <f t="shared" si="1"/>
        <v>7.5426123861958475E-2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46">
        <v>1614.70875</v>
      </c>
      <c r="F21" s="46">
        <v>1601.9</v>
      </c>
      <c r="G21" s="21">
        <f t="shared" si="0"/>
        <v>-7.9325451106894151E-3</v>
      </c>
      <c r="H21" s="46">
        <v>1566.9</v>
      </c>
      <c r="I21" s="21">
        <f t="shared" si="1"/>
        <v>2.2337098729976385E-2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46">
        <v>1489.4275000000002</v>
      </c>
      <c r="F22" s="46">
        <v>1169.4000000000001</v>
      </c>
      <c r="G22" s="21">
        <f t="shared" si="0"/>
        <v>-0.21486611466486291</v>
      </c>
      <c r="H22" s="46">
        <v>1277.4000000000001</v>
      </c>
      <c r="I22" s="21">
        <f t="shared" si="1"/>
        <v>-8.4546735556599334E-2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46">
        <v>430.9325</v>
      </c>
      <c r="F23" s="46">
        <v>438.70000000000005</v>
      </c>
      <c r="G23" s="21">
        <f t="shared" si="0"/>
        <v>1.8024864682984088E-2</v>
      </c>
      <c r="H23" s="46">
        <v>424.9</v>
      </c>
      <c r="I23" s="21">
        <f t="shared" si="1"/>
        <v>3.2478230171805296E-2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46">
        <v>529.05937500000005</v>
      </c>
      <c r="F24" s="46">
        <v>552.4</v>
      </c>
      <c r="G24" s="21">
        <f t="shared" si="0"/>
        <v>4.4117212741953453E-2</v>
      </c>
      <c r="H24" s="46">
        <v>508.65</v>
      </c>
      <c r="I24" s="21">
        <f t="shared" si="1"/>
        <v>8.6011992529244075E-2</v>
      </c>
    </row>
    <row r="25" spans="1:9" ht="16.5" x14ac:dyDescent="0.3">
      <c r="A25" s="37"/>
      <c r="B25" s="34" t="s">
        <v>13</v>
      </c>
      <c r="C25" s="15" t="s">
        <v>93</v>
      </c>
      <c r="D25" s="13" t="s">
        <v>81</v>
      </c>
      <c r="E25" s="46">
        <v>525.31174999999996</v>
      </c>
      <c r="F25" s="46">
        <v>519.9</v>
      </c>
      <c r="G25" s="21">
        <f t="shared" si="0"/>
        <v>-1.0301977825548323E-2</v>
      </c>
      <c r="H25" s="46">
        <v>451.15</v>
      </c>
      <c r="I25" s="21">
        <f t="shared" si="1"/>
        <v>0.15238834090657211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581.97924999999998</v>
      </c>
      <c r="F26" s="46">
        <v>549.9</v>
      </c>
      <c r="G26" s="21">
        <f t="shared" si="0"/>
        <v>-5.5120951477221916E-2</v>
      </c>
      <c r="H26" s="46">
        <v>539.9</v>
      </c>
      <c r="I26" s="21">
        <f t="shared" si="1"/>
        <v>1.8521948508983147E-2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46">
        <v>1481.21425</v>
      </c>
      <c r="F27" s="46">
        <v>1294.9000000000001</v>
      </c>
      <c r="G27" s="21">
        <f t="shared" si="0"/>
        <v>-0.12578480797089273</v>
      </c>
      <c r="H27" s="46">
        <v>1307.4000000000001</v>
      </c>
      <c r="I27" s="21">
        <f t="shared" si="1"/>
        <v>-9.5609606853296614E-3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46">
        <v>551.77074999999991</v>
      </c>
      <c r="F28" s="46">
        <v>524.9</v>
      </c>
      <c r="G28" s="21">
        <f t="shared" si="0"/>
        <v>-4.8699120060278538E-2</v>
      </c>
      <c r="H28" s="46">
        <v>529.9</v>
      </c>
      <c r="I28" s="21">
        <f t="shared" si="1"/>
        <v>-9.4357425929420657E-3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46">
        <v>926.25937499999998</v>
      </c>
      <c r="F29" s="46">
        <v>969.4</v>
      </c>
      <c r="G29" s="21">
        <f t="shared" si="0"/>
        <v>4.6575102141341349E-2</v>
      </c>
      <c r="H29" s="46">
        <v>1010.65</v>
      </c>
      <c r="I29" s="21">
        <f t="shared" si="1"/>
        <v>-4.0815316875278285E-2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1652.9983333333334</v>
      </c>
      <c r="F30" s="46">
        <v>1476.4666666666667</v>
      </c>
      <c r="G30" s="21">
        <f t="shared" si="0"/>
        <v>-0.10679482435453155</v>
      </c>
      <c r="H30" s="46">
        <v>1409.2916666666665</v>
      </c>
      <c r="I30" s="21">
        <f t="shared" si="1"/>
        <v>4.7665789551488764E-2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49">
        <v>878.21499999999992</v>
      </c>
      <c r="F31" s="49">
        <v>1122.6999999999998</v>
      </c>
      <c r="G31" s="23">
        <f t="shared" si="0"/>
        <v>0.2783885495009763</v>
      </c>
      <c r="H31" s="49">
        <v>1008.15</v>
      </c>
      <c r="I31" s="23">
        <f t="shared" si="1"/>
        <v>0.11362396468779432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41"/>
      <c r="F32" s="41"/>
      <c r="G32" s="41"/>
      <c r="H32" s="41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54">
        <v>2158.3829166666665</v>
      </c>
      <c r="F33" s="54">
        <v>2310.7669999999998</v>
      </c>
      <c r="G33" s="21">
        <f t="shared" si="0"/>
        <v>7.0601042176830317E-2</v>
      </c>
      <c r="H33" s="54">
        <v>2523.3000000000002</v>
      </c>
      <c r="I33" s="21">
        <f>(F33-H33)/H33</f>
        <v>-8.4228193239012539E-2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46">
        <v>2005.3191666666664</v>
      </c>
      <c r="F34" s="46">
        <v>2138.567</v>
      </c>
      <c r="G34" s="21">
        <f t="shared" si="0"/>
        <v>6.6447194814790625E-2</v>
      </c>
      <c r="H34" s="46">
        <v>2141.9</v>
      </c>
      <c r="I34" s="21">
        <f>(F34-H34)/H34</f>
        <v>-1.5560950557916258E-3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46">
        <v>1997.9817857142857</v>
      </c>
      <c r="F35" s="46">
        <v>2017.05</v>
      </c>
      <c r="G35" s="21">
        <f t="shared" si="0"/>
        <v>9.5437377968374676E-3</v>
      </c>
      <c r="H35" s="46">
        <v>2099.375</v>
      </c>
      <c r="I35" s="21">
        <f>(F35-H35)/H35</f>
        <v>-3.9214051801131314E-2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46">
        <v>1621.4875000000002</v>
      </c>
      <c r="F36" s="46">
        <v>1581.25</v>
      </c>
      <c r="G36" s="21">
        <f t="shared" si="0"/>
        <v>-2.481517742196605E-2</v>
      </c>
      <c r="H36" s="46">
        <v>1691.6666666666665</v>
      </c>
      <c r="I36" s="21">
        <f>(F36-H36)/H36</f>
        <v>-6.5270935960591053E-2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49">
        <v>1508.2557499999998</v>
      </c>
      <c r="F37" s="49">
        <v>2372.4</v>
      </c>
      <c r="G37" s="23">
        <f t="shared" si="0"/>
        <v>0.57294278506811624</v>
      </c>
      <c r="H37" s="49">
        <v>2460.6999999999998</v>
      </c>
      <c r="I37" s="23">
        <f>(F37-H37)/H37</f>
        <v>-3.588409802088826E-2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41"/>
      <c r="F38" s="41"/>
      <c r="G38" s="41"/>
      <c r="H38" s="41"/>
      <c r="I38" s="132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46">
        <v>26372.915277777778</v>
      </c>
      <c r="F39" s="46">
        <v>27431.599999999999</v>
      </c>
      <c r="G39" s="21">
        <f t="shared" si="0"/>
        <v>4.0142878065296192E-2</v>
      </c>
      <c r="H39" s="46">
        <v>26898.3</v>
      </c>
      <c r="I39" s="21">
        <f t="shared" ref="I39:I44" si="2">(F39-H39)/H39</f>
        <v>1.9826531788254251E-2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46">
        <v>14839.028055555555</v>
      </c>
      <c r="F40" s="46">
        <v>15185.411111111112</v>
      </c>
      <c r="G40" s="21">
        <f t="shared" si="0"/>
        <v>2.3342705078711414E-2</v>
      </c>
      <c r="H40" s="46">
        <v>15563.188888888888</v>
      </c>
      <c r="I40" s="21">
        <f t="shared" si="2"/>
        <v>-2.4273802783919465E-2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57">
        <v>11029.75</v>
      </c>
      <c r="F41" s="57">
        <v>11617.25</v>
      </c>
      <c r="G41" s="21">
        <f t="shared" si="0"/>
        <v>5.3265033205648363E-2</v>
      </c>
      <c r="H41" s="57">
        <v>10867.25</v>
      </c>
      <c r="I41" s="21">
        <f t="shared" si="2"/>
        <v>6.9014700131127926E-2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7">
        <v>5915.55</v>
      </c>
      <c r="F42" s="47">
        <v>6250</v>
      </c>
      <c r="G42" s="21">
        <f t="shared" si="0"/>
        <v>5.6537431008105724E-2</v>
      </c>
      <c r="H42" s="47">
        <v>6250</v>
      </c>
      <c r="I42" s="21">
        <f t="shared" si="2"/>
        <v>0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47">
        <v>9968.5119047619046</v>
      </c>
      <c r="F43" s="47">
        <v>9968.5714285714294</v>
      </c>
      <c r="G43" s="21">
        <f t="shared" si="0"/>
        <v>5.9711830705973398E-6</v>
      </c>
      <c r="H43" s="47">
        <v>9968.3333333333339</v>
      </c>
      <c r="I43" s="21">
        <f t="shared" si="2"/>
        <v>2.3885160150016183E-5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24" t="s">
        <v>161</v>
      </c>
      <c r="E44" s="50">
        <v>12674.419642857143</v>
      </c>
      <c r="F44" s="50">
        <v>12690</v>
      </c>
      <c r="G44" s="31">
        <f t="shared" si="0"/>
        <v>1.2292757839714912E-3</v>
      </c>
      <c r="H44" s="50">
        <v>12520</v>
      </c>
      <c r="I44" s="31">
        <f t="shared" si="2"/>
        <v>1.3578274760383386E-2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41"/>
      <c r="F45" s="130"/>
      <c r="G45" s="41"/>
      <c r="H45" s="130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43">
        <v>6359.666666666667</v>
      </c>
      <c r="F46" s="43">
        <v>5943.8888888888887</v>
      </c>
      <c r="G46" s="21">
        <f t="shared" si="0"/>
        <v>-6.5377290913220545E-2</v>
      </c>
      <c r="H46" s="43">
        <v>5860.5555555555557</v>
      </c>
      <c r="I46" s="21">
        <f t="shared" ref="I46:I51" si="3">(F46-H46)/H46</f>
        <v>1.4219357285050664E-2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47">
        <v>6037.333333333333</v>
      </c>
      <c r="F47" s="47">
        <v>6034.4444444444443</v>
      </c>
      <c r="G47" s="21">
        <f t="shared" si="0"/>
        <v>-4.785041224970219E-4</v>
      </c>
      <c r="H47" s="47">
        <v>6034.4444444444443</v>
      </c>
      <c r="I47" s="21">
        <f t="shared" si="3"/>
        <v>0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47">
        <v>19273.25</v>
      </c>
      <c r="F48" s="47">
        <v>19273.75</v>
      </c>
      <c r="G48" s="21">
        <f t="shared" si="0"/>
        <v>2.5942692592064131E-5</v>
      </c>
      <c r="H48" s="47">
        <v>19273.75</v>
      </c>
      <c r="I48" s="21">
        <f t="shared" si="3"/>
        <v>0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47">
        <v>18064.362178571428</v>
      </c>
      <c r="F49" s="47">
        <v>18591.349111111111</v>
      </c>
      <c r="G49" s="21">
        <f t="shared" si="0"/>
        <v>2.9172739526049429E-2</v>
      </c>
      <c r="H49" s="47">
        <v>18591.34888888889</v>
      </c>
      <c r="I49" s="21">
        <f t="shared" si="3"/>
        <v>1.1952990736871505E-8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47">
        <v>1975.5714285714287</v>
      </c>
      <c r="F50" s="47">
        <v>2115</v>
      </c>
      <c r="G50" s="21">
        <f t="shared" si="0"/>
        <v>7.0576325113891045E-2</v>
      </c>
      <c r="H50" s="47">
        <v>2209.2857142857142</v>
      </c>
      <c r="I50" s="21">
        <f t="shared" si="3"/>
        <v>-4.2677012609117333E-2</v>
      </c>
    </row>
    <row r="51" spans="1:9" ht="16.5" customHeight="1" thickBot="1" x14ac:dyDescent="0.35">
      <c r="A51" s="38"/>
      <c r="B51" s="34" t="s">
        <v>50</v>
      </c>
      <c r="C51" s="15" t="s">
        <v>159</v>
      </c>
      <c r="D51" s="12" t="s">
        <v>112</v>
      </c>
      <c r="E51" s="50">
        <v>26057.944444444445</v>
      </c>
      <c r="F51" s="50">
        <v>27101</v>
      </c>
      <c r="G51" s="31">
        <f t="shared" si="0"/>
        <v>4.002831296917337E-2</v>
      </c>
      <c r="H51" s="50">
        <v>27101</v>
      </c>
      <c r="I51" s="31">
        <f t="shared" si="3"/>
        <v>0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41"/>
      <c r="F52" s="41"/>
      <c r="G52" s="41"/>
      <c r="H52" s="41"/>
      <c r="I52" s="8"/>
    </row>
    <row r="53" spans="1:9" ht="16.5" x14ac:dyDescent="0.3">
      <c r="A53" s="33"/>
      <c r="B53" s="98" t="s">
        <v>38</v>
      </c>
      <c r="C53" s="19" t="s">
        <v>115</v>
      </c>
      <c r="D53" s="20" t="s">
        <v>114</v>
      </c>
      <c r="E53" s="43">
        <v>3750</v>
      </c>
      <c r="F53" s="66">
        <v>3750</v>
      </c>
      <c r="G53" s="22">
        <f t="shared" si="0"/>
        <v>0</v>
      </c>
      <c r="H53" s="66">
        <v>3750</v>
      </c>
      <c r="I53" s="22">
        <f t="shared" ref="I53:I61" si="4">(F53-H53)/H53</f>
        <v>0</v>
      </c>
    </row>
    <row r="54" spans="1:9" ht="16.5" x14ac:dyDescent="0.3">
      <c r="A54" s="37"/>
      <c r="B54" s="99" t="s">
        <v>39</v>
      </c>
      <c r="C54" s="15" t="s">
        <v>116</v>
      </c>
      <c r="D54" s="11" t="s">
        <v>114</v>
      </c>
      <c r="E54" s="47">
        <v>4027.8333333333335</v>
      </c>
      <c r="F54" s="70">
        <v>3730.4285714285716</v>
      </c>
      <c r="G54" s="21">
        <f t="shared" si="0"/>
        <v>-7.3837405198351941E-2</v>
      </c>
      <c r="H54" s="70">
        <v>3730.4285714285716</v>
      </c>
      <c r="I54" s="21">
        <f t="shared" si="4"/>
        <v>0</v>
      </c>
    </row>
    <row r="55" spans="1:9" ht="16.5" x14ac:dyDescent="0.3">
      <c r="A55" s="37"/>
      <c r="B55" s="99" t="s">
        <v>40</v>
      </c>
      <c r="C55" s="15" t="s">
        <v>117</v>
      </c>
      <c r="D55" s="11" t="s">
        <v>114</v>
      </c>
      <c r="E55" s="47">
        <v>2047.1666666666667</v>
      </c>
      <c r="F55" s="70">
        <v>2031.6666666666667</v>
      </c>
      <c r="G55" s="21">
        <f t="shared" si="0"/>
        <v>-7.5714402019050721E-3</v>
      </c>
      <c r="H55" s="70">
        <v>2031.6666666666667</v>
      </c>
      <c r="I55" s="21">
        <f t="shared" si="4"/>
        <v>0</v>
      </c>
    </row>
    <row r="56" spans="1:9" ht="16.5" x14ac:dyDescent="0.3">
      <c r="A56" s="37"/>
      <c r="B56" s="99" t="s">
        <v>41</v>
      </c>
      <c r="C56" s="15" t="s">
        <v>118</v>
      </c>
      <c r="D56" s="11" t="s">
        <v>114</v>
      </c>
      <c r="E56" s="47">
        <v>5500</v>
      </c>
      <c r="F56" s="70">
        <v>5500</v>
      </c>
      <c r="G56" s="21">
        <f t="shared" si="0"/>
        <v>0</v>
      </c>
      <c r="H56" s="70">
        <v>5500</v>
      </c>
      <c r="I56" s="21">
        <f t="shared" si="4"/>
        <v>0</v>
      </c>
    </row>
    <row r="57" spans="1:9" ht="16.5" x14ac:dyDescent="0.3">
      <c r="A57" s="37"/>
      <c r="B57" s="99" t="s">
        <v>42</v>
      </c>
      <c r="C57" s="15" t="s">
        <v>198</v>
      </c>
      <c r="D57" s="11" t="s">
        <v>114</v>
      </c>
      <c r="E57" s="61">
        <v>2108.75</v>
      </c>
      <c r="F57" s="105">
        <v>2155.8333333333335</v>
      </c>
      <c r="G57" s="21">
        <f t="shared" si="0"/>
        <v>2.2327603240466384E-2</v>
      </c>
      <c r="H57" s="105">
        <v>2155.8333333333335</v>
      </c>
      <c r="I57" s="21">
        <f t="shared" si="4"/>
        <v>0</v>
      </c>
    </row>
    <row r="58" spans="1:9" ht="16.5" customHeight="1" thickBot="1" x14ac:dyDescent="0.35">
      <c r="A58" s="38"/>
      <c r="B58" s="100" t="s">
        <v>43</v>
      </c>
      <c r="C58" s="16" t="s">
        <v>119</v>
      </c>
      <c r="D58" s="12" t="s">
        <v>114</v>
      </c>
      <c r="E58" s="50">
        <v>4639.114583333333</v>
      </c>
      <c r="F58" s="50">
        <v>4780.5</v>
      </c>
      <c r="G58" s="29">
        <f t="shared" si="0"/>
        <v>3.0476810634213224E-2</v>
      </c>
      <c r="H58" s="50">
        <v>4630.5</v>
      </c>
      <c r="I58" s="29">
        <f t="shared" si="4"/>
        <v>3.2393909944930355E-2</v>
      </c>
    </row>
    <row r="59" spans="1:9" ht="16.5" x14ac:dyDescent="0.3">
      <c r="A59" s="37"/>
      <c r="B59" s="101" t="s">
        <v>54</v>
      </c>
      <c r="C59" s="14" t="s">
        <v>121</v>
      </c>
      <c r="D59" s="11" t="s">
        <v>120</v>
      </c>
      <c r="E59" s="57">
        <v>5540.9</v>
      </c>
      <c r="F59" s="68">
        <v>5157.5</v>
      </c>
      <c r="G59" s="21">
        <f t="shared" si="0"/>
        <v>-6.919453518381484E-2</v>
      </c>
      <c r="H59" s="68">
        <v>5157.5</v>
      </c>
      <c r="I59" s="21">
        <f t="shared" si="4"/>
        <v>0</v>
      </c>
    </row>
    <row r="60" spans="1:9" ht="16.5" x14ac:dyDescent="0.3">
      <c r="A60" s="37"/>
      <c r="B60" s="99" t="s">
        <v>55</v>
      </c>
      <c r="C60" s="15" t="s">
        <v>122</v>
      </c>
      <c r="D60" s="13" t="s">
        <v>120</v>
      </c>
      <c r="E60" s="47">
        <v>4621.3999999999996</v>
      </c>
      <c r="F60" s="70">
        <v>5039.5</v>
      </c>
      <c r="G60" s="21">
        <f t="shared" si="0"/>
        <v>9.0470420218981343E-2</v>
      </c>
      <c r="H60" s="70">
        <v>5039.5</v>
      </c>
      <c r="I60" s="21">
        <f t="shared" si="4"/>
        <v>0</v>
      </c>
    </row>
    <row r="61" spans="1:9" ht="16.5" customHeight="1" thickBot="1" x14ac:dyDescent="0.35">
      <c r="A61" s="38"/>
      <c r="B61" s="100" t="s">
        <v>56</v>
      </c>
      <c r="C61" s="16" t="s">
        <v>123</v>
      </c>
      <c r="D61" s="12" t="s">
        <v>120</v>
      </c>
      <c r="E61" s="50">
        <v>17681.75</v>
      </c>
      <c r="F61" s="73">
        <v>21548.75</v>
      </c>
      <c r="G61" s="29">
        <f t="shared" si="0"/>
        <v>0.21870007210824721</v>
      </c>
      <c r="H61" s="73">
        <v>21548.75</v>
      </c>
      <c r="I61" s="29">
        <f t="shared" si="4"/>
        <v>0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41"/>
      <c r="F62" s="52"/>
      <c r="G62" s="41"/>
      <c r="H62" s="52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43">
        <v>6039.5416666666661</v>
      </c>
      <c r="F63" s="54">
        <v>6486.5</v>
      </c>
      <c r="G63" s="21">
        <f t="shared" si="0"/>
        <v>7.400533980917437E-2</v>
      </c>
      <c r="H63" s="54">
        <v>6486.5</v>
      </c>
      <c r="I63" s="21">
        <f t="shared" ref="I63:I74" si="5">(F63-H63)/H63</f>
        <v>0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47">
        <v>47046.625</v>
      </c>
      <c r="F64" s="46">
        <v>47046.625</v>
      </c>
      <c r="G64" s="21">
        <f t="shared" si="0"/>
        <v>0</v>
      </c>
      <c r="H64" s="46">
        <v>47046.625</v>
      </c>
      <c r="I64" s="21">
        <f t="shared" si="5"/>
        <v>0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47">
        <v>12146.833333333334</v>
      </c>
      <c r="F65" s="46">
        <v>11498.75</v>
      </c>
      <c r="G65" s="21">
        <f t="shared" si="0"/>
        <v>-5.3354097775826392E-2</v>
      </c>
      <c r="H65" s="46">
        <v>11498.75</v>
      </c>
      <c r="I65" s="21">
        <f t="shared" si="5"/>
        <v>0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47">
        <v>7046.6180555555557</v>
      </c>
      <c r="F66" s="46">
        <v>7605.2</v>
      </c>
      <c r="G66" s="21">
        <f t="shared" si="0"/>
        <v>7.9269507732728325E-2</v>
      </c>
      <c r="H66" s="46">
        <v>7494.7</v>
      </c>
      <c r="I66" s="21">
        <f t="shared" si="5"/>
        <v>1.4743752251591125E-2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47">
        <v>3821.55</v>
      </c>
      <c r="F67" s="46">
        <v>3837.5</v>
      </c>
      <c r="G67" s="21">
        <f t="shared" si="0"/>
        <v>4.1736991534847947E-3</v>
      </c>
      <c r="H67" s="46">
        <v>3866.6666666666665</v>
      </c>
      <c r="I67" s="21">
        <f t="shared" si="5"/>
        <v>-7.5431034482758234E-3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50">
        <v>3446.083333333333</v>
      </c>
      <c r="F68" s="58">
        <v>3642.1428571428573</v>
      </c>
      <c r="G68" s="31">
        <f t="shared" si="0"/>
        <v>5.6893436648230884E-2</v>
      </c>
      <c r="H68" s="58">
        <v>3642.1428571428573</v>
      </c>
      <c r="I68" s="31">
        <f t="shared" si="5"/>
        <v>0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41"/>
      <c r="F69" s="52"/>
      <c r="G69" s="52"/>
      <c r="H69" s="52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43">
        <v>3607.2</v>
      </c>
      <c r="F70" s="43">
        <v>3725.8</v>
      </c>
      <c r="G70" s="21">
        <f t="shared" si="0"/>
        <v>3.287868707030394E-2</v>
      </c>
      <c r="H70" s="43">
        <v>3725.8</v>
      </c>
      <c r="I70" s="21">
        <f t="shared" si="5"/>
        <v>0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47">
        <v>2748.3333333333335</v>
      </c>
      <c r="F71" s="47">
        <v>2780.3333333333335</v>
      </c>
      <c r="G71" s="21">
        <f t="shared" si="0"/>
        <v>1.1643420254699817E-2</v>
      </c>
      <c r="H71" s="47">
        <v>2813.6666666666665</v>
      </c>
      <c r="I71" s="21">
        <f t="shared" si="5"/>
        <v>-1.1846937566638916E-2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47">
        <v>1315.5</v>
      </c>
      <c r="F72" s="47">
        <v>1336.875</v>
      </c>
      <c r="G72" s="21">
        <f t="shared" si="0"/>
        <v>1.6248574686431014E-2</v>
      </c>
      <c r="H72" s="47">
        <v>1336.875</v>
      </c>
      <c r="I72" s="21">
        <f t="shared" si="5"/>
        <v>0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47">
        <v>2118.9444444444448</v>
      </c>
      <c r="F73" s="47">
        <v>2205.375</v>
      </c>
      <c r="G73" s="21">
        <f t="shared" si="0"/>
        <v>4.0789439186177431E-2</v>
      </c>
      <c r="H73" s="47">
        <v>2205.375</v>
      </c>
      <c r="I73" s="21">
        <f t="shared" si="5"/>
        <v>0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50">
        <v>1643</v>
      </c>
      <c r="F74" s="50">
        <v>1595</v>
      </c>
      <c r="G74" s="21">
        <f t="shared" si="0"/>
        <v>-2.9214850882531954E-2</v>
      </c>
      <c r="H74" s="50">
        <v>1595</v>
      </c>
      <c r="I74" s="21">
        <f t="shared" si="5"/>
        <v>0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41"/>
      <c r="F75" s="52"/>
      <c r="G75" s="52"/>
      <c r="H75" s="52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43">
        <v>1466.4285714285713</v>
      </c>
      <c r="F76" s="43">
        <v>1466.4285714285713</v>
      </c>
      <c r="G76" s="22">
        <f t="shared" si="0"/>
        <v>0</v>
      </c>
      <c r="H76" s="43">
        <v>1466.4285714285713</v>
      </c>
      <c r="I76" s="22">
        <f t="shared" ref="I76:I82" si="6">(F76-H76)/H76</f>
        <v>0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47">
        <v>1450</v>
      </c>
      <c r="F77" s="32">
        <v>1382.5555555555557</v>
      </c>
      <c r="G77" s="21">
        <f t="shared" si="0"/>
        <v>-4.6513409961685757E-2</v>
      </c>
      <c r="H77" s="32">
        <v>1382.5555555555557</v>
      </c>
      <c r="I77" s="21">
        <f t="shared" si="6"/>
        <v>0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47">
        <v>914.3</v>
      </c>
      <c r="F78" s="47">
        <v>802</v>
      </c>
      <c r="G78" s="21">
        <f t="shared" si="0"/>
        <v>-0.12282620584053369</v>
      </c>
      <c r="H78" s="47">
        <v>802</v>
      </c>
      <c r="I78" s="21">
        <f t="shared" si="6"/>
        <v>0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47">
        <v>1457.7</v>
      </c>
      <c r="F79" s="47">
        <v>1504.9</v>
      </c>
      <c r="G79" s="21">
        <f t="shared" si="0"/>
        <v>3.2379776360019236E-2</v>
      </c>
      <c r="H79" s="47">
        <v>1504.9</v>
      </c>
      <c r="I79" s="21">
        <f t="shared" si="6"/>
        <v>0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61">
        <v>1745.4</v>
      </c>
      <c r="F80" s="61">
        <v>1929.8</v>
      </c>
      <c r="G80" s="21">
        <f t="shared" si="0"/>
        <v>0.1056491348687979</v>
      </c>
      <c r="H80" s="61">
        <v>1933.8</v>
      </c>
      <c r="I80" s="21">
        <f t="shared" si="6"/>
        <v>-2.0684662322887578E-3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61">
        <v>8750</v>
      </c>
      <c r="F81" s="61">
        <v>8830</v>
      </c>
      <c r="G81" s="21">
        <f t="shared" ref="G81:G82" si="7">(F81-E81)/E81</f>
        <v>9.1428571428571435E-3</v>
      </c>
      <c r="H81" s="61">
        <v>8830</v>
      </c>
      <c r="I81" s="21">
        <f t="shared" si="6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50">
        <v>3910.8</v>
      </c>
      <c r="F82" s="50">
        <v>3988.8</v>
      </c>
      <c r="G82" s="23">
        <f t="shared" si="7"/>
        <v>1.9944768333844738E-2</v>
      </c>
      <c r="H82" s="50">
        <v>3988.8</v>
      </c>
      <c r="I82" s="23">
        <f t="shared" si="6"/>
        <v>0</v>
      </c>
    </row>
    <row r="83" spans="1:9" x14ac:dyDescent="0.25">
      <c r="E83"/>
      <c r="F83"/>
      <c r="H83" s="89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95"/>
  <sheetViews>
    <sheetView rightToLeft="1" topLeftCell="B72" zoomScaleNormal="100" workbookViewId="0">
      <selection activeCell="I91" sqref="I91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customWidth="1"/>
    <col min="5" max="5" width="12.25" style="28" customWidth="1"/>
    <col min="6" max="6" width="14.625" style="28" customWidth="1"/>
    <col min="7" max="7" width="9.75" style="28" customWidth="1"/>
    <col min="8" max="8" width="14.25" style="28" customWidth="1"/>
    <col min="9" max="9" width="11.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8" t="s">
        <v>201</v>
      </c>
      <c r="B9" s="148"/>
      <c r="C9" s="148"/>
      <c r="D9" s="148"/>
      <c r="E9" s="148"/>
      <c r="F9" s="148"/>
      <c r="G9" s="148"/>
      <c r="H9" s="148"/>
      <c r="I9" s="148"/>
    </row>
    <row r="10" spans="1:9" ht="18" x14ac:dyDescent="0.2">
      <c r="A10" s="2" t="s">
        <v>220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149" t="s">
        <v>3</v>
      </c>
      <c r="B13" s="155"/>
      <c r="C13" s="172" t="s">
        <v>0</v>
      </c>
      <c r="D13" s="174" t="s">
        <v>23</v>
      </c>
      <c r="E13" s="151" t="s">
        <v>222</v>
      </c>
      <c r="F13" s="168" t="s">
        <v>221</v>
      </c>
      <c r="G13" s="151" t="s">
        <v>197</v>
      </c>
      <c r="H13" s="168" t="s">
        <v>219</v>
      </c>
      <c r="I13" s="151" t="s">
        <v>187</v>
      </c>
    </row>
    <row r="14" spans="1:9" ht="38.25" customHeight="1" thickBot="1" x14ac:dyDescent="0.25">
      <c r="A14" s="150"/>
      <c r="B14" s="156"/>
      <c r="C14" s="173"/>
      <c r="D14" s="175"/>
      <c r="E14" s="152"/>
      <c r="F14" s="169"/>
      <c r="G14" s="170"/>
      <c r="H14" s="169"/>
      <c r="I14" s="170"/>
    </row>
    <row r="15" spans="1:9" ht="17.25" customHeight="1" thickBot="1" x14ac:dyDescent="0.3">
      <c r="A15" s="33" t="s">
        <v>24</v>
      </c>
      <c r="B15" s="27" t="s">
        <v>22</v>
      </c>
      <c r="C15" s="133"/>
      <c r="D15" s="6"/>
      <c r="E15" s="30"/>
      <c r="F15" s="7"/>
      <c r="G15" s="7"/>
      <c r="H15" s="7"/>
      <c r="I15" s="8"/>
    </row>
    <row r="16" spans="1:9" ht="15.75" customHeight="1" x14ac:dyDescent="0.3">
      <c r="A16" s="33"/>
      <c r="B16" s="40" t="s">
        <v>10</v>
      </c>
      <c r="C16" s="14" t="s">
        <v>90</v>
      </c>
      <c r="D16" s="11" t="s">
        <v>161</v>
      </c>
      <c r="E16" s="42">
        <v>1489.4275000000002</v>
      </c>
      <c r="F16" s="42">
        <v>1169.4000000000001</v>
      </c>
      <c r="G16" s="21">
        <f t="shared" ref="G16:G31" si="0">(F16-E16)/E16</f>
        <v>-0.21486611466486291</v>
      </c>
      <c r="H16" s="42">
        <v>1277.4000000000001</v>
      </c>
      <c r="I16" s="21">
        <f t="shared" ref="I16:I31" si="1">(F16-H16)/H16</f>
        <v>-8.4546735556599334E-2</v>
      </c>
    </row>
    <row r="17" spans="1:9" ht="16.5" x14ac:dyDescent="0.3">
      <c r="A17" s="37"/>
      <c r="B17" s="34" t="s">
        <v>17</v>
      </c>
      <c r="C17" s="15" t="s">
        <v>97</v>
      </c>
      <c r="D17" s="11" t="s">
        <v>161</v>
      </c>
      <c r="E17" s="46">
        <v>926.25937499999998</v>
      </c>
      <c r="F17" s="46">
        <v>969.4</v>
      </c>
      <c r="G17" s="21">
        <f t="shared" si="0"/>
        <v>4.6575102141341349E-2</v>
      </c>
      <c r="H17" s="46">
        <v>1010.65</v>
      </c>
      <c r="I17" s="21">
        <f t="shared" si="1"/>
        <v>-4.0815316875278285E-2</v>
      </c>
    </row>
    <row r="18" spans="1:9" ht="16.5" x14ac:dyDescent="0.3">
      <c r="A18" s="37"/>
      <c r="B18" s="34" t="s">
        <v>4</v>
      </c>
      <c r="C18" s="15" t="s">
        <v>84</v>
      </c>
      <c r="D18" s="11" t="s">
        <v>161</v>
      </c>
      <c r="E18" s="46">
        <v>1279.3607500000001</v>
      </c>
      <c r="F18" s="46">
        <v>1647.4</v>
      </c>
      <c r="G18" s="21">
        <f t="shared" si="0"/>
        <v>0.28767433266965553</v>
      </c>
      <c r="H18" s="46">
        <v>1705.1999999999998</v>
      </c>
      <c r="I18" s="21">
        <f t="shared" si="1"/>
        <v>-3.3896317147548517E-2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46">
        <v>780.75575000000003</v>
      </c>
      <c r="F19" s="46">
        <v>968.5</v>
      </c>
      <c r="G19" s="21">
        <f t="shared" si="0"/>
        <v>0.24046476763059377</v>
      </c>
      <c r="H19" s="46">
        <v>981.9</v>
      </c>
      <c r="I19" s="21">
        <f t="shared" si="1"/>
        <v>-1.3647010897240021E-2</v>
      </c>
    </row>
    <row r="20" spans="1:9" ht="16.5" x14ac:dyDescent="0.3">
      <c r="A20" s="37"/>
      <c r="B20" s="34" t="s">
        <v>15</v>
      </c>
      <c r="C20" s="15" t="s">
        <v>95</v>
      </c>
      <c r="D20" s="11" t="s">
        <v>82</v>
      </c>
      <c r="E20" s="46">
        <v>1481.21425</v>
      </c>
      <c r="F20" s="46">
        <v>1294.9000000000001</v>
      </c>
      <c r="G20" s="21">
        <f t="shared" si="0"/>
        <v>-0.12578480797089273</v>
      </c>
      <c r="H20" s="46">
        <v>1307.4000000000001</v>
      </c>
      <c r="I20" s="21">
        <f t="shared" si="1"/>
        <v>-9.5609606853296614E-3</v>
      </c>
    </row>
    <row r="21" spans="1:9" ht="16.5" x14ac:dyDescent="0.3">
      <c r="A21" s="37"/>
      <c r="B21" s="34" t="s">
        <v>16</v>
      </c>
      <c r="C21" s="15" t="s">
        <v>96</v>
      </c>
      <c r="D21" s="11" t="s">
        <v>81</v>
      </c>
      <c r="E21" s="46">
        <v>551.77074999999991</v>
      </c>
      <c r="F21" s="46">
        <v>524.9</v>
      </c>
      <c r="G21" s="21">
        <f t="shared" si="0"/>
        <v>-4.8699120060278538E-2</v>
      </c>
      <c r="H21" s="46">
        <v>529.9</v>
      </c>
      <c r="I21" s="21">
        <f t="shared" si="1"/>
        <v>-9.4357425929420657E-3</v>
      </c>
    </row>
    <row r="22" spans="1:9" ht="16.5" x14ac:dyDescent="0.3">
      <c r="A22" s="37"/>
      <c r="B22" s="34" t="s">
        <v>14</v>
      </c>
      <c r="C22" s="15" t="s">
        <v>94</v>
      </c>
      <c r="D22" s="11" t="s">
        <v>81</v>
      </c>
      <c r="E22" s="46">
        <v>581.97924999999998</v>
      </c>
      <c r="F22" s="46">
        <v>549.9</v>
      </c>
      <c r="G22" s="21">
        <f t="shared" si="0"/>
        <v>-5.5120951477221916E-2</v>
      </c>
      <c r="H22" s="46">
        <v>539.9</v>
      </c>
      <c r="I22" s="21">
        <f t="shared" si="1"/>
        <v>1.8521948508983147E-2</v>
      </c>
    </row>
    <row r="23" spans="1:9" ht="16.5" x14ac:dyDescent="0.3">
      <c r="A23" s="37"/>
      <c r="B23" s="34" t="s">
        <v>9</v>
      </c>
      <c r="C23" s="15" t="s">
        <v>88</v>
      </c>
      <c r="D23" s="13" t="s">
        <v>161</v>
      </c>
      <c r="E23" s="46">
        <v>1614.70875</v>
      </c>
      <c r="F23" s="46">
        <v>1601.9</v>
      </c>
      <c r="G23" s="21">
        <f t="shared" si="0"/>
        <v>-7.9325451106894151E-3</v>
      </c>
      <c r="H23" s="46">
        <v>1566.9</v>
      </c>
      <c r="I23" s="21">
        <f t="shared" si="1"/>
        <v>2.2337098729976385E-2</v>
      </c>
    </row>
    <row r="24" spans="1:9" ht="16.5" x14ac:dyDescent="0.3">
      <c r="A24" s="37"/>
      <c r="B24" s="34" t="s">
        <v>11</v>
      </c>
      <c r="C24" s="15" t="s">
        <v>91</v>
      </c>
      <c r="D24" s="13" t="s">
        <v>81</v>
      </c>
      <c r="E24" s="46">
        <v>430.9325</v>
      </c>
      <c r="F24" s="46">
        <v>438.70000000000005</v>
      </c>
      <c r="G24" s="21">
        <f t="shared" si="0"/>
        <v>1.8024864682984088E-2</v>
      </c>
      <c r="H24" s="46">
        <v>424.9</v>
      </c>
      <c r="I24" s="21">
        <f t="shared" si="1"/>
        <v>3.2478230171805296E-2</v>
      </c>
    </row>
    <row r="25" spans="1:9" ht="16.5" x14ac:dyDescent="0.3">
      <c r="A25" s="37"/>
      <c r="B25" s="34" t="s">
        <v>18</v>
      </c>
      <c r="C25" s="15" t="s">
        <v>98</v>
      </c>
      <c r="D25" s="13" t="s">
        <v>83</v>
      </c>
      <c r="E25" s="46">
        <v>1652.9983333333334</v>
      </c>
      <c r="F25" s="46">
        <v>1476.4666666666667</v>
      </c>
      <c r="G25" s="21">
        <f t="shared" si="0"/>
        <v>-0.10679482435453155</v>
      </c>
      <c r="H25" s="46">
        <v>1409.2916666666665</v>
      </c>
      <c r="I25" s="21">
        <f t="shared" si="1"/>
        <v>4.7665789551488764E-2</v>
      </c>
    </row>
    <row r="26" spans="1:9" ht="16.5" x14ac:dyDescent="0.3">
      <c r="A26" s="37"/>
      <c r="B26" s="34" t="s">
        <v>5</v>
      </c>
      <c r="C26" s="15" t="s">
        <v>85</v>
      </c>
      <c r="D26" s="13" t="s">
        <v>161</v>
      </c>
      <c r="E26" s="46">
        <v>1612.6757499999999</v>
      </c>
      <c r="F26" s="46">
        <v>1551.4499999999998</v>
      </c>
      <c r="G26" s="21">
        <f t="shared" si="0"/>
        <v>-3.7965319438827097E-2</v>
      </c>
      <c r="H26" s="46">
        <v>1456</v>
      </c>
      <c r="I26" s="21">
        <f t="shared" si="1"/>
        <v>6.5556318681318559E-2</v>
      </c>
    </row>
    <row r="27" spans="1:9" ht="16.5" x14ac:dyDescent="0.3">
      <c r="A27" s="37"/>
      <c r="B27" s="34" t="s">
        <v>8</v>
      </c>
      <c r="C27" s="15" t="s">
        <v>89</v>
      </c>
      <c r="D27" s="13" t="s">
        <v>161</v>
      </c>
      <c r="E27" s="46">
        <v>2311.9848055555558</v>
      </c>
      <c r="F27" s="46">
        <v>2749.3</v>
      </c>
      <c r="G27" s="21">
        <f t="shared" si="0"/>
        <v>0.18915141370894961</v>
      </c>
      <c r="H27" s="46">
        <v>2556.4749999999999</v>
      </c>
      <c r="I27" s="21">
        <f t="shared" si="1"/>
        <v>7.5426123861958475E-2</v>
      </c>
    </row>
    <row r="28" spans="1:9" ht="16.5" x14ac:dyDescent="0.3">
      <c r="A28" s="37"/>
      <c r="B28" s="34" t="s">
        <v>6</v>
      </c>
      <c r="C28" s="15" t="s">
        <v>86</v>
      </c>
      <c r="D28" s="13" t="s">
        <v>161</v>
      </c>
      <c r="E28" s="46">
        <v>1174.0017499999999</v>
      </c>
      <c r="F28" s="46">
        <v>1307.25</v>
      </c>
      <c r="G28" s="21">
        <f t="shared" si="0"/>
        <v>0.11349919197309553</v>
      </c>
      <c r="H28" s="46">
        <v>1205.1999999999998</v>
      </c>
      <c r="I28" s="21">
        <f t="shared" si="1"/>
        <v>8.4674742781281273E-2</v>
      </c>
    </row>
    <row r="29" spans="1:9" ht="17.25" thickBot="1" x14ac:dyDescent="0.35">
      <c r="A29" s="38"/>
      <c r="B29" s="34" t="s">
        <v>12</v>
      </c>
      <c r="C29" s="15" t="s">
        <v>92</v>
      </c>
      <c r="D29" s="13" t="s">
        <v>81</v>
      </c>
      <c r="E29" s="46">
        <v>529.05937500000005</v>
      </c>
      <c r="F29" s="46">
        <v>552.4</v>
      </c>
      <c r="G29" s="21">
        <f t="shared" si="0"/>
        <v>4.4117212741953453E-2</v>
      </c>
      <c r="H29" s="46">
        <v>508.65</v>
      </c>
      <c r="I29" s="21">
        <f t="shared" si="1"/>
        <v>8.6011992529244075E-2</v>
      </c>
    </row>
    <row r="30" spans="1:9" ht="16.5" x14ac:dyDescent="0.3">
      <c r="A30" s="37"/>
      <c r="B30" s="34" t="s">
        <v>19</v>
      </c>
      <c r="C30" s="15" t="s">
        <v>99</v>
      </c>
      <c r="D30" s="13" t="s">
        <v>161</v>
      </c>
      <c r="E30" s="46">
        <v>878.21499999999992</v>
      </c>
      <c r="F30" s="46">
        <v>1122.6999999999998</v>
      </c>
      <c r="G30" s="21">
        <f t="shared" si="0"/>
        <v>0.2783885495009763</v>
      </c>
      <c r="H30" s="46">
        <v>1008.15</v>
      </c>
      <c r="I30" s="21">
        <f t="shared" si="1"/>
        <v>0.11362396468779432</v>
      </c>
    </row>
    <row r="31" spans="1:9" ht="17.25" thickBot="1" x14ac:dyDescent="0.35">
      <c r="A31" s="38"/>
      <c r="B31" s="36" t="s">
        <v>13</v>
      </c>
      <c r="C31" s="16" t="s">
        <v>93</v>
      </c>
      <c r="D31" s="12" t="s">
        <v>81</v>
      </c>
      <c r="E31" s="49">
        <v>525.31174999999996</v>
      </c>
      <c r="F31" s="49">
        <v>519.9</v>
      </c>
      <c r="G31" s="23">
        <f t="shared" si="0"/>
        <v>-1.0301977825548323E-2</v>
      </c>
      <c r="H31" s="49">
        <v>451.15</v>
      </c>
      <c r="I31" s="23">
        <f t="shared" si="1"/>
        <v>0.15238834090657211</v>
      </c>
    </row>
    <row r="32" spans="1:9" ht="15.75" customHeight="1" thickBot="1" x14ac:dyDescent="0.25">
      <c r="A32" s="161" t="s">
        <v>188</v>
      </c>
      <c r="B32" s="162"/>
      <c r="C32" s="162"/>
      <c r="D32" s="163"/>
      <c r="E32" s="106">
        <f>SUM(E16:E31)</f>
        <v>17820.655638888889</v>
      </c>
      <c r="F32" s="107">
        <f>SUM(F16:F31)</f>
        <v>18444.466666666671</v>
      </c>
      <c r="G32" s="108">
        <f t="shared" ref="G32" si="2">(F32-E32)/E32</f>
        <v>3.5004942602475192E-2</v>
      </c>
      <c r="H32" s="107">
        <f>SUM(H16:H31)</f>
        <v>17939.066666666669</v>
      </c>
      <c r="I32" s="111">
        <f t="shared" ref="I32" si="3">(F32-H32)/H32</f>
        <v>2.8173149104747258E-2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39" t="s">
        <v>26</v>
      </c>
      <c r="C34" s="18" t="s">
        <v>100</v>
      </c>
      <c r="D34" s="20" t="s">
        <v>161</v>
      </c>
      <c r="E34" s="54">
        <v>2158.3829166666665</v>
      </c>
      <c r="F34" s="54">
        <v>2310.7669999999998</v>
      </c>
      <c r="G34" s="21">
        <f>(F34-E34)/E34</f>
        <v>7.0601042176830317E-2</v>
      </c>
      <c r="H34" s="54">
        <v>2523.3000000000002</v>
      </c>
      <c r="I34" s="21">
        <f>(F34-H34)/H34</f>
        <v>-8.4228193239012539E-2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1621.4875000000002</v>
      </c>
      <c r="F35" s="46">
        <v>1581.25</v>
      </c>
      <c r="G35" s="21">
        <f>(F35-E35)/E35</f>
        <v>-2.481517742196605E-2</v>
      </c>
      <c r="H35" s="46">
        <v>1691.6666666666665</v>
      </c>
      <c r="I35" s="21">
        <f>(F35-H35)/H35</f>
        <v>-6.5270935960591053E-2</v>
      </c>
    </row>
    <row r="36" spans="1:9" ht="16.5" x14ac:dyDescent="0.3">
      <c r="A36" s="37"/>
      <c r="B36" s="39" t="s">
        <v>28</v>
      </c>
      <c r="C36" s="15" t="s">
        <v>102</v>
      </c>
      <c r="D36" s="11" t="s">
        <v>161</v>
      </c>
      <c r="E36" s="46">
        <v>1997.9817857142857</v>
      </c>
      <c r="F36" s="46">
        <v>2017.05</v>
      </c>
      <c r="G36" s="21">
        <f>(F36-E36)/E36</f>
        <v>9.5437377968374676E-3</v>
      </c>
      <c r="H36" s="46">
        <v>2099.375</v>
      </c>
      <c r="I36" s="21">
        <f>(F36-H36)/H36</f>
        <v>-3.9214051801131314E-2</v>
      </c>
    </row>
    <row r="37" spans="1:9" ht="16.5" x14ac:dyDescent="0.3">
      <c r="A37" s="37"/>
      <c r="B37" s="34" t="s">
        <v>30</v>
      </c>
      <c r="C37" s="15" t="s">
        <v>104</v>
      </c>
      <c r="D37" s="11" t="s">
        <v>161</v>
      </c>
      <c r="E37" s="46">
        <v>1508.2557499999998</v>
      </c>
      <c r="F37" s="46">
        <v>2372.4</v>
      </c>
      <c r="G37" s="21">
        <f>(F37-E37)/E37</f>
        <v>0.57294278506811624</v>
      </c>
      <c r="H37" s="46">
        <v>2460.6999999999998</v>
      </c>
      <c r="I37" s="21">
        <f>(F37-H37)/H37</f>
        <v>-3.588409802088826E-2</v>
      </c>
    </row>
    <row r="38" spans="1:9" ht="17.25" thickBot="1" x14ac:dyDescent="0.35">
      <c r="A38" s="38"/>
      <c r="B38" s="39" t="s">
        <v>27</v>
      </c>
      <c r="C38" s="15" t="s">
        <v>101</v>
      </c>
      <c r="D38" s="24" t="s">
        <v>161</v>
      </c>
      <c r="E38" s="49">
        <v>2005.3191666666664</v>
      </c>
      <c r="F38" s="49">
        <v>2138.567</v>
      </c>
      <c r="G38" s="23">
        <f>(F38-E38)/E38</f>
        <v>6.6447194814790625E-2</v>
      </c>
      <c r="H38" s="49">
        <v>2141.9</v>
      </c>
      <c r="I38" s="23">
        <f>(F38-H38)/H38</f>
        <v>-1.5560950557916258E-3</v>
      </c>
    </row>
    <row r="39" spans="1:9" ht="15.75" customHeight="1" thickBot="1" x14ac:dyDescent="0.25">
      <c r="A39" s="161" t="s">
        <v>189</v>
      </c>
      <c r="B39" s="162"/>
      <c r="C39" s="162"/>
      <c r="D39" s="163"/>
      <c r="E39" s="86">
        <f>SUM(E34:E38)</f>
        <v>9291.4271190476193</v>
      </c>
      <c r="F39" s="109">
        <f>SUM(F34:F38)</f>
        <v>10420.034</v>
      </c>
      <c r="G39" s="110">
        <f t="shared" ref="G39" si="4">(F39-E39)/E39</f>
        <v>0.12146754922488848</v>
      </c>
      <c r="H39" s="109">
        <f>SUM(H34:H38)</f>
        <v>10916.941666666668</v>
      </c>
      <c r="I39" s="111">
        <f t="shared" ref="I39" si="5">(F39-H39)/H39</f>
        <v>-4.5517112927689715E-2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40" t="s">
        <v>32</v>
      </c>
      <c r="C41" s="15" t="s">
        <v>106</v>
      </c>
      <c r="D41" s="20" t="s">
        <v>161</v>
      </c>
      <c r="E41" s="46">
        <v>14839.028055555555</v>
      </c>
      <c r="F41" s="46">
        <v>15185.411111111112</v>
      </c>
      <c r="G41" s="21">
        <f t="shared" ref="G41:G46" si="6">(F41-E41)/E41</f>
        <v>2.3342705078711414E-2</v>
      </c>
      <c r="H41" s="46">
        <v>15563.188888888888</v>
      </c>
      <c r="I41" s="21">
        <f t="shared" ref="I41:I46" si="7">(F41-H41)/H41</f>
        <v>-2.4273802783919465E-2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6">
        <v>5915.55</v>
      </c>
      <c r="F42" s="46">
        <v>6250</v>
      </c>
      <c r="G42" s="21">
        <f t="shared" si="6"/>
        <v>5.6537431008105724E-2</v>
      </c>
      <c r="H42" s="46">
        <v>6250</v>
      </c>
      <c r="I42" s="21">
        <f t="shared" si="7"/>
        <v>0</v>
      </c>
    </row>
    <row r="43" spans="1:9" ht="16.5" x14ac:dyDescent="0.3">
      <c r="A43" s="37"/>
      <c r="B43" s="39" t="s">
        <v>35</v>
      </c>
      <c r="C43" s="15" t="s">
        <v>152</v>
      </c>
      <c r="D43" s="11" t="s">
        <v>161</v>
      </c>
      <c r="E43" s="57">
        <v>9968.5119047619046</v>
      </c>
      <c r="F43" s="57">
        <v>9968.5714285714294</v>
      </c>
      <c r="G43" s="21">
        <f t="shared" si="6"/>
        <v>5.9711830705973398E-6</v>
      </c>
      <c r="H43" s="57">
        <v>9968.3333333333339</v>
      </c>
      <c r="I43" s="21">
        <f t="shared" si="7"/>
        <v>2.3885160150016183E-5</v>
      </c>
    </row>
    <row r="44" spans="1:9" ht="16.5" x14ac:dyDescent="0.3">
      <c r="A44" s="37"/>
      <c r="B44" s="34" t="s">
        <v>36</v>
      </c>
      <c r="C44" s="15" t="s">
        <v>153</v>
      </c>
      <c r="D44" s="11" t="s">
        <v>161</v>
      </c>
      <c r="E44" s="47">
        <v>12674.419642857143</v>
      </c>
      <c r="F44" s="47">
        <v>12690</v>
      </c>
      <c r="G44" s="21">
        <f t="shared" si="6"/>
        <v>1.2292757839714912E-3</v>
      </c>
      <c r="H44" s="47">
        <v>12520</v>
      </c>
      <c r="I44" s="21">
        <f t="shared" si="7"/>
        <v>1.3578274760383386E-2</v>
      </c>
    </row>
    <row r="45" spans="1:9" ht="16.5" x14ac:dyDescent="0.3">
      <c r="A45" s="37"/>
      <c r="B45" s="34" t="s">
        <v>31</v>
      </c>
      <c r="C45" s="15" t="s">
        <v>105</v>
      </c>
      <c r="D45" s="11" t="s">
        <v>161</v>
      </c>
      <c r="E45" s="47">
        <v>26372.915277777778</v>
      </c>
      <c r="F45" s="47">
        <v>27431.599999999999</v>
      </c>
      <c r="G45" s="21">
        <f t="shared" si="6"/>
        <v>4.0142878065296192E-2</v>
      </c>
      <c r="H45" s="47">
        <v>26898.3</v>
      </c>
      <c r="I45" s="21">
        <f t="shared" si="7"/>
        <v>1.9826531788254251E-2</v>
      </c>
    </row>
    <row r="46" spans="1:9" ht="16.5" customHeight="1" thickBot="1" x14ac:dyDescent="0.35">
      <c r="A46" s="38"/>
      <c r="B46" s="34" t="s">
        <v>33</v>
      </c>
      <c r="C46" s="15" t="s">
        <v>107</v>
      </c>
      <c r="D46" s="24" t="s">
        <v>161</v>
      </c>
      <c r="E46" s="50">
        <v>11029.75</v>
      </c>
      <c r="F46" s="50">
        <v>11617.25</v>
      </c>
      <c r="G46" s="31">
        <f t="shared" si="6"/>
        <v>5.3265033205648363E-2</v>
      </c>
      <c r="H46" s="50">
        <v>10867.25</v>
      </c>
      <c r="I46" s="31">
        <f t="shared" si="7"/>
        <v>6.9014700131127926E-2</v>
      </c>
    </row>
    <row r="47" spans="1:9" ht="15.75" customHeight="1" thickBot="1" x14ac:dyDescent="0.25">
      <c r="A47" s="161" t="s">
        <v>190</v>
      </c>
      <c r="B47" s="162"/>
      <c r="C47" s="162"/>
      <c r="D47" s="163"/>
      <c r="E47" s="86">
        <f>SUM(E41:E46)</f>
        <v>80800.174880952371</v>
      </c>
      <c r="F47" s="86">
        <f>SUM(F41:F46)</f>
        <v>83142.832539682538</v>
      </c>
      <c r="G47" s="110">
        <f t="shared" ref="G47" si="8">(F47-E47)/E47</f>
        <v>2.8993225103556307E-2</v>
      </c>
      <c r="H47" s="109">
        <f>SUM(H41:H46)</f>
        <v>82067.072222222225</v>
      </c>
      <c r="I47" s="111">
        <f t="shared" ref="I47" si="9">(F47-H47)/H47</f>
        <v>1.3108306271087101E-2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34" t="s">
        <v>49</v>
      </c>
      <c r="C49" s="15" t="s">
        <v>158</v>
      </c>
      <c r="D49" s="20" t="s">
        <v>199</v>
      </c>
      <c r="E49" s="43">
        <v>1975.5714285714287</v>
      </c>
      <c r="F49" s="43">
        <v>2115</v>
      </c>
      <c r="G49" s="21">
        <f t="shared" ref="G49:G54" si="10">(F49-E49)/E49</f>
        <v>7.0576325113891045E-2</v>
      </c>
      <c r="H49" s="43">
        <v>2209.2857142857142</v>
      </c>
      <c r="I49" s="21">
        <f t="shared" ref="I49:I54" si="11">(F49-H49)/H49</f>
        <v>-4.2677012609117333E-2</v>
      </c>
    </row>
    <row r="50" spans="1:9" ht="16.5" x14ac:dyDescent="0.3">
      <c r="A50" s="37"/>
      <c r="B50" s="34" t="s">
        <v>46</v>
      </c>
      <c r="C50" s="15" t="s">
        <v>111</v>
      </c>
      <c r="D50" s="13" t="s">
        <v>110</v>
      </c>
      <c r="E50" s="47">
        <v>6037.333333333333</v>
      </c>
      <c r="F50" s="47">
        <v>6034.4444444444443</v>
      </c>
      <c r="G50" s="21">
        <f t="shared" si="10"/>
        <v>-4.785041224970219E-4</v>
      </c>
      <c r="H50" s="47">
        <v>6034.4444444444443</v>
      </c>
      <c r="I50" s="21">
        <f t="shared" si="11"/>
        <v>0</v>
      </c>
    </row>
    <row r="51" spans="1:9" ht="16.5" x14ac:dyDescent="0.3">
      <c r="A51" s="37"/>
      <c r="B51" s="34" t="s">
        <v>47</v>
      </c>
      <c r="C51" s="15" t="s">
        <v>113</v>
      </c>
      <c r="D51" s="11" t="s">
        <v>114</v>
      </c>
      <c r="E51" s="47">
        <v>19273.25</v>
      </c>
      <c r="F51" s="47">
        <v>19273.75</v>
      </c>
      <c r="G51" s="21">
        <f t="shared" si="10"/>
        <v>2.5942692592064131E-5</v>
      </c>
      <c r="H51" s="47">
        <v>19273.75</v>
      </c>
      <c r="I51" s="21">
        <f t="shared" si="11"/>
        <v>0</v>
      </c>
    </row>
    <row r="52" spans="1:9" ht="16.5" x14ac:dyDescent="0.3">
      <c r="A52" s="37"/>
      <c r="B52" s="34" t="s">
        <v>50</v>
      </c>
      <c r="C52" s="15" t="s">
        <v>159</v>
      </c>
      <c r="D52" s="11" t="s">
        <v>112</v>
      </c>
      <c r="E52" s="47">
        <v>26057.944444444445</v>
      </c>
      <c r="F52" s="47">
        <v>27101</v>
      </c>
      <c r="G52" s="21">
        <f t="shared" si="10"/>
        <v>4.002831296917337E-2</v>
      </c>
      <c r="H52" s="47">
        <v>27101</v>
      </c>
      <c r="I52" s="21">
        <f t="shared" si="11"/>
        <v>0</v>
      </c>
    </row>
    <row r="53" spans="1:9" ht="16.5" x14ac:dyDescent="0.3">
      <c r="A53" s="37"/>
      <c r="B53" s="34" t="s">
        <v>48</v>
      </c>
      <c r="C53" s="15" t="s">
        <v>157</v>
      </c>
      <c r="D53" s="13" t="s">
        <v>114</v>
      </c>
      <c r="E53" s="47">
        <v>18064.362178571428</v>
      </c>
      <c r="F53" s="47">
        <v>18591.349111111111</v>
      </c>
      <c r="G53" s="21">
        <f t="shared" si="10"/>
        <v>2.9172739526049429E-2</v>
      </c>
      <c r="H53" s="47">
        <v>18591.34888888889</v>
      </c>
      <c r="I53" s="21">
        <f t="shared" si="11"/>
        <v>1.1952990736871505E-8</v>
      </c>
    </row>
    <row r="54" spans="1:9" ht="16.5" customHeight="1" thickBot="1" x14ac:dyDescent="0.35">
      <c r="A54" s="38"/>
      <c r="B54" s="34" t="s">
        <v>45</v>
      </c>
      <c r="C54" s="15" t="s">
        <v>109</v>
      </c>
      <c r="D54" s="12" t="s">
        <v>108</v>
      </c>
      <c r="E54" s="50">
        <v>6359.666666666667</v>
      </c>
      <c r="F54" s="50">
        <v>5943.8888888888887</v>
      </c>
      <c r="G54" s="31">
        <f t="shared" si="10"/>
        <v>-6.5377290913220545E-2</v>
      </c>
      <c r="H54" s="50">
        <v>5860.5555555555557</v>
      </c>
      <c r="I54" s="31">
        <f t="shared" si="11"/>
        <v>1.4219357285050664E-2</v>
      </c>
    </row>
    <row r="55" spans="1:9" ht="15.75" customHeight="1" thickBot="1" x14ac:dyDescent="0.25">
      <c r="A55" s="161" t="s">
        <v>191</v>
      </c>
      <c r="B55" s="162"/>
      <c r="C55" s="162"/>
      <c r="D55" s="163"/>
      <c r="E55" s="86">
        <f>SUM(E49:E54)</f>
        <v>77768.128051587308</v>
      </c>
      <c r="F55" s="86">
        <f>SUM(F49:F54)</f>
        <v>79059.43244444445</v>
      </c>
      <c r="G55" s="110">
        <f t="shared" ref="G55" si="12">(F55-E55)/E55</f>
        <v>1.6604545142202196E-2</v>
      </c>
      <c r="H55" s="86">
        <f>SUM(H49:H54)</f>
        <v>79070.384603174607</v>
      </c>
      <c r="I55" s="111">
        <f t="shared" ref="I55" si="13">(F55-H55)/H55</f>
        <v>-1.3851151458440272E-4</v>
      </c>
    </row>
    <row r="56" spans="1:9" ht="17.25" customHeight="1" thickBot="1" x14ac:dyDescent="0.3">
      <c r="A56" s="33" t="s">
        <v>44</v>
      </c>
      <c r="B56" s="112" t="s">
        <v>57</v>
      </c>
      <c r="C56" s="113"/>
      <c r="D56" s="131"/>
      <c r="E56" s="114"/>
      <c r="F56" s="114"/>
      <c r="G56" s="115"/>
      <c r="H56" s="114"/>
      <c r="I56" s="116"/>
    </row>
    <row r="57" spans="1:9" ht="16.5" x14ac:dyDescent="0.3">
      <c r="A57" s="117"/>
      <c r="B57" s="98" t="s">
        <v>38</v>
      </c>
      <c r="C57" s="19" t="s">
        <v>115</v>
      </c>
      <c r="D57" s="20" t="s">
        <v>114</v>
      </c>
      <c r="E57" s="43">
        <v>3750</v>
      </c>
      <c r="F57" s="66">
        <v>3750</v>
      </c>
      <c r="G57" s="22">
        <f t="shared" ref="G57:G65" si="14">(F57-E57)/E57</f>
        <v>0</v>
      </c>
      <c r="H57" s="66">
        <v>3750</v>
      </c>
      <c r="I57" s="22">
        <f t="shared" ref="I57:I65" si="15">(F57-H57)/H57</f>
        <v>0</v>
      </c>
    </row>
    <row r="58" spans="1:9" ht="16.5" x14ac:dyDescent="0.3">
      <c r="A58" s="118"/>
      <c r="B58" s="99" t="s">
        <v>39</v>
      </c>
      <c r="C58" s="15" t="s">
        <v>116</v>
      </c>
      <c r="D58" s="11" t="s">
        <v>114</v>
      </c>
      <c r="E58" s="47">
        <v>4027.8333333333335</v>
      </c>
      <c r="F58" s="70">
        <v>3730.4285714285716</v>
      </c>
      <c r="G58" s="21">
        <f t="shared" si="14"/>
        <v>-7.3837405198351941E-2</v>
      </c>
      <c r="H58" s="70">
        <v>3730.4285714285716</v>
      </c>
      <c r="I58" s="21">
        <f t="shared" si="15"/>
        <v>0</v>
      </c>
    </row>
    <row r="59" spans="1:9" ht="16.5" x14ac:dyDescent="0.3">
      <c r="A59" s="118"/>
      <c r="B59" s="99" t="s">
        <v>40</v>
      </c>
      <c r="C59" s="15" t="s">
        <v>117</v>
      </c>
      <c r="D59" s="11" t="s">
        <v>114</v>
      </c>
      <c r="E59" s="47">
        <v>2047.1666666666667</v>
      </c>
      <c r="F59" s="70">
        <v>2031.6666666666667</v>
      </c>
      <c r="G59" s="21">
        <f t="shared" si="14"/>
        <v>-7.5714402019050721E-3</v>
      </c>
      <c r="H59" s="70">
        <v>2031.6666666666667</v>
      </c>
      <c r="I59" s="21">
        <f t="shared" si="15"/>
        <v>0</v>
      </c>
    </row>
    <row r="60" spans="1:9" ht="16.5" x14ac:dyDescent="0.3">
      <c r="A60" s="118"/>
      <c r="B60" s="99" t="s">
        <v>41</v>
      </c>
      <c r="C60" s="15" t="s">
        <v>118</v>
      </c>
      <c r="D60" s="11" t="s">
        <v>114</v>
      </c>
      <c r="E60" s="47">
        <v>5500</v>
      </c>
      <c r="F60" s="70">
        <v>5500</v>
      </c>
      <c r="G60" s="21">
        <f t="shared" si="14"/>
        <v>0</v>
      </c>
      <c r="H60" s="70">
        <v>5500</v>
      </c>
      <c r="I60" s="21">
        <f t="shared" si="15"/>
        <v>0</v>
      </c>
    </row>
    <row r="61" spans="1:9" ht="16.5" x14ac:dyDescent="0.3">
      <c r="A61" s="118"/>
      <c r="B61" s="99" t="s">
        <v>42</v>
      </c>
      <c r="C61" s="15" t="s">
        <v>198</v>
      </c>
      <c r="D61" s="11" t="s">
        <v>114</v>
      </c>
      <c r="E61" s="61">
        <v>2108.75</v>
      </c>
      <c r="F61" s="105">
        <v>2155.8333333333335</v>
      </c>
      <c r="G61" s="21">
        <f t="shared" si="14"/>
        <v>2.2327603240466384E-2</v>
      </c>
      <c r="H61" s="105">
        <v>2155.8333333333335</v>
      </c>
      <c r="I61" s="21">
        <f t="shared" si="15"/>
        <v>0</v>
      </c>
    </row>
    <row r="62" spans="1:9" ht="17.25" thickBot="1" x14ac:dyDescent="0.35">
      <c r="A62" s="118"/>
      <c r="B62" s="100" t="s">
        <v>54</v>
      </c>
      <c r="C62" s="16" t="s">
        <v>121</v>
      </c>
      <c r="D62" s="12" t="s">
        <v>120</v>
      </c>
      <c r="E62" s="50">
        <v>5540.9</v>
      </c>
      <c r="F62" s="73">
        <v>5157.5</v>
      </c>
      <c r="G62" s="29">
        <f t="shared" si="14"/>
        <v>-6.919453518381484E-2</v>
      </c>
      <c r="H62" s="73">
        <v>5157.5</v>
      </c>
      <c r="I62" s="29">
        <f t="shared" si="15"/>
        <v>0</v>
      </c>
    </row>
    <row r="63" spans="1:9" ht="16.5" x14ac:dyDescent="0.3">
      <c r="A63" s="118"/>
      <c r="B63" s="101" t="s">
        <v>55</v>
      </c>
      <c r="C63" s="14" t="s">
        <v>122</v>
      </c>
      <c r="D63" s="11" t="s">
        <v>120</v>
      </c>
      <c r="E63" s="57">
        <v>4621.3999999999996</v>
      </c>
      <c r="F63" s="68">
        <v>5039.5</v>
      </c>
      <c r="G63" s="21">
        <f t="shared" si="14"/>
        <v>9.0470420218981343E-2</v>
      </c>
      <c r="H63" s="68">
        <v>5039.5</v>
      </c>
      <c r="I63" s="21">
        <f t="shared" si="15"/>
        <v>0</v>
      </c>
    </row>
    <row r="64" spans="1:9" ht="16.5" x14ac:dyDescent="0.3">
      <c r="A64" s="118"/>
      <c r="B64" s="99" t="s">
        <v>56</v>
      </c>
      <c r="C64" s="15" t="s">
        <v>123</v>
      </c>
      <c r="D64" s="13" t="s">
        <v>120</v>
      </c>
      <c r="E64" s="47">
        <v>17681.75</v>
      </c>
      <c r="F64" s="70">
        <v>21548.75</v>
      </c>
      <c r="G64" s="21">
        <f t="shared" si="14"/>
        <v>0.21870007210824721</v>
      </c>
      <c r="H64" s="70">
        <v>21548.75</v>
      </c>
      <c r="I64" s="21">
        <f t="shared" si="15"/>
        <v>0</v>
      </c>
    </row>
    <row r="65" spans="1:9" ht="16.5" customHeight="1" thickBot="1" x14ac:dyDescent="0.35">
      <c r="A65" s="119"/>
      <c r="B65" s="100" t="s">
        <v>43</v>
      </c>
      <c r="C65" s="16" t="s">
        <v>119</v>
      </c>
      <c r="D65" s="12" t="s">
        <v>114</v>
      </c>
      <c r="E65" s="50">
        <v>4639.114583333333</v>
      </c>
      <c r="F65" s="50">
        <v>4780.5</v>
      </c>
      <c r="G65" s="29">
        <f t="shared" si="14"/>
        <v>3.0476810634213224E-2</v>
      </c>
      <c r="H65" s="50">
        <v>4630.5</v>
      </c>
      <c r="I65" s="29">
        <f t="shared" si="15"/>
        <v>3.2393909944930355E-2</v>
      </c>
    </row>
    <row r="66" spans="1:9" ht="15.75" customHeight="1" thickBot="1" x14ac:dyDescent="0.25">
      <c r="A66" s="161" t="s">
        <v>192</v>
      </c>
      <c r="B66" s="176"/>
      <c r="C66" s="176"/>
      <c r="D66" s="177"/>
      <c r="E66" s="106">
        <f>SUM(E57:E65)</f>
        <v>49916.914583333339</v>
      </c>
      <c r="F66" s="106">
        <f>SUM(F57:F65)</f>
        <v>53694.178571428572</v>
      </c>
      <c r="G66" s="108">
        <f t="shared" ref="G66" si="16">(F66-E66)/E66</f>
        <v>7.5671022931301471E-2</v>
      </c>
      <c r="H66" s="106">
        <f>SUM(H57:H65)</f>
        <v>53544.178571428572</v>
      </c>
      <c r="I66" s="111">
        <f t="shared" ref="I66" si="17">(F66-H66)/H66</f>
        <v>2.8014249915123491E-3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34" t="s">
        <v>63</v>
      </c>
      <c r="C68" s="15" t="s">
        <v>132</v>
      </c>
      <c r="D68" s="20" t="s">
        <v>126</v>
      </c>
      <c r="E68" s="43">
        <v>3821.55</v>
      </c>
      <c r="F68" s="54">
        <v>3837.5</v>
      </c>
      <c r="G68" s="21">
        <f t="shared" ref="G68:G73" si="18">(F68-E68)/E68</f>
        <v>4.1736991534847947E-3</v>
      </c>
      <c r="H68" s="54">
        <v>3866.6666666666665</v>
      </c>
      <c r="I68" s="21">
        <f t="shared" ref="I68:I73" si="19">(F68-H68)/H68</f>
        <v>-7.5431034482758234E-3</v>
      </c>
    </row>
    <row r="69" spans="1:9" ht="16.5" x14ac:dyDescent="0.3">
      <c r="A69" s="37"/>
      <c r="B69" s="34" t="s">
        <v>59</v>
      </c>
      <c r="C69" s="15" t="s">
        <v>128</v>
      </c>
      <c r="D69" s="13" t="s">
        <v>124</v>
      </c>
      <c r="E69" s="47">
        <v>6039.5416666666661</v>
      </c>
      <c r="F69" s="46">
        <v>6486.5</v>
      </c>
      <c r="G69" s="21">
        <f t="shared" si="18"/>
        <v>7.400533980917437E-2</v>
      </c>
      <c r="H69" s="46">
        <v>6486.5</v>
      </c>
      <c r="I69" s="21">
        <f t="shared" si="19"/>
        <v>0</v>
      </c>
    </row>
    <row r="70" spans="1:9" ht="16.5" x14ac:dyDescent="0.3">
      <c r="A70" s="37"/>
      <c r="B70" s="34" t="s">
        <v>60</v>
      </c>
      <c r="C70" s="15" t="s">
        <v>129</v>
      </c>
      <c r="D70" s="13" t="s">
        <v>215</v>
      </c>
      <c r="E70" s="47">
        <v>47046.625</v>
      </c>
      <c r="F70" s="46">
        <v>47046.625</v>
      </c>
      <c r="G70" s="21">
        <f t="shared" si="18"/>
        <v>0</v>
      </c>
      <c r="H70" s="46">
        <v>47046.625</v>
      </c>
      <c r="I70" s="21">
        <f t="shared" si="19"/>
        <v>0</v>
      </c>
    </row>
    <row r="71" spans="1:9" ht="16.5" x14ac:dyDescent="0.3">
      <c r="A71" s="37"/>
      <c r="B71" s="34" t="s">
        <v>61</v>
      </c>
      <c r="C71" s="15" t="s">
        <v>130</v>
      </c>
      <c r="D71" s="13" t="s">
        <v>216</v>
      </c>
      <c r="E71" s="47">
        <v>12146.833333333334</v>
      </c>
      <c r="F71" s="46">
        <v>11498.75</v>
      </c>
      <c r="G71" s="21">
        <f t="shared" si="18"/>
        <v>-5.3354097775826392E-2</v>
      </c>
      <c r="H71" s="46">
        <v>11498.75</v>
      </c>
      <c r="I71" s="21">
        <f t="shared" si="19"/>
        <v>0</v>
      </c>
    </row>
    <row r="72" spans="1:9" ht="16.5" x14ac:dyDescent="0.3">
      <c r="A72" s="37"/>
      <c r="B72" s="34" t="s">
        <v>64</v>
      </c>
      <c r="C72" s="15" t="s">
        <v>133</v>
      </c>
      <c r="D72" s="13" t="s">
        <v>127</v>
      </c>
      <c r="E72" s="47">
        <v>3446.083333333333</v>
      </c>
      <c r="F72" s="46">
        <v>3642.1428571428573</v>
      </c>
      <c r="G72" s="21">
        <f t="shared" si="18"/>
        <v>5.6893436648230884E-2</v>
      </c>
      <c r="H72" s="46">
        <v>3642.1428571428573</v>
      </c>
      <c r="I72" s="21">
        <f t="shared" si="19"/>
        <v>0</v>
      </c>
    </row>
    <row r="73" spans="1:9" ht="16.5" customHeight="1" thickBot="1" x14ac:dyDescent="0.35">
      <c r="A73" s="37"/>
      <c r="B73" s="34" t="s">
        <v>62</v>
      </c>
      <c r="C73" s="15" t="s">
        <v>131</v>
      </c>
      <c r="D73" s="12" t="s">
        <v>125</v>
      </c>
      <c r="E73" s="50">
        <v>7046.6180555555557</v>
      </c>
      <c r="F73" s="58">
        <v>7605.2</v>
      </c>
      <c r="G73" s="31">
        <f t="shared" si="18"/>
        <v>7.9269507732728325E-2</v>
      </c>
      <c r="H73" s="58">
        <v>7494.7</v>
      </c>
      <c r="I73" s="31">
        <f t="shared" si="19"/>
        <v>1.4743752251591125E-2</v>
      </c>
    </row>
    <row r="74" spans="1:9" ht="15.75" customHeight="1" thickBot="1" x14ac:dyDescent="0.25">
      <c r="A74" s="161" t="s">
        <v>214</v>
      </c>
      <c r="B74" s="162"/>
      <c r="C74" s="162"/>
      <c r="D74" s="163"/>
      <c r="E74" s="86">
        <f>SUM(E68:E73)</f>
        <v>79547.251388888893</v>
      </c>
      <c r="F74" s="86">
        <f>SUM(F68:F73)</f>
        <v>80116.717857142852</v>
      </c>
      <c r="G74" s="110">
        <f t="shared" ref="G74" si="20">(F74-E74)/E74</f>
        <v>7.1588453191168515E-3</v>
      </c>
      <c r="H74" s="86">
        <f>SUM(H68:H73)</f>
        <v>80035.384523809509</v>
      </c>
      <c r="I74" s="111">
        <f t="shared" ref="I74" si="21">(F74-H74)/H74</f>
        <v>1.0162171871511082E-3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34" t="s">
        <v>67</v>
      </c>
      <c r="C76" s="18" t="s">
        <v>139</v>
      </c>
      <c r="D76" s="20" t="s">
        <v>135</v>
      </c>
      <c r="E76" s="43">
        <v>2748.3333333333335</v>
      </c>
      <c r="F76" s="43">
        <v>2780.3333333333335</v>
      </c>
      <c r="G76" s="21">
        <f>(F76-E76)/E76</f>
        <v>1.1643420254699817E-2</v>
      </c>
      <c r="H76" s="43">
        <v>2813.6666666666665</v>
      </c>
      <c r="I76" s="21">
        <f>(F76-H76)/H76</f>
        <v>-1.1846937566638916E-2</v>
      </c>
    </row>
    <row r="77" spans="1:9" ht="16.5" x14ac:dyDescent="0.3">
      <c r="A77" s="37"/>
      <c r="B77" s="34" t="s">
        <v>68</v>
      </c>
      <c r="C77" s="15" t="s">
        <v>138</v>
      </c>
      <c r="D77" s="13" t="s">
        <v>134</v>
      </c>
      <c r="E77" s="47">
        <v>3607.2</v>
      </c>
      <c r="F77" s="47">
        <v>3725.8</v>
      </c>
      <c r="G77" s="21">
        <f>(F77-E77)/E77</f>
        <v>3.287868707030394E-2</v>
      </c>
      <c r="H77" s="47">
        <v>3725.8</v>
      </c>
      <c r="I77" s="21">
        <f>(F77-H77)/H77</f>
        <v>0</v>
      </c>
    </row>
    <row r="78" spans="1:9" ht="16.5" x14ac:dyDescent="0.3">
      <c r="A78" s="37"/>
      <c r="B78" s="34" t="s">
        <v>69</v>
      </c>
      <c r="C78" s="15" t="s">
        <v>140</v>
      </c>
      <c r="D78" s="13" t="s">
        <v>136</v>
      </c>
      <c r="E78" s="47">
        <v>1315.5</v>
      </c>
      <c r="F78" s="47">
        <v>1336.875</v>
      </c>
      <c r="G78" s="21">
        <f>(F78-E78)/E78</f>
        <v>1.6248574686431014E-2</v>
      </c>
      <c r="H78" s="47">
        <v>1336.875</v>
      </c>
      <c r="I78" s="21">
        <f>(F78-H78)/H78</f>
        <v>0</v>
      </c>
    </row>
    <row r="79" spans="1:9" ht="16.5" x14ac:dyDescent="0.3">
      <c r="A79" s="37"/>
      <c r="B79" s="34" t="s">
        <v>70</v>
      </c>
      <c r="C79" s="15" t="s">
        <v>141</v>
      </c>
      <c r="D79" s="13" t="s">
        <v>137</v>
      </c>
      <c r="E79" s="47">
        <v>2118.9444444444448</v>
      </c>
      <c r="F79" s="47">
        <v>2205.375</v>
      </c>
      <c r="G79" s="21">
        <f>(F79-E79)/E79</f>
        <v>4.0789439186177431E-2</v>
      </c>
      <c r="H79" s="47">
        <v>2205.375</v>
      </c>
      <c r="I79" s="21">
        <f>(F79-H79)/H79</f>
        <v>0</v>
      </c>
    </row>
    <row r="80" spans="1:9" ht="16.5" customHeight="1" thickBot="1" x14ac:dyDescent="0.35">
      <c r="A80" s="38"/>
      <c r="B80" s="34" t="s">
        <v>71</v>
      </c>
      <c r="C80" s="15" t="s">
        <v>200</v>
      </c>
      <c r="D80" s="12" t="s">
        <v>134</v>
      </c>
      <c r="E80" s="50">
        <v>1643</v>
      </c>
      <c r="F80" s="50">
        <v>1595</v>
      </c>
      <c r="G80" s="21">
        <f>(F80-E80)/E80</f>
        <v>-2.9214850882531954E-2</v>
      </c>
      <c r="H80" s="50">
        <v>1595</v>
      </c>
      <c r="I80" s="21">
        <f>(F80-H80)/H80</f>
        <v>0</v>
      </c>
    </row>
    <row r="81" spans="1:11" ht="15.75" customHeight="1" thickBot="1" x14ac:dyDescent="0.25">
      <c r="A81" s="161" t="s">
        <v>193</v>
      </c>
      <c r="B81" s="162"/>
      <c r="C81" s="162"/>
      <c r="D81" s="163"/>
      <c r="E81" s="86">
        <f>SUM(E76:E80)</f>
        <v>11432.977777777778</v>
      </c>
      <c r="F81" s="86">
        <f>SUM(F76:F80)</f>
        <v>11643.383333333333</v>
      </c>
      <c r="G81" s="110">
        <f t="shared" ref="G81" si="22">(F81-E81)/E81</f>
        <v>1.8403390581631266E-2</v>
      </c>
      <c r="H81" s="86">
        <f>SUM(H76:H80)</f>
        <v>11676.716666666667</v>
      </c>
      <c r="I81" s="111">
        <f t="shared" ref="I81" si="23">(F81-H81)/H81</f>
        <v>-2.8546837509974068E-3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34" t="s">
        <v>78</v>
      </c>
      <c r="C83" s="15" t="s">
        <v>149</v>
      </c>
      <c r="D83" s="20" t="s">
        <v>147</v>
      </c>
      <c r="E83" s="43">
        <v>1745.4</v>
      </c>
      <c r="F83" s="43">
        <v>1929.8</v>
      </c>
      <c r="G83" s="22">
        <f t="shared" ref="G83:G89" si="24">(F83-E83)/E83</f>
        <v>0.1056491348687979</v>
      </c>
      <c r="H83" s="43">
        <v>1933.8</v>
      </c>
      <c r="I83" s="22">
        <f t="shared" ref="I83:I89" si="25">(F83-H83)/H83</f>
        <v>-2.0684662322887578E-3</v>
      </c>
    </row>
    <row r="84" spans="1:11" ht="16.5" x14ac:dyDescent="0.3">
      <c r="A84" s="37"/>
      <c r="B84" s="34" t="s">
        <v>74</v>
      </c>
      <c r="C84" s="15" t="s">
        <v>144</v>
      </c>
      <c r="D84" s="11" t="s">
        <v>142</v>
      </c>
      <c r="E84" s="47">
        <v>1466.4285714285713</v>
      </c>
      <c r="F84" s="47">
        <v>1466.4285714285713</v>
      </c>
      <c r="G84" s="21">
        <f t="shared" si="24"/>
        <v>0</v>
      </c>
      <c r="H84" s="47">
        <v>1466.4285714285713</v>
      </c>
      <c r="I84" s="21">
        <f t="shared" si="25"/>
        <v>0</v>
      </c>
    </row>
    <row r="85" spans="1:11" ht="16.5" x14ac:dyDescent="0.3">
      <c r="A85" s="37"/>
      <c r="B85" s="34" t="s">
        <v>76</v>
      </c>
      <c r="C85" s="15" t="s">
        <v>143</v>
      </c>
      <c r="D85" s="13" t="s">
        <v>161</v>
      </c>
      <c r="E85" s="47">
        <v>1450</v>
      </c>
      <c r="F85" s="32">
        <v>1382.5555555555557</v>
      </c>
      <c r="G85" s="21">
        <f t="shared" si="24"/>
        <v>-4.6513409961685757E-2</v>
      </c>
      <c r="H85" s="32">
        <v>1382.5555555555557</v>
      </c>
      <c r="I85" s="21">
        <f t="shared" si="25"/>
        <v>0</v>
      </c>
    </row>
    <row r="86" spans="1:11" ht="16.5" x14ac:dyDescent="0.3">
      <c r="A86" s="37"/>
      <c r="B86" s="34" t="s">
        <v>75</v>
      </c>
      <c r="C86" s="15" t="s">
        <v>148</v>
      </c>
      <c r="D86" s="13" t="s">
        <v>145</v>
      </c>
      <c r="E86" s="47">
        <v>914.3</v>
      </c>
      <c r="F86" s="47">
        <v>802</v>
      </c>
      <c r="G86" s="21">
        <f t="shared" si="24"/>
        <v>-0.12282620584053369</v>
      </c>
      <c r="H86" s="47">
        <v>802</v>
      </c>
      <c r="I86" s="21">
        <f t="shared" si="25"/>
        <v>0</v>
      </c>
    </row>
    <row r="87" spans="1:11" ht="16.5" x14ac:dyDescent="0.3">
      <c r="A87" s="37"/>
      <c r="B87" s="34" t="s">
        <v>77</v>
      </c>
      <c r="C87" s="15" t="s">
        <v>146</v>
      </c>
      <c r="D87" s="25" t="s">
        <v>162</v>
      </c>
      <c r="E87" s="61">
        <v>1457.7</v>
      </c>
      <c r="F87" s="61">
        <v>1504.9</v>
      </c>
      <c r="G87" s="21">
        <f t="shared" si="24"/>
        <v>3.2379776360019236E-2</v>
      </c>
      <c r="H87" s="61">
        <v>1504.9</v>
      </c>
      <c r="I87" s="21">
        <f t="shared" si="25"/>
        <v>0</v>
      </c>
    </row>
    <row r="88" spans="1:11" ht="16.5" x14ac:dyDescent="0.3">
      <c r="A88" s="37"/>
      <c r="B88" s="34" t="s">
        <v>79</v>
      </c>
      <c r="C88" s="15" t="s">
        <v>155</v>
      </c>
      <c r="D88" s="25" t="s">
        <v>156</v>
      </c>
      <c r="E88" s="61">
        <v>8750</v>
      </c>
      <c r="F88" s="61">
        <v>8830</v>
      </c>
      <c r="G88" s="21">
        <f t="shared" si="24"/>
        <v>9.1428571428571435E-3</v>
      </c>
      <c r="H88" s="61">
        <v>8830</v>
      </c>
      <c r="I88" s="21">
        <f t="shared" si="25"/>
        <v>0</v>
      </c>
    </row>
    <row r="89" spans="1:11" ht="16.5" customHeight="1" thickBot="1" x14ac:dyDescent="0.35">
      <c r="A89" s="35"/>
      <c r="B89" s="36" t="s">
        <v>80</v>
      </c>
      <c r="C89" s="16" t="s">
        <v>151</v>
      </c>
      <c r="D89" s="12" t="s">
        <v>150</v>
      </c>
      <c r="E89" s="50">
        <v>3910.8</v>
      </c>
      <c r="F89" s="50">
        <v>3988.8</v>
      </c>
      <c r="G89" s="23">
        <f t="shared" si="24"/>
        <v>1.9944768333844738E-2</v>
      </c>
      <c r="H89" s="50">
        <v>3988.8</v>
      </c>
      <c r="I89" s="23">
        <f t="shared" si="25"/>
        <v>0</v>
      </c>
    </row>
    <row r="90" spans="1:11" ht="15.75" customHeight="1" thickBot="1" x14ac:dyDescent="0.25">
      <c r="A90" s="161" t="s">
        <v>194</v>
      </c>
      <c r="B90" s="162"/>
      <c r="C90" s="162"/>
      <c r="D90" s="163"/>
      <c r="E90" s="86">
        <f>SUM(E83:E89)</f>
        <v>19694.62857142857</v>
      </c>
      <c r="F90" s="86">
        <f>SUM(F83:F89)</f>
        <v>19904.484126984127</v>
      </c>
      <c r="G90" s="120">
        <f t="shared" ref="G90:G91" si="26">(F90-E90)/E90</f>
        <v>1.0655471607116253E-2</v>
      </c>
      <c r="H90" s="86">
        <f>SUM(H83:H89)</f>
        <v>19908.484126984127</v>
      </c>
      <c r="I90" s="111">
        <f t="shared" ref="I90:I91" si="27">(F90-H90)/H90</f>
        <v>-2.0091936555723829E-4</v>
      </c>
    </row>
    <row r="91" spans="1:11" ht="15.75" customHeight="1" thickBot="1" x14ac:dyDescent="0.25">
      <c r="A91" s="161" t="s">
        <v>195</v>
      </c>
      <c r="B91" s="162"/>
      <c r="C91" s="162"/>
      <c r="D91" s="163"/>
      <c r="E91" s="106">
        <f>SUM(E90+E81+E74+E66+E55+E47+E39+E32)</f>
        <v>346272.15801190474</v>
      </c>
      <c r="F91" s="106">
        <f>SUM(F32,F39,F47,F55,F66,F74,F81,F90)</f>
        <v>356425.52953968261</v>
      </c>
      <c r="G91" s="108">
        <f t="shared" si="26"/>
        <v>2.932194025090749E-2</v>
      </c>
      <c r="H91" s="106">
        <f>SUM(H32,H39,H47,H55,H66,H74,H81,H90)</f>
        <v>355158.22904761904</v>
      </c>
      <c r="I91" s="121">
        <f t="shared" si="27"/>
        <v>3.5682701072756351E-3</v>
      </c>
      <c r="J91" s="122"/>
    </row>
    <row r="92" spans="1:11" x14ac:dyDescent="0.25">
      <c r="E92" s="123"/>
      <c r="F92" s="123"/>
      <c r="K92" s="124"/>
    </row>
    <row r="95" spans="1:11" x14ac:dyDescent="0.25">
      <c r="E95" s="147"/>
      <c r="F95" s="147"/>
      <c r="G95" s="147"/>
      <c r="H95" s="147"/>
      <c r="I95" s="147"/>
    </row>
  </sheetData>
  <sortState ref="B83:I89">
    <sortCondition ref="I83:I89"/>
  </sortState>
  <mergeCells count="19"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  <mergeCell ref="A9:I9"/>
    <mergeCell ref="H13:H14"/>
    <mergeCell ref="I13:I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92"/>
  <sheetViews>
    <sheetView rightToLeft="1" tabSelected="1" topLeftCell="B28" zoomScaleNormal="100" workbookViewId="0">
      <selection activeCell="D16" sqref="D16:I40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34.25" customWidth="1"/>
    <col min="4" max="4" width="12.125" customWidth="1"/>
    <col min="5" max="5" width="11" customWidth="1"/>
    <col min="6" max="6" width="9.875" customWidth="1"/>
    <col min="7" max="7" width="10.125" style="82" customWidth="1"/>
    <col min="8" max="8" width="11.25" style="82" customWidth="1"/>
    <col min="9" max="9" width="11.75" customWidth="1"/>
    <col min="11" max="11" width="9.6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36" t="s">
        <v>205</v>
      </c>
      <c r="B9" s="26"/>
      <c r="C9" s="26"/>
      <c r="D9" s="26"/>
      <c r="E9" s="134"/>
      <c r="F9" s="134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220</v>
      </c>
    </row>
    <row r="12" spans="1:9" ht="15.75" thickBot="1" x14ac:dyDescent="0.3"/>
    <row r="13" spans="1:9" ht="24.75" customHeight="1" x14ac:dyDescent="0.2">
      <c r="A13" s="155" t="s">
        <v>3</v>
      </c>
      <c r="B13" s="155"/>
      <c r="C13" s="157" t="s">
        <v>0</v>
      </c>
      <c r="D13" s="151" t="s">
        <v>207</v>
      </c>
      <c r="E13" s="151" t="s">
        <v>208</v>
      </c>
      <c r="F13" s="151" t="s">
        <v>209</v>
      </c>
      <c r="G13" s="151" t="s">
        <v>210</v>
      </c>
      <c r="H13" s="151" t="s">
        <v>211</v>
      </c>
      <c r="I13" s="151" t="s">
        <v>212</v>
      </c>
    </row>
    <row r="14" spans="1:9" ht="42.75" customHeight="1" thickBot="1" x14ac:dyDescent="0.25">
      <c r="A14" s="156"/>
      <c r="B14" s="156"/>
      <c r="C14" s="158"/>
      <c r="D14" s="171"/>
      <c r="E14" s="171"/>
      <c r="F14" s="171"/>
      <c r="G14" s="152"/>
      <c r="H14" s="152"/>
      <c r="I14" s="171"/>
    </row>
    <row r="15" spans="1:9" ht="17.25" customHeight="1" thickBot="1" x14ac:dyDescent="0.3">
      <c r="A15" s="90" t="s">
        <v>24</v>
      </c>
      <c r="B15" s="129" t="s">
        <v>22</v>
      </c>
      <c r="C15" s="5"/>
      <c r="D15" s="7"/>
      <c r="E15" s="7"/>
      <c r="F15" s="7"/>
      <c r="G15" s="7"/>
      <c r="H15" s="7"/>
      <c r="I15" s="8"/>
    </row>
    <row r="16" spans="1:9" ht="16.5" x14ac:dyDescent="0.3">
      <c r="A16" s="91"/>
      <c r="B16" s="138" t="s">
        <v>4</v>
      </c>
      <c r="C16" s="19" t="s">
        <v>163</v>
      </c>
      <c r="D16" s="139">
        <v>1800</v>
      </c>
      <c r="E16" s="139">
        <v>1750</v>
      </c>
      <c r="F16" s="139">
        <v>2000</v>
      </c>
      <c r="G16" s="140">
        <v>1750</v>
      </c>
      <c r="H16" s="140">
        <v>1000</v>
      </c>
      <c r="I16" s="83">
        <v>1660</v>
      </c>
    </row>
    <row r="17" spans="1:9" ht="16.5" x14ac:dyDescent="0.3">
      <c r="A17" s="92"/>
      <c r="B17" s="141" t="s">
        <v>5</v>
      </c>
      <c r="C17" s="15" t="s">
        <v>164</v>
      </c>
      <c r="D17" s="93">
        <v>1437.5</v>
      </c>
      <c r="E17" s="93">
        <v>1750</v>
      </c>
      <c r="F17" s="93">
        <v>2000</v>
      </c>
      <c r="G17" s="32">
        <v>2000</v>
      </c>
      <c r="H17" s="32">
        <v>1333</v>
      </c>
      <c r="I17" s="83">
        <v>1704.1</v>
      </c>
    </row>
    <row r="18" spans="1:9" ht="16.5" x14ac:dyDescent="0.3">
      <c r="A18" s="92"/>
      <c r="B18" s="141" t="s">
        <v>6</v>
      </c>
      <c r="C18" s="15" t="s">
        <v>165</v>
      </c>
      <c r="D18" s="93">
        <v>1437.5</v>
      </c>
      <c r="E18" s="93">
        <v>1500</v>
      </c>
      <c r="F18" s="93">
        <v>1500</v>
      </c>
      <c r="G18" s="32">
        <v>1500</v>
      </c>
      <c r="H18" s="32">
        <v>1166</v>
      </c>
      <c r="I18" s="83">
        <v>1420.7</v>
      </c>
    </row>
    <row r="19" spans="1:9" ht="16.5" x14ac:dyDescent="0.3">
      <c r="A19" s="92"/>
      <c r="B19" s="141" t="s">
        <v>7</v>
      </c>
      <c r="C19" s="15" t="s">
        <v>166</v>
      </c>
      <c r="D19" s="93">
        <v>950</v>
      </c>
      <c r="E19" s="93">
        <v>500</v>
      </c>
      <c r="F19" s="93">
        <v>1500</v>
      </c>
      <c r="G19" s="32">
        <v>1250</v>
      </c>
      <c r="H19" s="32">
        <v>916</v>
      </c>
      <c r="I19" s="83">
        <v>1023.2</v>
      </c>
    </row>
    <row r="20" spans="1:9" ht="16.5" x14ac:dyDescent="0.3">
      <c r="A20" s="92"/>
      <c r="B20" s="141" t="s">
        <v>8</v>
      </c>
      <c r="C20" s="15" t="s">
        <v>167</v>
      </c>
      <c r="D20" s="93">
        <v>2500</v>
      </c>
      <c r="E20" s="93">
        <v>2000</v>
      </c>
      <c r="F20" s="93">
        <v>2250</v>
      </c>
      <c r="G20" s="32">
        <v>2250</v>
      </c>
      <c r="H20" s="32">
        <v>2333</v>
      </c>
      <c r="I20" s="83">
        <v>2266.6</v>
      </c>
    </row>
    <row r="21" spans="1:9" ht="16.5" x14ac:dyDescent="0.3">
      <c r="A21" s="92"/>
      <c r="B21" s="141" t="s">
        <v>9</v>
      </c>
      <c r="C21" s="15" t="s">
        <v>168</v>
      </c>
      <c r="D21" s="93">
        <v>1750</v>
      </c>
      <c r="E21" s="93">
        <v>1500</v>
      </c>
      <c r="F21" s="93">
        <v>1500</v>
      </c>
      <c r="G21" s="32">
        <v>1500</v>
      </c>
      <c r="H21" s="32">
        <v>1500</v>
      </c>
      <c r="I21" s="83">
        <v>1550</v>
      </c>
    </row>
    <row r="22" spans="1:9" ht="16.5" x14ac:dyDescent="0.3">
      <c r="A22" s="92"/>
      <c r="B22" s="141" t="s">
        <v>10</v>
      </c>
      <c r="C22" s="15" t="s">
        <v>169</v>
      </c>
      <c r="D22" s="93">
        <v>1125</v>
      </c>
      <c r="E22" s="93">
        <v>1000</v>
      </c>
      <c r="F22" s="93">
        <v>1500</v>
      </c>
      <c r="G22" s="32">
        <v>1000</v>
      </c>
      <c r="H22" s="32">
        <v>1000</v>
      </c>
      <c r="I22" s="83">
        <v>1125</v>
      </c>
    </row>
    <row r="23" spans="1:9" ht="16.5" x14ac:dyDescent="0.3">
      <c r="A23" s="92"/>
      <c r="B23" s="141" t="s">
        <v>11</v>
      </c>
      <c r="C23" s="15" t="s">
        <v>170</v>
      </c>
      <c r="D23" s="93">
        <v>380</v>
      </c>
      <c r="E23" s="93">
        <v>350</v>
      </c>
      <c r="F23" s="93">
        <v>500</v>
      </c>
      <c r="G23" s="32">
        <v>500</v>
      </c>
      <c r="H23" s="32">
        <v>333</v>
      </c>
      <c r="I23" s="83">
        <v>412.6</v>
      </c>
    </row>
    <row r="24" spans="1:9" ht="16.5" x14ac:dyDescent="0.3">
      <c r="A24" s="92"/>
      <c r="B24" s="141" t="s">
        <v>12</v>
      </c>
      <c r="C24" s="15" t="s">
        <v>171</v>
      </c>
      <c r="D24" s="93"/>
      <c r="E24" s="93">
        <v>350</v>
      </c>
      <c r="F24" s="93">
        <v>750</v>
      </c>
      <c r="G24" s="32">
        <v>500</v>
      </c>
      <c r="H24" s="32">
        <v>500</v>
      </c>
      <c r="I24" s="83">
        <v>525</v>
      </c>
    </row>
    <row r="25" spans="1:9" ht="16.5" x14ac:dyDescent="0.3">
      <c r="A25" s="92"/>
      <c r="B25" s="141" t="s">
        <v>13</v>
      </c>
      <c r="C25" s="15" t="s">
        <v>172</v>
      </c>
      <c r="D25" s="93">
        <v>500</v>
      </c>
      <c r="E25" s="93">
        <v>350</v>
      </c>
      <c r="F25" s="93">
        <v>750</v>
      </c>
      <c r="G25" s="32">
        <v>500</v>
      </c>
      <c r="H25" s="32">
        <v>500</v>
      </c>
      <c r="I25" s="83">
        <v>520</v>
      </c>
    </row>
    <row r="26" spans="1:9" ht="16.5" x14ac:dyDescent="0.3">
      <c r="A26" s="92"/>
      <c r="B26" s="141" t="s">
        <v>14</v>
      </c>
      <c r="C26" s="15" t="s">
        <v>173</v>
      </c>
      <c r="D26" s="93">
        <v>462.5</v>
      </c>
      <c r="E26" s="93">
        <v>500</v>
      </c>
      <c r="F26" s="93">
        <v>750</v>
      </c>
      <c r="G26" s="32">
        <v>500</v>
      </c>
      <c r="H26" s="32">
        <v>500</v>
      </c>
      <c r="I26" s="83">
        <v>542.5</v>
      </c>
    </row>
    <row r="27" spans="1:9" ht="16.5" x14ac:dyDescent="0.3">
      <c r="A27" s="92"/>
      <c r="B27" s="141" t="s">
        <v>15</v>
      </c>
      <c r="C27" s="15" t="s">
        <v>174</v>
      </c>
      <c r="D27" s="93">
        <v>1100</v>
      </c>
      <c r="E27" s="93">
        <v>1000</v>
      </c>
      <c r="F27" s="93">
        <v>1500</v>
      </c>
      <c r="G27" s="32">
        <v>1250</v>
      </c>
      <c r="H27" s="32">
        <v>1000</v>
      </c>
      <c r="I27" s="83">
        <v>1170</v>
      </c>
    </row>
    <row r="28" spans="1:9" ht="16.5" x14ac:dyDescent="0.3">
      <c r="A28" s="92"/>
      <c r="B28" s="141" t="s">
        <v>16</v>
      </c>
      <c r="C28" s="15" t="s">
        <v>175</v>
      </c>
      <c r="D28" s="93">
        <v>400</v>
      </c>
      <c r="E28" s="93">
        <v>500</v>
      </c>
      <c r="F28" s="93">
        <v>500</v>
      </c>
      <c r="G28" s="32">
        <v>500</v>
      </c>
      <c r="H28" s="32">
        <v>500</v>
      </c>
      <c r="I28" s="83">
        <v>480</v>
      </c>
    </row>
    <row r="29" spans="1:9" ht="16.5" x14ac:dyDescent="0.3">
      <c r="A29" s="92"/>
      <c r="B29" s="141" t="s">
        <v>17</v>
      </c>
      <c r="C29" s="15" t="s">
        <v>176</v>
      </c>
      <c r="D29" s="93"/>
      <c r="E29" s="93">
        <v>1500</v>
      </c>
      <c r="F29" s="93">
        <v>1000</v>
      </c>
      <c r="G29" s="32">
        <v>1000</v>
      </c>
      <c r="H29" s="32">
        <v>1000</v>
      </c>
      <c r="I29" s="83">
        <v>1125</v>
      </c>
    </row>
    <row r="30" spans="1:9" ht="16.5" x14ac:dyDescent="0.3">
      <c r="A30" s="92"/>
      <c r="B30" s="141" t="s">
        <v>18</v>
      </c>
      <c r="C30" s="15" t="s">
        <v>177</v>
      </c>
      <c r="D30" s="93">
        <v>2000</v>
      </c>
      <c r="E30" s="93">
        <v>2500</v>
      </c>
      <c r="F30" s="93">
        <v>1500</v>
      </c>
      <c r="G30" s="32">
        <v>1000</v>
      </c>
      <c r="H30" s="32">
        <v>833</v>
      </c>
      <c r="I30" s="83">
        <v>1566.6</v>
      </c>
    </row>
    <row r="31" spans="1:9" ht="16.5" customHeight="1" thickBot="1" x14ac:dyDescent="0.35">
      <c r="A31" s="94"/>
      <c r="B31" s="142" t="s">
        <v>19</v>
      </c>
      <c r="C31" s="16" t="s">
        <v>178</v>
      </c>
      <c r="D31" s="49">
        <v>1200</v>
      </c>
      <c r="E31" s="49">
        <v>1000</v>
      </c>
      <c r="F31" s="49">
        <v>1500</v>
      </c>
      <c r="G31" s="135">
        <v>1375</v>
      </c>
      <c r="H31" s="135">
        <v>1333</v>
      </c>
      <c r="I31" s="85">
        <v>1281.5999999999999</v>
      </c>
    </row>
    <row r="32" spans="1:9" ht="17.25" customHeight="1" thickBot="1" x14ac:dyDescent="0.3">
      <c r="A32" s="90" t="s">
        <v>20</v>
      </c>
      <c r="B32" s="129" t="s">
        <v>21</v>
      </c>
      <c r="C32" s="5"/>
      <c r="D32" s="7"/>
      <c r="E32" s="7"/>
      <c r="F32" s="7"/>
      <c r="G32" s="7"/>
      <c r="H32" s="7"/>
      <c r="I32" s="8"/>
    </row>
    <row r="33" spans="1:9" ht="16.5" x14ac:dyDescent="0.3">
      <c r="A33" s="91"/>
      <c r="B33" s="138" t="s">
        <v>26</v>
      </c>
      <c r="C33" s="137" t="s">
        <v>179</v>
      </c>
      <c r="D33" s="139">
        <v>2416.67</v>
      </c>
      <c r="E33" s="139">
        <v>2500</v>
      </c>
      <c r="F33" s="139">
        <v>2500</v>
      </c>
      <c r="G33" s="140">
        <v>2500</v>
      </c>
      <c r="H33" s="140">
        <v>1666</v>
      </c>
      <c r="I33" s="83">
        <v>2316.5340000000001</v>
      </c>
    </row>
    <row r="34" spans="1:9" ht="16.5" x14ac:dyDescent="0.3">
      <c r="A34" s="92"/>
      <c r="B34" s="141" t="s">
        <v>27</v>
      </c>
      <c r="C34" s="15" t="s">
        <v>180</v>
      </c>
      <c r="D34" s="93">
        <v>2166.67</v>
      </c>
      <c r="E34" s="93">
        <v>2500</v>
      </c>
      <c r="F34" s="93">
        <v>2000</v>
      </c>
      <c r="G34" s="32">
        <v>2500</v>
      </c>
      <c r="H34" s="32">
        <v>1500</v>
      </c>
      <c r="I34" s="83">
        <v>2133.3339999999998</v>
      </c>
    </row>
    <row r="35" spans="1:9" ht="16.5" x14ac:dyDescent="0.3">
      <c r="A35" s="92"/>
      <c r="B35" s="143" t="s">
        <v>28</v>
      </c>
      <c r="C35" s="15" t="s">
        <v>181</v>
      </c>
      <c r="D35" s="93">
        <v>2250</v>
      </c>
      <c r="E35" s="93">
        <v>1500</v>
      </c>
      <c r="F35" s="93">
        <v>2000</v>
      </c>
      <c r="G35" s="32">
        <v>2000</v>
      </c>
      <c r="H35" s="32">
        <v>1833</v>
      </c>
      <c r="I35" s="83">
        <v>1916.6</v>
      </c>
    </row>
    <row r="36" spans="1:9" ht="16.5" x14ac:dyDescent="0.3">
      <c r="A36" s="92"/>
      <c r="B36" s="141" t="s">
        <v>29</v>
      </c>
      <c r="C36" s="15" t="s">
        <v>182</v>
      </c>
      <c r="D36" s="93">
        <v>2000</v>
      </c>
      <c r="E36" s="93">
        <v>1000</v>
      </c>
      <c r="F36" s="93">
        <v>2000</v>
      </c>
      <c r="G36" s="32"/>
      <c r="H36" s="32">
        <v>1000</v>
      </c>
      <c r="I36" s="83">
        <v>1500</v>
      </c>
    </row>
    <row r="37" spans="1:9" ht="16.5" customHeight="1" thickBot="1" x14ac:dyDescent="0.35">
      <c r="A37" s="94"/>
      <c r="B37" s="144" t="s">
        <v>30</v>
      </c>
      <c r="C37" s="16" t="s">
        <v>183</v>
      </c>
      <c r="D37" s="145">
        <v>2300</v>
      </c>
      <c r="E37" s="145">
        <v>2500</v>
      </c>
      <c r="F37" s="145">
        <v>3000</v>
      </c>
      <c r="G37" s="146">
        <v>2750</v>
      </c>
      <c r="H37" s="146">
        <v>2000</v>
      </c>
      <c r="I37" s="83">
        <v>2510</v>
      </c>
    </row>
    <row r="38" spans="1:9" ht="17.25" customHeight="1" thickBot="1" x14ac:dyDescent="0.3">
      <c r="A38" s="90" t="s">
        <v>25</v>
      </c>
      <c r="B38" s="129" t="s">
        <v>51</v>
      </c>
      <c r="C38" s="5"/>
      <c r="D38" s="7"/>
      <c r="E38" s="7"/>
      <c r="F38" s="7"/>
      <c r="G38" s="7"/>
      <c r="H38" s="7"/>
      <c r="I38" s="8"/>
    </row>
    <row r="39" spans="1:9" ht="16.5" x14ac:dyDescent="0.3">
      <c r="A39" s="91"/>
      <c r="B39" s="138" t="s">
        <v>31</v>
      </c>
      <c r="C39" s="19" t="s">
        <v>213</v>
      </c>
      <c r="D39" s="42">
        <v>30000</v>
      </c>
      <c r="E39" s="42">
        <v>27000</v>
      </c>
      <c r="F39" s="42">
        <v>30000</v>
      </c>
      <c r="G39" s="140">
        <v>20000</v>
      </c>
      <c r="H39" s="140">
        <v>24666</v>
      </c>
      <c r="I39" s="84">
        <v>26333.200000000001</v>
      </c>
    </row>
    <row r="40" spans="1:9" ht="17.25" thickBot="1" x14ac:dyDescent="0.35">
      <c r="A40" s="94"/>
      <c r="B40" s="142" t="s">
        <v>32</v>
      </c>
      <c r="C40" s="16" t="s">
        <v>185</v>
      </c>
      <c r="D40" s="49">
        <v>15000</v>
      </c>
      <c r="E40" s="49">
        <v>17000</v>
      </c>
      <c r="F40" s="49">
        <v>16000</v>
      </c>
      <c r="G40" s="135">
        <v>15000</v>
      </c>
      <c r="H40" s="135">
        <v>16333</v>
      </c>
      <c r="I40" s="85">
        <v>15866.6</v>
      </c>
    </row>
    <row r="41" spans="1:9" x14ac:dyDescent="0.25">
      <c r="D41" s="96"/>
      <c r="E41" s="96"/>
      <c r="F41" s="96"/>
      <c r="G41" s="97"/>
      <c r="H41" s="97"/>
      <c r="I41" s="96"/>
    </row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06-08-2018</vt:lpstr>
      <vt:lpstr>By Order</vt:lpstr>
      <vt:lpstr>All Stores</vt:lpstr>
      <vt:lpstr>'06-08-2018'!Print_Titles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2018-08-09T09:56:25Z</cp:lastPrinted>
  <dcterms:created xsi:type="dcterms:W3CDTF">2010-10-20T06:23:14Z</dcterms:created>
  <dcterms:modified xsi:type="dcterms:W3CDTF">2018-08-09T09:56:40Z</dcterms:modified>
</cp:coreProperties>
</file>