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4"/>
  </bookViews>
  <sheets>
    <sheet name="Supermarkets" sheetId="5" r:id="rId1"/>
    <sheet name="stores" sheetId="7" r:id="rId2"/>
    <sheet name="Comp" sheetId="8" r:id="rId3"/>
    <sheet name="24-09-2018" sheetId="9" r:id="rId4"/>
    <sheet name="By Order" sheetId="11" r:id="rId5"/>
    <sheet name="All Stores" sheetId="12" r:id="rId6"/>
  </sheets>
  <definedNames>
    <definedName name="_xlnm.Print_Titles" localSheetId="3">'24-09-2018'!$12:$14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9" i="11" l="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0" i="11"/>
  <c r="G80" i="11"/>
  <c r="I79" i="11"/>
  <c r="G79" i="11"/>
  <c r="I78" i="11"/>
  <c r="G78" i="11"/>
  <c r="I77" i="11"/>
  <c r="G77" i="11"/>
  <c r="I76" i="11"/>
  <c r="G76" i="11"/>
  <c r="I72" i="11"/>
  <c r="G72" i="11"/>
  <c r="I71" i="11"/>
  <c r="G71" i="11"/>
  <c r="I73" i="11"/>
  <c r="G73" i="11"/>
  <c r="I70" i="11"/>
  <c r="G70" i="11"/>
  <c r="I69" i="11"/>
  <c r="G69" i="11"/>
  <c r="I68" i="11"/>
  <c r="G68" i="11"/>
  <c r="I64" i="11"/>
  <c r="G64" i="11"/>
  <c r="I63" i="11"/>
  <c r="G63" i="11"/>
  <c r="I62" i="11"/>
  <c r="G62" i="11"/>
  <c r="I61" i="11"/>
  <c r="G61" i="11"/>
  <c r="I60" i="11"/>
  <c r="G60" i="11"/>
  <c r="I65" i="11"/>
  <c r="G65" i="11"/>
  <c r="I59" i="11"/>
  <c r="G59" i="11"/>
  <c r="I58" i="11"/>
  <c r="G58" i="11"/>
  <c r="I57" i="11"/>
  <c r="G57" i="11"/>
  <c r="I51" i="11"/>
  <c r="G51" i="11"/>
  <c r="I50" i="11"/>
  <c r="G50" i="11"/>
  <c r="I52" i="11"/>
  <c r="G52" i="11"/>
  <c r="I49" i="11"/>
  <c r="G49" i="11"/>
  <c r="I53" i="11"/>
  <c r="G53" i="11"/>
  <c r="I54" i="11"/>
  <c r="G54" i="11"/>
  <c r="I43" i="11"/>
  <c r="G43" i="11"/>
  <c r="I42" i="11"/>
  <c r="G42" i="11"/>
  <c r="I46" i="11"/>
  <c r="G46" i="11"/>
  <c r="I41" i="11"/>
  <c r="G41" i="11"/>
  <c r="I45" i="11"/>
  <c r="G45" i="11"/>
  <c r="I44" i="11"/>
  <c r="G44" i="11"/>
  <c r="I34" i="11"/>
  <c r="G34" i="11"/>
  <c r="I37" i="11"/>
  <c r="G37" i="11"/>
  <c r="I35" i="11"/>
  <c r="G35" i="11"/>
  <c r="I38" i="11"/>
  <c r="G38" i="11"/>
  <c r="I36" i="11"/>
  <c r="G36" i="11"/>
  <c r="I23" i="11"/>
  <c r="G23" i="11"/>
  <c r="I26" i="11"/>
  <c r="G26" i="11"/>
  <c r="I25" i="11"/>
  <c r="G25" i="11"/>
  <c r="I27" i="11"/>
  <c r="G27" i="11"/>
  <c r="I30" i="11"/>
  <c r="G30" i="11"/>
  <c r="I21" i="11"/>
  <c r="G21" i="11"/>
  <c r="I24" i="11"/>
  <c r="G24" i="11"/>
  <c r="I28" i="11"/>
  <c r="G28" i="11"/>
  <c r="I16" i="11"/>
  <c r="G16" i="11"/>
  <c r="I19" i="11"/>
  <c r="G19" i="11"/>
  <c r="I17" i="11"/>
  <c r="G17" i="11"/>
  <c r="I31" i="11"/>
  <c r="G31" i="11"/>
  <c r="I18" i="11"/>
  <c r="G18" i="11"/>
  <c r="I22" i="11"/>
  <c r="G22" i="11"/>
  <c r="I20" i="11"/>
  <c r="G20" i="11"/>
  <c r="I29" i="11"/>
  <c r="G29" i="11"/>
  <c r="D41" i="8" l="1"/>
  <c r="G16" i="5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<sst xmlns="http://schemas.openxmlformats.org/spreadsheetml/2006/main" count="848" uniqueCount="225">
  <si>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</si>
  <si>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</si>
  <si>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</si>
  <si>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</si>
  <si>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</si>
  <si>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</si>
  <si>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</si>
  <si>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</si>
  <si>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</si>
  <si>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</si>
  <si>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</si>
  <si>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</si>
  <si>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</si>
  <si>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</si>
  <si>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</si>
  <si>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</si>
  <si>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</si>
  <si>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</si>
  <si>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</si>
  <si>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</si>
  <si>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</si>
  <si>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</si>
  <si>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</si>
  <si>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</si>
  <si>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</si>
  <si>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</si>
  <si>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</si>
  <si>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</si>
  <si>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</si>
  <si>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</si>
  <si>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</si>
  <si>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</si>
  <si>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</si>
  <si>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</si>
  <si>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</si>
  <si>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</si>
  <si>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</si>
  <si>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</si>
  <si>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</si>
  <si>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</si>
  <si>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</si>
  <si>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</si>
  <si>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</si>
  <si>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</si>
  <si>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</si>
  <si>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</si>
  <si>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</si>
  <si>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</si>
  <si>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</si>
  <si>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</si>
  <si>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</si>
  <si>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</si>
  <si>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</si>
  <si>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</si>
  <si>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</si>
  <si>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</si>
  <si>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</si>
  <si>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</si>
  <si>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</si>
  <si>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</si>
  <si>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</si>
  <si>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</si>
  <si>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</si>
  <si>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</si>
  <si>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</si>
  <si>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</si>
  <si>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</si>
  <si>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</si>
  <si>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</si>
  <si>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</si>
  <si>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</si>
  <si>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</si>
  <si>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</si>
  <si>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</si>
  <si>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</si>
  <si>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</si>
  <si>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</si>
  <si>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</si>
  <si>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</si>
  <si>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</si>
  <si>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</si>
  <si>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</si>
  <si>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</si>
  <si>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</si>
  <si>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</si>
  <si>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</si>
  <si>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</si>
  <si>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</si>
  <si>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</si>
  <si>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</si>
  <si>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</si>
  <si>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</si>
  <si>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</si>
  <si>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</si>
  <si>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</si>
  <si>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</si>
  <si>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</si>
  <si>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</si>
  <si>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</si>
  <si>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</si>
  <si>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</si>
  <si>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</si>
  <si>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</si>
  <si>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</si>
  <si>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</si>
  <si>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</si>
  <si>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</si>
  <si>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</si>
  <si>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</si>
  <si>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</si>
  <si>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</si>
  <si>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</si>
  <si>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</si>
  <si>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</si>
  <si>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</si>
  <si>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</si>
  <si>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</si>
  <si>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</si>
  <si>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</si>
  <si>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</si>
  <si>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</si>
  <si>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</si>
  <si>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</si>
  <si>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</si>
  <si>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</si>
  <si>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</si>
  <si>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</si>
  <si>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</si>
  <si>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</si>
  <si>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</si>
  <si>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</si>
  <si>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</si>
  <si>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</si>
  <si>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</si>
  <si>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</si>
  <si>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</si>
  <si>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</si>
  <si>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</si>
  <si>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</si>
  <si>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</si>
  <si>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</si>
  <si>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</si>
  <si>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</si>
  <si>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</si>
  <si>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</si>
  <si>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</si>
  <si>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</si>
  <si>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</si>
  <si>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</si>
  <si>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</si>
  <si>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</si>
  <si>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</si>
  <si>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</si>
  <si>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</si>
  <si>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</si>
  <si>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</si>
  <si>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</si>
  <si>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</si>
  <si>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</si>
  <si>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</si>
  <si>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</si>
  <si>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</si>
  <si>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</si>
  <si>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</si>
  <si>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</si>
  <si>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</si>
  <si>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</si>
  <si>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</si>
  <si>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</si>
  <si>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</si>
  <si>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</si>
  <si>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</si>
  <si>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</si>
  <si>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</si>
  <si>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</si>
  <si>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</si>
  <si>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</si>
  <si>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</si>
  <si>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</si>
  <si>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</si>
  <si>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</si>
  <si>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</si>
  <si>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</si>
  <si>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</si>
  <si>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</si>
  <si>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</si>
  <si>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</si>
  <si>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</si>
  <si>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</si>
  <si>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</si>
  <si>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</si>
  <si>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</si>
  <si>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</si>
  <si>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</si>
  <si>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</si>
  <si>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</si>
  <si>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</si>
  <si>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</si>
  <si>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</si>
  <si>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</si>
  <si>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</si>
  <si>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</si>
  <si>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</si>
  <si>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</si>
  <si>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</si>
  <si>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</si>
  <si>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</si>
  <si>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</si>
  <si>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</si>
  <si>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</si>
  <si>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</si>
  <si>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</si>
  <si>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</si>
  <si>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</si>
  <si>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</si>
  <si>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</si>
  <si>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</si>
  <si>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أيلول 2017 (ل.ل.)</t>
  </si>
  <si>
    <t>معدل أسعار  السوبرماركات في 17-09-2018 (ل.ل.)</t>
  </si>
  <si>
    <t>معدل أسعار المحلات والملاحم في 17-09-2018 (ل.ل.)</t>
  </si>
  <si>
    <t>المعدل العام للأسعار في 17-09-2018  (ل.ل.)</t>
  </si>
  <si>
    <t xml:space="preserve"> التاريخ 24 أيلول 2018</t>
  </si>
  <si>
    <t>معدل أسعار  السوبرماركات في 24-09-2018 (ل.ل.)</t>
  </si>
  <si>
    <t>معدل أسعار المحلات والملاحم في 24-09-2018 (ل.ل.)</t>
  </si>
  <si>
    <t>المعدل العام للأسعار في 24-09-2018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</si>
</sst>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5" t="s">
        <v>202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6" t="s">
        <v>3</v>
      </c>
      <c r="B12" s="152"/>
      <c r="C12" s="150" t="s">
        <v>0</v>
      </c>
      <c r="D12" s="148" t="s">
        <v>23</v>
      </c>
      <c r="E12" s="148" t="s">
        <v>217</v>
      </c>
      <c r="F12" s="148" t="s">
        <v>222</v>
      </c>
      <c r="G12" s="148" t="s">
        <v>197</v>
      </c>
      <c r="H12" s="148" t="s">
        <v>218</v>
      </c>
      <c r="I12" s="148" t="s">
        <v>187</v>
      </c>
    </row>
    <row r="13" spans="1:9" ht="38.25" customHeight="1" thickBot="1" x14ac:dyDescent="0.25">
      <c r="A13" s="147"/>
      <c r="B13" s="153"/>
      <c r="C13" s="151"/>
      <c r="D13" s="149"/>
      <c r="E13" s="149"/>
      <c r="F13" s="149"/>
      <c r="G13" s="149"/>
      <c r="H13" s="149"/>
      <c r="I13" s="14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1179.5500000000002</v>
      </c>
      <c r="F15" s="43">
        <v>1598.8</v>
      </c>
      <c r="G15" s="45">
        <f>(F15-E15)/E15</f>
        <v>0.35543215633080388</v>
      </c>
      <c r="H15" s="43">
        <v>1559.8</v>
      </c>
      <c r="I15" s="45">
        <f>(F15-H15)/H15</f>
        <v>2.5003205539171691E-2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1435.6741666666667</v>
      </c>
      <c r="F16" s="47">
        <v>1398.8</v>
      </c>
      <c r="G16" s="48">
        <f>(F16-E16)/E16</f>
        <v>-2.5684216880687335E-2</v>
      </c>
      <c r="H16" s="47">
        <v>1369.8</v>
      </c>
      <c r="I16" s="44">
        <f t="shared" ref="I16:I30" si="0">(F16-H16)/H16</f>
        <v>2.1170973864797781E-2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1254.7483333333332</v>
      </c>
      <c r="F17" s="47">
        <v>1194.8</v>
      </c>
      <c r="G17" s="48">
        <f t="shared" ref="G17:G79" si="1">(F17-E17)/E17</f>
        <v>-4.7777177096602327E-2</v>
      </c>
      <c r="H17" s="47">
        <v>1118.8</v>
      </c>
      <c r="I17" s="44">
        <f t="shared" si="0"/>
        <v>6.792992491955667E-2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799.51266666666652</v>
      </c>
      <c r="F18" s="47">
        <v>894.8</v>
      </c>
      <c r="G18" s="48">
        <f>(F18-E18)/E18</f>
        <v>0.11918176822714519</v>
      </c>
      <c r="H18" s="47">
        <v>888.8</v>
      </c>
      <c r="I18" s="44">
        <f>(F18-H18)/H18</f>
        <v>6.7506750675067513E-3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2215.9867222222219</v>
      </c>
      <c r="F19" s="47">
        <v>2420.8888888888887</v>
      </c>
      <c r="G19" s="48">
        <f>(F19-E19)/E19</f>
        <v>9.2465430686871644E-2</v>
      </c>
      <c r="H19" s="47">
        <v>2098.5</v>
      </c>
      <c r="I19" s="44">
        <f t="shared" si="0"/>
        <v>0.15362825298493624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1730.7170000000001</v>
      </c>
      <c r="F20" s="47">
        <v>1423.8</v>
      </c>
      <c r="G20" s="48">
        <f t="shared" si="1"/>
        <v>-0.17733517380368952</v>
      </c>
      <c r="H20" s="47">
        <v>1439.8</v>
      </c>
      <c r="I20" s="44">
        <f t="shared" si="0"/>
        <v>-1.1112654535352132E-2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1441.9075</v>
      </c>
      <c r="F21" s="47">
        <v>1308.8</v>
      </c>
      <c r="G21" s="48">
        <f t="shared" si="1"/>
        <v>-9.2313480580411764E-2</v>
      </c>
      <c r="H21" s="47">
        <v>1324.8</v>
      </c>
      <c r="I21" s="44">
        <f t="shared" si="0"/>
        <v>-1.2077294685990338E-2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449.07800000000003</v>
      </c>
      <c r="F22" s="47">
        <v>504.8</v>
      </c>
      <c r="G22" s="48">
        <f t="shared" si="1"/>
        <v>0.12408089463300356</v>
      </c>
      <c r="H22" s="47">
        <v>509.8</v>
      </c>
      <c r="I22" s="44">
        <f>(F22-H22)/H22</f>
        <v>-9.8077677520596318E-3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546.30833333333339</v>
      </c>
      <c r="F23" s="47">
        <v>664.8</v>
      </c>
      <c r="G23" s="48">
        <f t="shared" si="1"/>
        <v>0.21689522095275846</v>
      </c>
      <c r="H23" s="47">
        <v>629.79999999999995</v>
      </c>
      <c r="I23" s="44">
        <f t="shared" si="0"/>
        <v>5.5573197840584315E-2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548.90333333333342</v>
      </c>
      <c r="F24" s="47">
        <v>634.79999999999995</v>
      </c>
      <c r="G24" s="48">
        <f t="shared" si="1"/>
        <v>0.15648778473440955</v>
      </c>
      <c r="H24" s="47">
        <v>629.79999999999995</v>
      </c>
      <c r="I24" s="44">
        <f t="shared" si="0"/>
        <v>7.9390282629406162E-3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560.1783333333334</v>
      </c>
      <c r="F25" s="47">
        <v>599.79999999999995</v>
      </c>
      <c r="G25" s="48">
        <f t="shared" si="1"/>
        <v>7.0730451909659514E-2</v>
      </c>
      <c r="H25" s="47">
        <v>594.79999999999995</v>
      </c>
      <c r="I25" s="44">
        <f t="shared" si="0"/>
        <v>8.4061869535978495E-3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1828.5033333333333</v>
      </c>
      <c r="F26" s="47">
        <v>1534.8</v>
      </c>
      <c r="G26" s="48">
        <f t="shared" si="1"/>
        <v>-0.16062499202444261</v>
      </c>
      <c r="H26" s="47">
        <v>1429.8</v>
      </c>
      <c r="I26" s="44">
        <f t="shared" si="0"/>
        <v>7.3436844313890054E-2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554.05333333333328</v>
      </c>
      <c r="F27" s="47">
        <v>648.79999999999995</v>
      </c>
      <c r="G27" s="48">
        <f t="shared" si="1"/>
        <v>0.17100640130913994</v>
      </c>
      <c r="H27" s="47">
        <v>609.79999999999995</v>
      </c>
      <c r="I27" s="44">
        <f t="shared" si="0"/>
        <v>6.395539521154478E-2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951.42499999999995</v>
      </c>
      <c r="F28" s="47">
        <v>936.3</v>
      </c>
      <c r="G28" s="48">
        <f t="shared" si="1"/>
        <v>-1.5897206821346929E-2</v>
      </c>
      <c r="H28" s="47">
        <v>882.3</v>
      </c>
      <c r="I28" s="44">
        <f t="shared" si="0"/>
        <v>6.1203672220333225E-2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1615.0033333333336</v>
      </c>
      <c r="F29" s="47">
        <v>1463</v>
      </c>
      <c r="G29" s="48">
        <f t="shared" si="1"/>
        <v>-9.4119516781183243E-2</v>
      </c>
      <c r="H29" s="47">
        <v>1438</v>
      </c>
      <c r="I29" s="44">
        <f t="shared" si="0"/>
        <v>1.7385257301808066E-2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900.75833333333321</v>
      </c>
      <c r="F30" s="50">
        <v>1074.8</v>
      </c>
      <c r="G30" s="51">
        <f t="shared" si="1"/>
        <v>0.19321682656280367</v>
      </c>
      <c r="H30" s="50">
        <v>1064.8</v>
      </c>
      <c r="I30" s="56">
        <f t="shared" si="0"/>
        <v>9.3914350112697231E-3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2010.9609999999998</v>
      </c>
      <c r="F32" s="43">
        <v>2467.5</v>
      </c>
      <c r="G32" s="45">
        <f t="shared" si="1"/>
        <v>0.22702528790961152</v>
      </c>
      <c r="H32" s="43">
        <v>2387.5</v>
      </c>
      <c r="I32" s="44">
        <f>(F32-H32)/H32</f>
        <v>3.3507853403141365E-2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1858.5343333333333</v>
      </c>
      <c r="F33" s="47">
        <v>2168.8000000000002</v>
      </c>
      <c r="G33" s="48">
        <f t="shared" si="1"/>
        <v>0.16694104655586145</v>
      </c>
      <c r="H33" s="47">
        <v>2009.8</v>
      </c>
      <c r="I33" s="44">
        <f>(F33-H33)/H33</f>
        <v>7.9112349487511308E-2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1772.6836785714286</v>
      </c>
      <c r="F34" s="47">
        <v>1792.5</v>
      </c>
      <c r="G34" s="48">
        <f t="shared" si="1"/>
        <v>1.1178712631088822E-2</v>
      </c>
      <c r="H34" s="47">
        <v>1887.5</v>
      </c>
      <c r="I34" s="44">
        <f>(F34-H34)/H34</f>
        <v>-5.0331125827814571E-2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1607.0928571428572</v>
      </c>
      <c r="F35" s="47">
        <v>2248</v>
      </c>
      <c r="G35" s="48">
        <f t="shared" si="1"/>
        <v>0.39879907374896106</v>
      </c>
      <c r="H35" s="47">
        <v>1846</v>
      </c>
      <c r="I35" s="44">
        <f>(F35-H35)/H35</f>
        <v>0.21776814734561215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1713.0516666666667</v>
      </c>
      <c r="F36" s="50">
        <v>1878.8</v>
      </c>
      <c r="G36" s="51">
        <f t="shared" si="1"/>
        <v>9.6756178788147004E-2</v>
      </c>
      <c r="H36" s="50">
        <v>2014.8</v>
      </c>
      <c r="I36" s="56">
        <f>(F36-H36)/H36</f>
        <v>-6.7500496327178874E-2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26313.217777777776</v>
      </c>
      <c r="F38" s="43">
        <v>28530</v>
      </c>
      <c r="G38" s="45">
        <f t="shared" si="1"/>
        <v>8.4245957333821647E-2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14790.439999999999</v>
      </c>
      <c r="F39" s="57">
        <v>14615.333333333334</v>
      </c>
      <c r="G39" s="48">
        <f t="shared" si="1"/>
        <v>-1.1839179001210563E-2</v>
      </c>
      <c r="H39" s="57">
        <v>14615.333333333334</v>
      </c>
      <c r="I39" s="44">
        <f t="shared" si="2"/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11154.75</v>
      </c>
      <c r="F40" s="57">
        <v>10198.5</v>
      </c>
      <c r="G40" s="48">
        <f t="shared" si="1"/>
        <v>-8.5725811873865396E-2</v>
      </c>
      <c r="H40" s="57">
        <v>10529.75</v>
      </c>
      <c r="I40" s="44">
        <f t="shared" si="2"/>
        <v>-3.1458486668724327E-2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5912.5</v>
      </c>
      <c r="F41" s="47">
        <v>6250</v>
      </c>
      <c r="G41" s="48">
        <f t="shared" si="1"/>
        <v>5.7082452431289642E-2</v>
      </c>
      <c r="H41" s="47">
        <v>5916.6</v>
      </c>
      <c r="I41" s="44">
        <f t="shared" si="2"/>
        <v>5.6349930703444483E-2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9968.4523809523816</v>
      </c>
      <c r="F42" s="47">
        <v>9968.5714285714294</v>
      </c>
      <c r="G42" s="48">
        <f t="shared" si="1"/>
        <v>1.1942437451492536E-5</v>
      </c>
      <c r="H42" s="47">
        <v>9968.5714285714294</v>
      </c>
      <c r="I42" s="44">
        <f t="shared" si="2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12629.017857142859</v>
      </c>
      <c r="F43" s="50">
        <v>12760</v>
      </c>
      <c r="G43" s="51">
        <f t="shared" si="1"/>
        <v>1.0371522499911502E-2</v>
      </c>
      <c r="H43" s="50">
        <v>12760</v>
      </c>
      <c r="I43" s="59">
        <f t="shared" si="2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6260.5</v>
      </c>
      <c r="F45" s="43">
        <v>6341.1111111111113</v>
      </c>
      <c r="G45" s="45">
        <f t="shared" si="1"/>
        <v>1.2876145852745198E-2</v>
      </c>
      <c r="H45" s="43">
        <v>6213.333333333333</v>
      </c>
      <c r="I45" s="44">
        <f t="shared" ref="I45:I49" si="3">(F45-H45)/H45</f>
        <v>2.0565092989985777E-2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6144.4444444444443</v>
      </c>
      <c r="G46" s="48">
        <f t="shared" si="1"/>
        <v>1.7741460541813935E-2</v>
      </c>
      <c r="H46" s="47">
        <v>6034.4444444444443</v>
      </c>
      <c r="I46" s="87">
        <f t="shared" si="3"/>
        <v>1.8228687166267722E-2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19279.5</v>
      </c>
      <c r="F47" s="47">
        <v>19273.75</v>
      </c>
      <c r="G47" s="48">
        <f t="shared" si="1"/>
        <v>-2.9824424907284939E-4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17687.953642857145</v>
      </c>
      <c r="F48" s="47">
        <v>18983.015777777779</v>
      </c>
      <c r="G48" s="48">
        <f t="shared" si="1"/>
        <v>7.3217182782679538E-2</v>
      </c>
      <c r="H48" s="47">
        <v>18983.015555555558</v>
      </c>
      <c r="I48" s="87">
        <f t="shared" si="3"/>
        <v>1.1706370908482969E-8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1975.5714285714287</v>
      </c>
      <c r="F49" s="47">
        <v>2237.5</v>
      </c>
      <c r="G49" s="48">
        <f t="shared" si="1"/>
        <v>0.13258370091835991</v>
      </c>
      <c r="H49" s="47">
        <v>2237.5</v>
      </c>
      <c r="I49" s="44">
        <f t="shared" si="3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24310.055555555558</v>
      </c>
      <c r="F50" s="50">
        <v>27101</v>
      </c>
      <c r="G50" s="56">
        <f t="shared" si="1"/>
        <v>0.1148061730285363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3924.2500000000005</v>
      </c>
      <c r="F53" s="70">
        <v>3347.1428571428573</v>
      </c>
      <c r="G53" s="48">
        <f t="shared" si="1"/>
        <v>-0.14706176794473927</v>
      </c>
      <c r="H53" s="70">
        <v>3347.1428571428573</v>
      </c>
      <c r="I53" s="87">
        <f t="shared" si="4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2047.1666666666667</v>
      </c>
      <c r="F54" s="70">
        <v>2031.6666666666667</v>
      </c>
      <c r="G54" s="48">
        <f t="shared" si="1"/>
        <v>-7.5714402019050721E-3</v>
      </c>
      <c r="H54" s="70">
        <v>2031.6666666666667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4507.5</v>
      </c>
      <c r="G55" s="48">
        <f t="shared" si="1"/>
        <v>-0.18045454545454545</v>
      </c>
      <c r="H55" s="70">
        <v>4500</v>
      </c>
      <c r="I55" s="87">
        <f t="shared" si="4"/>
        <v>1.6666666666666668E-3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2155.8333333333335</v>
      </c>
      <c r="G56" s="55">
        <f t="shared" si="1"/>
        <v>2.2327603240466384E-2</v>
      </c>
      <c r="H56" s="105">
        <v>2155.8333333333335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4602.7256944444453</v>
      </c>
      <c r="F57" s="50">
        <v>4761.666666666667</v>
      </c>
      <c r="G57" s="51">
        <f t="shared" si="1"/>
        <v>3.4531923641260155E-2</v>
      </c>
      <c r="H57" s="50">
        <v>4761.666666666667</v>
      </c>
      <c r="I57" s="126">
        <f t="shared" si="4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5688.5249999999996</v>
      </c>
      <c r="F58" s="68">
        <v>5107.5</v>
      </c>
      <c r="G58" s="44">
        <f t="shared" si="1"/>
        <v>-0.10213983413978134</v>
      </c>
      <c r="H58" s="68">
        <v>5107.5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4621.3999999999996</v>
      </c>
      <c r="F59" s="70">
        <v>5039.5</v>
      </c>
      <c r="G59" s="48">
        <f t="shared" si="1"/>
        <v>9.0470420218981343E-2</v>
      </c>
      <c r="H59" s="70">
        <v>5039.5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17683.625</v>
      </c>
      <c r="F60" s="73">
        <v>21480</v>
      </c>
      <c r="G60" s="51">
        <f t="shared" si="1"/>
        <v>0.21468307544409024</v>
      </c>
      <c r="H60" s="73">
        <v>21480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6340.875</v>
      </c>
      <c r="F62" s="54">
        <v>6455.5</v>
      </c>
      <c r="G62" s="45">
        <f t="shared" si="1"/>
        <v>1.8077158120921796E-2</v>
      </c>
      <c r="H62" s="54">
        <v>6455.5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1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12440.979166666668</v>
      </c>
      <c r="F64" s="46">
        <v>11498.75</v>
      </c>
      <c r="G64" s="48">
        <f t="shared" si="1"/>
        <v>-7.5735933164424785E-2</v>
      </c>
      <c r="H64" s="46">
        <v>11498.75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7196.1944444444434</v>
      </c>
      <c r="F65" s="46">
        <v>7776.3</v>
      </c>
      <c r="G65" s="48">
        <f t="shared" si="1"/>
        <v>8.0612823907698306E-2</v>
      </c>
      <c r="H65" s="46">
        <v>7727.3</v>
      </c>
      <c r="I65" s="87">
        <f t="shared" si="5"/>
        <v>6.3411540900443876E-3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3830.6111111111113</v>
      </c>
      <c r="F66" s="46">
        <v>3862.5</v>
      </c>
      <c r="G66" s="48">
        <f t="shared" si="1"/>
        <v>8.3247523603718048E-3</v>
      </c>
      <c r="H66" s="46">
        <v>3862.5</v>
      </c>
      <c r="I66" s="87">
        <f t="shared" si="5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3433.208333333333</v>
      </c>
      <c r="F67" s="58">
        <v>3640</v>
      </c>
      <c r="G67" s="51">
        <f t="shared" si="1"/>
        <v>6.0232775465126252E-2</v>
      </c>
      <c r="H67" s="58">
        <v>3640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3607.2</v>
      </c>
      <c r="F69" s="43">
        <v>3725.8</v>
      </c>
      <c r="G69" s="45">
        <f t="shared" si="1"/>
        <v>3.287868707030394E-2</v>
      </c>
      <c r="H69" s="43">
        <v>3725.8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2748.3333333333335</v>
      </c>
      <c r="F70" s="47">
        <v>2780.3333333333335</v>
      </c>
      <c r="G70" s="48">
        <f t="shared" si="1"/>
        <v>1.1643420254699817E-2</v>
      </c>
      <c r="H70" s="47">
        <v>2780.3333333333335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1316.8888888888889</v>
      </c>
      <c r="F71" s="47">
        <v>1339.875</v>
      </c>
      <c r="G71" s="48">
        <f t="shared" si="1"/>
        <v>1.7454859939250739E-2</v>
      </c>
      <c r="H71" s="47">
        <v>1339.875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2120.3333333333335</v>
      </c>
      <c r="F72" s="47">
        <v>2218.3000000000002</v>
      </c>
      <c r="G72" s="48">
        <f t="shared" si="1"/>
        <v>4.6203427134098425E-2</v>
      </c>
      <c r="H72" s="47">
        <v>2218.3000000000002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1598</v>
      </c>
      <c r="F73" s="50">
        <v>1605</v>
      </c>
      <c r="G73" s="48">
        <f t="shared" si="1"/>
        <v>4.3804755944931162E-3</v>
      </c>
      <c r="H73" s="50">
        <v>1605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1450</v>
      </c>
      <c r="F76" s="32">
        <v>1269.4444444444443</v>
      </c>
      <c r="G76" s="48">
        <f t="shared" si="1"/>
        <v>-0.12452107279693493</v>
      </c>
      <c r="H76" s="32">
        <v>1269.4444444444443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927.42499999999995</v>
      </c>
      <c r="F77" s="47">
        <v>803.66666666666663</v>
      </c>
      <c r="G77" s="48">
        <f t="shared" si="1"/>
        <v>-0.13344295585447161</v>
      </c>
      <c r="H77" s="47">
        <v>803.66666666666663</v>
      </c>
      <c r="I77" s="44">
        <f t="shared" si="6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1457.7</v>
      </c>
      <c r="F78" s="47">
        <v>1531.3</v>
      </c>
      <c r="G78" s="48">
        <f t="shared" si="1"/>
        <v>5.0490498730877346E-2</v>
      </c>
      <c r="H78" s="47">
        <v>1531.3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</v>
      </c>
      <c r="F79" s="61">
        <v>1937.3</v>
      </c>
      <c r="G79" s="48">
        <f t="shared" si="1"/>
        <v>0.10994614415033795</v>
      </c>
      <c r="H79" s="61">
        <v>1937.3</v>
      </c>
      <c r="I79" s="44">
        <f t="shared" si="6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8830</v>
      </c>
      <c r="G80" s="48">
        <f>(F80-E80)/E80</f>
        <v>9.1428571428571435E-3</v>
      </c>
      <c r="H80" s="61">
        <v>8830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3910.8</v>
      </c>
      <c r="F81" s="50">
        <v>3988.8</v>
      </c>
      <c r="G81" s="51">
        <f>(F81-E81)/E81</f>
        <v>1.9944768333844738E-2</v>
      </c>
      <c r="H81" s="50">
        <v>3988.8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zoomScaleNormal="100" workbookViewId="0">
      <selection activeCell="H40" sqref="H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5" t="s">
        <v>203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6" t="s">
        <v>3</v>
      </c>
      <c r="B12" s="152"/>
      <c r="C12" s="154" t="s">
        <v>0</v>
      </c>
      <c r="D12" s="148" t="s">
        <v>23</v>
      </c>
      <c r="E12" s="148" t="s">
        <v>217</v>
      </c>
      <c r="F12" s="156" t="s">
        <v>223</v>
      </c>
      <c r="G12" s="148" t="s">
        <v>197</v>
      </c>
      <c r="H12" s="156" t="s">
        <v>219</v>
      </c>
      <c r="I12" s="148" t="s">
        <v>187</v>
      </c>
    </row>
    <row r="13" spans="1:9" ht="30.75" customHeight="1" thickBot="1" x14ac:dyDescent="0.25">
      <c r="A13" s="147"/>
      <c r="B13" s="153"/>
      <c r="C13" s="155"/>
      <c r="D13" s="149"/>
      <c r="E13" s="149"/>
      <c r="F13" s="157"/>
      <c r="G13" s="149"/>
      <c r="H13" s="157"/>
      <c r="I13" s="14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1179.5500000000002</v>
      </c>
      <c r="F15" s="83">
        <v>1525</v>
      </c>
      <c r="G15" s="44">
        <f>(F15-E15)/E15</f>
        <v>0.29286592344538154</v>
      </c>
      <c r="H15" s="83">
        <v>1516.66</v>
      </c>
      <c r="I15" s="127">
        <f>(F15-H15)/H15</f>
        <v>5.4989252700011326E-3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1435.6741666666667</v>
      </c>
      <c r="F16" s="83">
        <v>1250</v>
      </c>
      <c r="G16" s="48">
        <f t="shared" ref="G16:G39" si="0">(F16-E16)/E16</f>
        <v>-0.12932890413272743</v>
      </c>
      <c r="H16" s="83">
        <v>1467.6</v>
      </c>
      <c r="I16" s="48">
        <f>(F16-H16)/H16</f>
        <v>-0.14826928318342866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1254.7483333333332</v>
      </c>
      <c r="F17" s="83">
        <v>1200</v>
      </c>
      <c r="G17" s="48">
        <f t="shared" si="0"/>
        <v>-4.3632919748847296E-2</v>
      </c>
      <c r="H17" s="83">
        <v>1420.92</v>
      </c>
      <c r="I17" s="48">
        <f t="shared" ref="I17:I29" si="1">(F17-H17)/H17</f>
        <v>-0.15547673338400478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799.51266666666652</v>
      </c>
      <c r="F18" s="83">
        <v>862.5</v>
      </c>
      <c r="G18" s="48">
        <f t="shared" si="0"/>
        <v>7.8782158131328536E-2</v>
      </c>
      <c r="H18" s="83">
        <v>1040</v>
      </c>
      <c r="I18" s="48">
        <f t="shared" si="1"/>
        <v>-0.17067307692307693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2215.9867222222219</v>
      </c>
      <c r="F19" s="83">
        <v>1816.6</v>
      </c>
      <c r="G19" s="48">
        <f t="shared" si="0"/>
        <v>-0.18022974515917295</v>
      </c>
      <c r="H19" s="83">
        <v>1940</v>
      </c>
      <c r="I19" s="48">
        <f t="shared" si="1"/>
        <v>-6.3608247422680453E-2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1730.7170000000001</v>
      </c>
      <c r="F20" s="83">
        <v>1237.5</v>
      </c>
      <c r="G20" s="48">
        <f t="shared" si="0"/>
        <v>-0.28497842223772002</v>
      </c>
      <c r="H20" s="83">
        <v>1500</v>
      </c>
      <c r="I20" s="48">
        <f t="shared" si="1"/>
        <v>-0.17499999999999999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1441.9075</v>
      </c>
      <c r="F21" s="83">
        <v>1116.5999999999999</v>
      </c>
      <c r="G21" s="48">
        <f t="shared" si="0"/>
        <v>-0.22560913234725535</v>
      </c>
      <c r="H21" s="83">
        <v>1287.5999999999999</v>
      </c>
      <c r="I21" s="48">
        <f t="shared" si="1"/>
        <v>-0.13280521901211556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449.07800000000003</v>
      </c>
      <c r="F22" s="83">
        <v>333.2</v>
      </c>
      <c r="G22" s="48">
        <f t="shared" si="0"/>
        <v>-0.25803535243320769</v>
      </c>
      <c r="H22" s="83">
        <v>429.16</v>
      </c>
      <c r="I22" s="48">
        <f t="shared" si="1"/>
        <v>-0.22359958989654216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546.30833333333339</v>
      </c>
      <c r="F23" s="83">
        <v>493.75</v>
      </c>
      <c r="G23" s="48">
        <f t="shared" si="0"/>
        <v>-9.6206354775233871E-2</v>
      </c>
      <c r="H23" s="83">
        <v>525</v>
      </c>
      <c r="I23" s="48">
        <f t="shared" si="1"/>
        <v>-5.9523809523809521E-2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548.90333333333342</v>
      </c>
      <c r="F24" s="83">
        <v>495</v>
      </c>
      <c r="G24" s="48">
        <f t="shared" si="0"/>
        <v>-9.8201869181580387E-2</v>
      </c>
      <c r="H24" s="83">
        <v>566.66599999999994</v>
      </c>
      <c r="I24" s="48">
        <f t="shared" si="1"/>
        <v>-0.12646956055242409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560.1783333333334</v>
      </c>
      <c r="F25" s="83">
        <v>470</v>
      </c>
      <c r="G25" s="48">
        <f t="shared" si="0"/>
        <v>-0.1609814731618206</v>
      </c>
      <c r="H25" s="83">
        <v>550</v>
      </c>
      <c r="I25" s="48">
        <f t="shared" si="1"/>
        <v>-0.14545454545454545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1828.5033333333333</v>
      </c>
      <c r="F26" s="83">
        <v>1125</v>
      </c>
      <c r="G26" s="48">
        <f t="shared" si="0"/>
        <v>-0.38474271307499214</v>
      </c>
      <c r="H26" s="83">
        <v>1175</v>
      </c>
      <c r="I26" s="48">
        <f t="shared" si="1"/>
        <v>-4.2553191489361701E-2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554.05333333333328</v>
      </c>
      <c r="F27" s="83">
        <v>457.5</v>
      </c>
      <c r="G27" s="48">
        <f t="shared" si="0"/>
        <v>-0.17426721855898342</v>
      </c>
      <c r="H27" s="83">
        <v>500</v>
      </c>
      <c r="I27" s="48">
        <f t="shared" si="1"/>
        <v>-8.5000000000000006E-2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951.42499999999995</v>
      </c>
      <c r="F28" s="83">
        <v>937.5</v>
      </c>
      <c r="G28" s="48">
        <f t="shared" si="0"/>
        <v>-1.4635940825603653E-2</v>
      </c>
      <c r="H28" s="83">
        <v>1000</v>
      </c>
      <c r="I28" s="48">
        <f t="shared" si="1"/>
        <v>-6.25E-2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1615.0033333333336</v>
      </c>
      <c r="F29" s="83">
        <v>1116.5999999999999</v>
      </c>
      <c r="G29" s="48">
        <f t="shared" si="0"/>
        <v>-0.30860823816669125</v>
      </c>
      <c r="H29" s="83">
        <v>1149.9860000000001</v>
      </c>
      <c r="I29" s="48">
        <f t="shared" si="1"/>
        <v>-2.9031657776703534E-2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900.75833333333321</v>
      </c>
      <c r="F30" s="95">
        <v>1154.0999999999999</v>
      </c>
      <c r="G30" s="51">
        <f t="shared" si="0"/>
        <v>0.28125375840726802</v>
      </c>
      <c r="H30" s="95">
        <v>1295.8200000000002</v>
      </c>
      <c r="I30" s="51">
        <f>(F30-H30)/H30</f>
        <v>-0.10936704171875741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2010.9609999999998</v>
      </c>
      <c r="F32" s="83">
        <v>2095.6999999999998</v>
      </c>
      <c r="G32" s="44">
        <f t="shared" si="0"/>
        <v>4.2138559623980797E-2</v>
      </c>
      <c r="H32" s="83">
        <v>2170.8200000000002</v>
      </c>
      <c r="I32" s="45">
        <f>(F32-H32)/H32</f>
        <v>-3.4604435190389041E-2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1858.5343333333333</v>
      </c>
      <c r="F33" s="83">
        <v>2070.6999999999998</v>
      </c>
      <c r="G33" s="48">
        <f t="shared" si="0"/>
        <v>0.11415751802988836</v>
      </c>
      <c r="H33" s="83">
        <v>2091.654</v>
      </c>
      <c r="I33" s="48">
        <f>(F33-H33)/H33</f>
        <v>-1.0017909271801254E-2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1772.6836785714286</v>
      </c>
      <c r="F34" s="83">
        <v>1875</v>
      </c>
      <c r="G34" s="48">
        <f t="shared" si="0"/>
        <v>5.7718318651766548E-2</v>
      </c>
      <c r="H34" s="83">
        <v>1858.3340000000001</v>
      </c>
      <c r="I34" s="48">
        <f>(F34-H34)/H34</f>
        <v>8.9682479037675351E-3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1607.0928571428572</v>
      </c>
      <c r="F35" s="83">
        <v>1333.3333333333333</v>
      </c>
      <c r="G35" s="48">
        <f t="shared" si="0"/>
        <v>-0.17034455886775743</v>
      </c>
      <c r="H35" s="83">
        <v>1645.825</v>
      </c>
      <c r="I35" s="48">
        <f>(F35-H35)/H35</f>
        <v>-0.1898693157940041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1713.0516666666667</v>
      </c>
      <c r="F36" s="83">
        <v>1675</v>
      </c>
      <c r="G36" s="55">
        <f t="shared" si="0"/>
        <v>-2.2212795683337085E-2</v>
      </c>
      <c r="H36" s="83">
        <v>2441.66</v>
      </c>
      <c r="I36" s="48">
        <f>(F36-H36)/H36</f>
        <v>-0.31399130100013922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26313.217777777776</v>
      </c>
      <c r="F38" s="84">
        <v>26266.6</v>
      </c>
      <c r="G38" s="45">
        <f t="shared" si="0"/>
        <v>-1.7716486889394231E-3</v>
      </c>
      <c r="H38" s="84">
        <v>25400</v>
      </c>
      <c r="I38" s="45">
        <f>(F38-H38)/H38</f>
        <v>3.4118110236220418E-2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14790.439999999999</v>
      </c>
      <c r="F39" s="85">
        <v>16633.2</v>
      </c>
      <c r="G39" s="51">
        <f t="shared" si="0"/>
        <v>0.12459129004951862</v>
      </c>
      <c r="H39" s="85">
        <v>16000</v>
      </c>
      <c r="I39" s="51">
        <f>(F39-H39)/H39</f>
        <v>3.9575000000000048E-2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zoomScaleNormal="100" workbookViewId="0">
      <selection activeCell="A10" sqref="A1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5" t="s">
        <v>204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221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46" t="s">
        <v>3</v>
      </c>
      <c r="B13" s="152"/>
      <c r="C13" s="154" t="s">
        <v>0</v>
      </c>
      <c r="D13" s="148" t="s">
        <v>222</v>
      </c>
      <c r="E13" s="156" t="s">
        <v>223</v>
      </c>
      <c r="F13" s="163" t="s">
        <v>186</v>
      </c>
      <c r="G13" s="148" t="s">
        <v>217</v>
      </c>
      <c r="H13" s="165" t="s">
        <v>224</v>
      </c>
      <c r="I13" s="161" t="s">
        <v>196</v>
      </c>
    </row>
    <row r="14" spans="1:9" ht="39.75" customHeight="1" thickBot="1" x14ac:dyDescent="0.25">
      <c r="A14" s="147"/>
      <c r="B14" s="153"/>
      <c r="C14" s="155"/>
      <c r="D14" s="149"/>
      <c r="E14" s="157"/>
      <c r="F14" s="164"/>
      <c r="G14" s="149"/>
      <c r="H14" s="166"/>
      <c r="I14" s="162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1598.8</v>
      </c>
      <c r="E16" s="83">
        <v>1525</v>
      </c>
      <c r="F16" s="67">
        <f t="shared" ref="F16:F31" si="0">D16-E16</f>
        <v>73.799999999999955</v>
      </c>
      <c r="G16" s="42">
        <v>1179.5500000000002</v>
      </c>
      <c r="H16" s="66">
        <f>AVERAGE(D16:E16)</f>
        <v>1561.9</v>
      </c>
      <c r="I16" s="69">
        <f>(H16-G16)/G16</f>
        <v>0.32414903988809279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1398.8</v>
      </c>
      <c r="E17" s="83">
        <v>1250</v>
      </c>
      <c r="F17" s="71">
        <f t="shared" si="0"/>
        <v>148.79999999999995</v>
      </c>
      <c r="G17" s="46">
        <v>1435.6741666666667</v>
      </c>
      <c r="H17" s="68">
        <f t="shared" ref="H17:H31" si="1">AVERAGE(D17:E17)</f>
        <v>1324.4</v>
      </c>
      <c r="I17" s="72">
        <f t="shared" ref="I17:I40" si="2">(H17-G17)/G17</f>
        <v>-7.7506560506707303E-2</v>
      </c>
    </row>
    <row r="18" spans="1:9" ht="16.5" x14ac:dyDescent="0.3">
      <c r="A18" s="37"/>
      <c r="B18" s="34" t="s">
        <v>6</v>
      </c>
      <c r="C18" s="15" t="s">
        <v>165</v>
      </c>
      <c r="D18" s="47">
        <v>1194.8</v>
      </c>
      <c r="E18" s="83">
        <v>1200</v>
      </c>
      <c r="F18" s="71">
        <f t="shared" si="0"/>
        <v>-5.2000000000000455</v>
      </c>
      <c r="G18" s="46">
        <v>1254.7483333333332</v>
      </c>
      <c r="H18" s="68">
        <f t="shared" si="1"/>
        <v>1197.4000000000001</v>
      </c>
      <c r="I18" s="72">
        <f t="shared" si="2"/>
        <v>-4.5705048422724721E-2</v>
      </c>
    </row>
    <row r="19" spans="1:9" ht="16.5" x14ac:dyDescent="0.3">
      <c r="A19" s="37"/>
      <c r="B19" s="34" t="s">
        <v>7</v>
      </c>
      <c r="C19" s="15" t="s">
        <v>166</v>
      </c>
      <c r="D19" s="47">
        <v>894.8</v>
      </c>
      <c r="E19" s="83">
        <v>862.5</v>
      </c>
      <c r="F19" s="71">
        <f t="shared" si="0"/>
        <v>32.299999999999955</v>
      </c>
      <c r="G19" s="46">
        <v>799.51266666666652</v>
      </c>
      <c r="H19" s="68">
        <f t="shared" si="1"/>
        <v>878.65</v>
      </c>
      <c r="I19" s="72">
        <f t="shared" si="2"/>
        <v>9.8981963179236854E-2</v>
      </c>
    </row>
    <row r="20" spans="1:9" ht="16.5" x14ac:dyDescent="0.3">
      <c r="A20" s="37"/>
      <c r="B20" s="34" t="s">
        <v>8</v>
      </c>
      <c r="C20" s="15" t="s">
        <v>167</v>
      </c>
      <c r="D20" s="47">
        <v>2420.8888888888887</v>
      </c>
      <c r="E20" s="83">
        <v>1816.6</v>
      </c>
      <c r="F20" s="71">
        <f t="shared" si="0"/>
        <v>604.28888888888878</v>
      </c>
      <c r="G20" s="46">
        <v>2215.9867222222219</v>
      </c>
      <c r="H20" s="68">
        <f t="shared" si="1"/>
        <v>2118.7444444444445</v>
      </c>
      <c r="I20" s="72">
        <f t="shared" si="2"/>
        <v>-4.3882157236150549E-2</v>
      </c>
    </row>
    <row r="21" spans="1:9" ht="16.5" x14ac:dyDescent="0.3">
      <c r="A21" s="37"/>
      <c r="B21" s="34" t="s">
        <v>9</v>
      </c>
      <c r="C21" s="15" t="s">
        <v>168</v>
      </c>
      <c r="D21" s="47">
        <v>1423.8</v>
      </c>
      <c r="E21" s="83">
        <v>1237.5</v>
      </c>
      <c r="F21" s="71">
        <f t="shared" si="0"/>
        <v>186.29999999999995</v>
      </c>
      <c r="G21" s="46">
        <v>1730.7170000000001</v>
      </c>
      <c r="H21" s="68">
        <f t="shared" si="1"/>
        <v>1330.65</v>
      </c>
      <c r="I21" s="72">
        <f t="shared" si="2"/>
        <v>-0.23115679802070471</v>
      </c>
    </row>
    <row r="22" spans="1:9" ht="16.5" x14ac:dyDescent="0.3">
      <c r="A22" s="37"/>
      <c r="B22" s="34" t="s">
        <v>10</v>
      </c>
      <c r="C22" s="15" t="s">
        <v>169</v>
      </c>
      <c r="D22" s="47">
        <v>1308.8</v>
      </c>
      <c r="E22" s="83">
        <v>1116.5999999999999</v>
      </c>
      <c r="F22" s="71">
        <f t="shared" si="0"/>
        <v>192.20000000000005</v>
      </c>
      <c r="G22" s="46">
        <v>1441.9075</v>
      </c>
      <c r="H22" s="68">
        <f t="shared" si="1"/>
        <v>1212.6999999999998</v>
      </c>
      <c r="I22" s="72">
        <f t="shared" si="2"/>
        <v>-0.15896130646383363</v>
      </c>
    </row>
    <row r="23" spans="1:9" ht="16.5" x14ac:dyDescent="0.3">
      <c r="A23" s="37"/>
      <c r="B23" s="34" t="s">
        <v>11</v>
      </c>
      <c r="C23" s="15" t="s">
        <v>170</v>
      </c>
      <c r="D23" s="47">
        <v>504.8</v>
      </c>
      <c r="E23" s="83">
        <v>333.2</v>
      </c>
      <c r="F23" s="71">
        <f t="shared" si="0"/>
        <v>171.60000000000002</v>
      </c>
      <c r="G23" s="46">
        <v>449.07800000000003</v>
      </c>
      <c r="H23" s="68">
        <f t="shared" si="1"/>
        <v>419</v>
      </c>
      <c r="I23" s="72">
        <f t="shared" si="2"/>
        <v>-6.6977228900102048E-2</v>
      </c>
    </row>
    <row r="24" spans="1:9" ht="16.5" x14ac:dyDescent="0.3">
      <c r="A24" s="37"/>
      <c r="B24" s="34" t="s">
        <v>12</v>
      </c>
      <c r="C24" s="15" t="s">
        <v>171</v>
      </c>
      <c r="D24" s="47">
        <v>664.8</v>
      </c>
      <c r="E24" s="83">
        <v>493.75</v>
      </c>
      <c r="F24" s="71">
        <f t="shared" si="0"/>
        <v>171.04999999999995</v>
      </c>
      <c r="G24" s="46">
        <v>546.30833333333339</v>
      </c>
      <c r="H24" s="68">
        <f t="shared" si="1"/>
        <v>579.27499999999998</v>
      </c>
      <c r="I24" s="72">
        <f t="shared" si="2"/>
        <v>6.0344433088762292E-2</v>
      </c>
    </row>
    <row r="25" spans="1:9" ht="16.5" x14ac:dyDescent="0.3">
      <c r="A25" s="37"/>
      <c r="B25" s="34" t="s">
        <v>13</v>
      </c>
      <c r="C25" s="15" t="s">
        <v>172</v>
      </c>
      <c r="D25" s="47">
        <v>634.79999999999995</v>
      </c>
      <c r="E25" s="83">
        <v>495</v>
      </c>
      <c r="F25" s="71">
        <f t="shared" si="0"/>
        <v>139.79999999999995</v>
      </c>
      <c r="G25" s="46">
        <v>548.90333333333342</v>
      </c>
      <c r="H25" s="68">
        <f t="shared" si="1"/>
        <v>564.9</v>
      </c>
      <c r="I25" s="72">
        <f t="shared" si="2"/>
        <v>2.9142957776414586E-2</v>
      </c>
    </row>
    <row r="26" spans="1:9" ht="16.5" x14ac:dyDescent="0.3">
      <c r="A26" s="37"/>
      <c r="B26" s="34" t="s">
        <v>14</v>
      </c>
      <c r="C26" s="15" t="s">
        <v>173</v>
      </c>
      <c r="D26" s="47">
        <v>599.79999999999995</v>
      </c>
      <c r="E26" s="83">
        <v>470</v>
      </c>
      <c r="F26" s="71">
        <f t="shared" si="0"/>
        <v>129.79999999999995</v>
      </c>
      <c r="G26" s="46">
        <v>560.1783333333334</v>
      </c>
      <c r="H26" s="68">
        <f t="shared" si="1"/>
        <v>534.9</v>
      </c>
      <c r="I26" s="72">
        <f t="shared" si="2"/>
        <v>-4.5125510626080535E-2</v>
      </c>
    </row>
    <row r="27" spans="1:9" ht="16.5" x14ac:dyDescent="0.3">
      <c r="A27" s="37"/>
      <c r="B27" s="34" t="s">
        <v>15</v>
      </c>
      <c r="C27" s="15" t="s">
        <v>174</v>
      </c>
      <c r="D27" s="47">
        <v>1534.8</v>
      </c>
      <c r="E27" s="83">
        <v>1125</v>
      </c>
      <c r="F27" s="71">
        <f t="shared" si="0"/>
        <v>409.79999999999995</v>
      </c>
      <c r="G27" s="46">
        <v>1828.5033333333333</v>
      </c>
      <c r="H27" s="68">
        <f t="shared" si="1"/>
        <v>1329.9</v>
      </c>
      <c r="I27" s="72">
        <f t="shared" si="2"/>
        <v>-0.27268385254971728</v>
      </c>
    </row>
    <row r="28" spans="1:9" ht="16.5" x14ac:dyDescent="0.3">
      <c r="A28" s="37"/>
      <c r="B28" s="34" t="s">
        <v>16</v>
      </c>
      <c r="C28" s="15" t="s">
        <v>175</v>
      </c>
      <c r="D28" s="47">
        <v>648.79999999999995</v>
      </c>
      <c r="E28" s="83">
        <v>457.5</v>
      </c>
      <c r="F28" s="71">
        <f t="shared" si="0"/>
        <v>191.29999999999995</v>
      </c>
      <c r="G28" s="46">
        <v>554.05333333333328</v>
      </c>
      <c r="H28" s="68">
        <f t="shared" si="1"/>
        <v>553.15</v>
      </c>
      <c r="I28" s="72">
        <f t="shared" si="2"/>
        <v>-1.6304086249217422E-3</v>
      </c>
    </row>
    <row r="29" spans="1:9" ht="16.5" x14ac:dyDescent="0.3">
      <c r="A29" s="37"/>
      <c r="B29" s="34" t="s">
        <v>17</v>
      </c>
      <c r="C29" s="15" t="s">
        <v>176</v>
      </c>
      <c r="D29" s="47">
        <v>936.3</v>
      </c>
      <c r="E29" s="83">
        <v>937.5</v>
      </c>
      <c r="F29" s="71">
        <f t="shared" si="0"/>
        <v>-1.2000000000000455</v>
      </c>
      <c r="G29" s="46">
        <v>951.42499999999995</v>
      </c>
      <c r="H29" s="68">
        <f t="shared" si="1"/>
        <v>936.9</v>
      </c>
      <c r="I29" s="72">
        <f t="shared" si="2"/>
        <v>-1.526657382347529E-2</v>
      </c>
    </row>
    <row r="30" spans="1:9" ht="16.5" x14ac:dyDescent="0.3">
      <c r="A30" s="37"/>
      <c r="B30" s="34" t="s">
        <v>18</v>
      </c>
      <c r="C30" s="15" t="s">
        <v>177</v>
      </c>
      <c r="D30" s="47">
        <v>1463</v>
      </c>
      <c r="E30" s="83">
        <v>1116.5999999999999</v>
      </c>
      <c r="F30" s="71">
        <f t="shared" si="0"/>
        <v>346.40000000000009</v>
      </c>
      <c r="G30" s="46">
        <v>1615.0033333333336</v>
      </c>
      <c r="H30" s="68">
        <f t="shared" si="1"/>
        <v>1289.8</v>
      </c>
      <c r="I30" s="72">
        <f t="shared" si="2"/>
        <v>-0.20136387747393725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1074.8</v>
      </c>
      <c r="E31" s="95">
        <v>1154.0999999999999</v>
      </c>
      <c r="F31" s="74">
        <f t="shared" si="0"/>
        <v>-79.299999999999955</v>
      </c>
      <c r="G31" s="49">
        <v>900.75833333333321</v>
      </c>
      <c r="H31" s="107">
        <f t="shared" si="1"/>
        <v>1114.4499999999998</v>
      </c>
      <c r="I31" s="75">
        <f t="shared" si="2"/>
        <v>0.23723529248503572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2467.5</v>
      </c>
      <c r="E33" s="83">
        <v>2095.6999999999998</v>
      </c>
      <c r="F33" s="67">
        <f>D33-E33</f>
        <v>371.80000000000018</v>
      </c>
      <c r="G33" s="54">
        <v>2010.9609999999998</v>
      </c>
      <c r="H33" s="68">
        <f>AVERAGE(D33:E33)</f>
        <v>2281.6</v>
      </c>
      <c r="I33" s="78">
        <f t="shared" si="2"/>
        <v>0.13458192376679615</v>
      </c>
    </row>
    <row r="34" spans="1:9" ht="16.5" x14ac:dyDescent="0.3">
      <c r="A34" s="37"/>
      <c r="B34" s="34" t="s">
        <v>27</v>
      </c>
      <c r="C34" s="15" t="s">
        <v>180</v>
      </c>
      <c r="D34" s="47">
        <v>2168.8000000000002</v>
      </c>
      <c r="E34" s="83">
        <v>2070.6999999999998</v>
      </c>
      <c r="F34" s="79">
        <f>D34-E34</f>
        <v>98.100000000000364</v>
      </c>
      <c r="G34" s="46">
        <v>1858.5343333333333</v>
      </c>
      <c r="H34" s="68">
        <f>AVERAGE(D34:E34)</f>
        <v>2119.75</v>
      </c>
      <c r="I34" s="72">
        <f t="shared" si="2"/>
        <v>0.14054928229287489</v>
      </c>
    </row>
    <row r="35" spans="1:9" ht="16.5" x14ac:dyDescent="0.3">
      <c r="A35" s="37"/>
      <c r="B35" s="39" t="s">
        <v>28</v>
      </c>
      <c r="C35" s="15" t="s">
        <v>181</v>
      </c>
      <c r="D35" s="47">
        <v>1792.5</v>
      </c>
      <c r="E35" s="83">
        <v>1875</v>
      </c>
      <c r="F35" s="71">
        <f>D35-E35</f>
        <v>-82.5</v>
      </c>
      <c r="G35" s="46">
        <v>1772.6836785714286</v>
      </c>
      <c r="H35" s="68">
        <f>AVERAGE(D35:E35)</f>
        <v>1833.75</v>
      </c>
      <c r="I35" s="72">
        <f t="shared" si="2"/>
        <v>3.4448515641427688E-2</v>
      </c>
    </row>
    <row r="36" spans="1:9" ht="16.5" x14ac:dyDescent="0.3">
      <c r="A36" s="37"/>
      <c r="B36" s="34" t="s">
        <v>29</v>
      </c>
      <c r="C36" s="15" t="s">
        <v>182</v>
      </c>
      <c r="D36" s="47">
        <v>2248</v>
      </c>
      <c r="E36" s="83">
        <v>1333.3333333333333</v>
      </c>
      <c r="F36" s="79">
        <f>D36-E36</f>
        <v>914.66666666666674</v>
      </c>
      <c r="G36" s="46">
        <v>1607.0928571428572</v>
      </c>
      <c r="H36" s="68">
        <f>AVERAGE(D36:E36)</f>
        <v>1790.6666666666665</v>
      </c>
      <c r="I36" s="72">
        <f t="shared" si="2"/>
        <v>0.11422725744060175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1878.8</v>
      </c>
      <c r="E37" s="83">
        <v>1675</v>
      </c>
      <c r="F37" s="71">
        <f>D37-E37</f>
        <v>203.79999999999995</v>
      </c>
      <c r="G37" s="49">
        <v>1713.0516666666667</v>
      </c>
      <c r="H37" s="68">
        <f>AVERAGE(D37:E37)</f>
        <v>1776.9</v>
      </c>
      <c r="I37" s="80">
        <f t="shared" si="2"/>
        <v>3.7271691552405027E-2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26266.6</v>
      </c>
      <c r="F39" s="67">
        <f>D39-E39</f>
        <v>2263.4000000000015</v>
      </c>
      <c r="G39" s="46">
        <v>26313.217777777776</v>
      </c>
      <c r="H39" s="67">
        <f>AVERAGE(D39:E39)</f>
        <v>27398.3</v>
      </c>
      <c r="I39" s="78">
        <f t="shared" si="2"/>
        <v>4.1237154322441114E-2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14615.333333333334</v>
      </c>
      <c r="E40" s="85">
        <v>16633.2</v>
      </c>
      <c r="F40" s="74">
        <f>D40-E40</f>
        <v>-2017.8666666666668</v>
      </c>
      <c r="G40" s="46">
        <v>14790.439999999999</v>
      </c>
      <c r="H40" s="81">
        <f>AVERAGE(D40:E40)</f>
        <v>15624.266666666666</v>
      </c>
      <c r="I40" s="75">
        <f t="shared" si="2"/>
        <v>5.6376055524153965E-2</v>
      </c>
    </row>
    <row r="41" spans="1:9" ht="15.75" customHeight="1" thickBot="1" x14ac:dyDescent="0.25">
      <c r="A41" s="158"/>
      <c r="B41" s="159"/>
      <c r="C41" s="160"/>
      <c r="D41" s="86">
        <f>SUM(D16:D40)</f>
        <v>72003.522222222207</v>
      </c>
      <c r="E41" s="86">
        <f>SUM(E16:E40)</f>
        <v>67540.383333333331</v>
      </c>
      <c r="F41" s="86">
        <f>SUM(F16:F40)</f>
        <v>4463.1388888888914</v>
      </c>
      <c r="G41" s="86">
        <f>SUM(G16:G40)</f>
        <v>68078.289035714275</v>
      </c>
      <c r="H41" s="86">
        <f>AVERAGE(D41:E41)</f>
        <v>69771.952777777769</v>
      </c>
      <c r="I41" s="75">
        <f>(H41-G41)/G41</f>
        <v>2.487817725817093E-2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201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6" t="s">
        <v>3</v>
      </c>
      <c r="B13" s="152"/>
      <c r="C13" s="154" t="s">
        <v>0</v>
      </c>
      <c r="D13" s="148" t="s">
        <v>23</v>
      </c>
      <c r="E13" s="148" t="s">
        <v>217</v>
      </c>
      <c r="F13" s="165" t="s">
        <v>224</v>
      </c>
      <c r="G13" s="148" t="s">
        <v>197</v>
      </c>
      <c r="H13" s="165" t="s">
        <v>220</v>
      </c>
      <c r="I13" s="148" t="s">
        <v>187</v>
      </c>
    </row>
    <row r="14" spans="1:9" ht="30" customHeight="1" thickBot="1" x14ac:dyDescent="0.25">
      <c r="A14" s="147"/>
      <c r="B14" s="153"/>
      <c r="C14" s="155"/>
      <c r="D14" s="168"/>
      <c r="E14" s="149"/>
      <c r="F14" s="166"/>
      <c r="G14" s="167"/>
      <c r="H14" s="166"/>
      <c r="I14" s="167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1179.5500000000002</v>
      </c>
      <c r="F16" s="42">
        <v>1561.9</v>
      </c>
      <c r="G16" s="21">
        <f>(F16-E16)/E16</f>
        <v>0.32414903988809279</v>
      </c>
      <c r="H16" s="42">
        <v>1538.23</v>
      </c>
      <c r="I16" s="21">
        <f>(F16-H16)/H16</f>
        <v>1.5387815866287924E-2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1435.6741666666667</v>
      </c>
      <c r="F17" s="46">
        <v>1324.4</v>
      </c>
      <c r="G17" s="21">
        <f t="shared" ref="G17:G80" si="0">(F17-E17)/E17</f>
        <v>-7.7506560506707303E-2</v>
      </c>
      <c r="H17" s="46">
        <v>1418.6999999999998</v>
      </c>
      <c r="I17" s="21">
        <f t="shared" ref="I17:I31" si="1">(F17-H17)/H17</f>
        <v>-6.64693028829208E-2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1254.7483333333332</v>
      </c>
      <c r="F18" s="46">
        <v>1197.4000000000001</v>
      </c>
      <c r="G18" s="21">
        <f t="shared" si="0"/>
        <v>-4.5705048422724721E-2</v>
      </c>
      <c r="H18" s="46">
        <v>1269.8600000000001</v>
      </c>
      <c r="I18" s="21">
        <f t="shared" si="1"/>
        <v>-5.7061408344226947E-2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799.51266666666652</v>
      </c>
      <c r="F19" s="46">
        <v>878.65</v>
      </c>
      <c r="G19" s="21">
        <f t="shared" si="0"/>
        <v>9.8981963179236854E-2</v>
      </c>
      <c r="H19" s="46">
        <v>964.4</v>
      </c>
      <c r="I19" s="21">
        <f t="shared" si="1"/>
        <v>-8.8915387805889673E-2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2215.9867222222219</v>
      </c>
      <c r="F20" s="46">
        <v>2118.7444444444445</v>
      </c>
      <c r="G20" s="21">
        <f>(F20-E20)/E20</f>
        <v>-4.3882157236150549E-2</v>
      </c>
      <c r="H20" s="46">
        <v>2019.25</v>
      </c>
      <c r="I20" s="21">
        <f t="shared" si="1"/>
        <v>4.9272969887059315E-2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1730.7170000000001</v>
      </c>
      <c r="F21" s="46">
        <v>1330.65</v>
      </c>
      <c r="G21" s="21">
        <f t="shared" si="0"/>
        <v>-0.23115679802070471</v>
      </c>
      <c r="H21" s="46">
        <v>1469.9</v>
      </c>
      <c r="I21" s="21">
        <f t="shared" si="1"/>
        <v>-9.4734335669093131E-2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1441.9075</v>
      </c>
      <c r="F22" s="46">
        <v>1212.6999999999998</v>
      </c>
      <c r="G22" s="21">
        <f t="shared" si="0"/>
        <v>-0.15896130646383363</v>
      </c>
      <c r="H22" s="46">
        <v>1306.1999999999998</v>
      </c>
      <c r="I22" s="21">
        <f t="shared" si="1"/>
        <v>-7.1581687337314362E-2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449.07800000000003</v>
      </c>
      <c r="F23" s="46">
        <v>419</v>
      </c>
      <c r="G23" s="21">
        <f t="shared" si="0"/>
        <v>-6.6977228900102048E-2</v>
      </c>
      <c r="H23" s="46">
        <v>469.48</v>
      </c>
      <c r="I23" s="21">
        <f t="shared" si="1"/>
        <v>-0.10752321717645058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546.30833333333339</v>
      </c>
      <c r="F24" s="46">
        <v>579.27499999999998</v>
      </c>
      <c r="G24" s="21">
        <f t="shared" si="0"/>
        <v>6.0344433088762292E-2</v>
      </c>
      <c r="H24" s="46">
        <v>577.4</v>
      </c>
      <c r="I24" s="21">
        <f t="shared" si="1"/>
        <v>3.2473155524766193E-3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548.90333333333342</v>
      </c>
      <c r="F25" s="46">
        <v>564.9</v>
      </c>
      <c r="G25" s="21">
        <f t="shared" si="0"/>
        <v>2.9142957776414586E-2</v>
      </c>
      <c r="H25" s="46">
        <v>598.23299999999995</v>
      </c>
      <c r="I25" s="21">
        <f t="shared" si="1"/>
        <v>-5.571909272808416E-2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560.1783333333334</v>
      </c>
      <c r="F26" s="46">
        <v>534.9</v>
      </c>
      <c r="G26" s="21">
        <f t="shared" si="0"/>
        <v>-4.5125510626080535E-2</v>
      </c>
      <c r="H26" s="46">
        <v>572.4</v>
      </c>
      <c r="I26" s="21">
        <f t="shared" si="1"/>
        <v>-6.5513626834381555E-2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1828.5033333333333</v>
      </c>
      <c r="F27" s="46">
        <v>1329.9</v>
      </c>
      <c r="G27" s="21">
        <f t="shared" si="0"/>
        <v>-0.27268385254971728</v>
      </c>
      <c r="H27" s="46">
        <v>1302.4000000000001</v>
      </c>
      <c r="I27" s="21">
        <f t="shared" si="1"/>
        <v>2.1114864864864864E-2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554.05333333333328</v>
      </c>
      <c r="F28" s="46">
        <v>553.15</v>
      </c>
      <c r="G28" s="21">
        <f t="shared" si="0"/>
        <v>-1.6304086249217422E-3</v>
      </c>
      <c r="H28" s="46">
        <v>554.9</v>
      </c>
      <c r="I28" s="21">
        <f t="shared" si="1"/>
        <v>-3.1537213912416653E-3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951.42499999999995</v>
      </c>
      <c r="F29" s="46">
        <v>936.9</v>
      </c>
      <c r="G29" s="21">
        <f t="shared" si="0"/>
        <v>-1.526657382347529E-2</v>
      </c>
      <c r="H29" s="46">
        <v>941.15</v>
      </c>
      <c r="I29" s="21">
        <f t="shared" si="1"/>
        <v>-4.5157520055251555E-3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1615.0033333333336</v>
      </c>
      <c r="F30" s="46">
        <v>1289.8</v>
      </c>
      <c r="G30" s="21">
        <f t="shared" si="0"/>
        <v>-0.20136387747393725</v>
      </c>
      <c r="H30" s="46">
        <v>1293.9929999999999</v>
      </c>
      <c r="I30" s="21">
        <f t="shared" si="1"/>
        <v>-3.2403575598940518E-3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900.75833333333321</v>
      </c>
      <c r="F31" s="49">
        <v>1114.4499999999998</v>
      </c>
      <c r="G31" s="23">
        <f t="shared" si="0"/>
        <v>0.23723529248503572</v>
      </c>
      <c r="H31" s="49">
        <v>1180.31</v>
      </c>
      <c r="I31" s="23">
        <f t="shared" si="1"/>
        <v>-5.5798900288907265E-2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2010.9609999999998</v>
      </c>
      <c r="F33" s="54">
        <v>2281.6</v>
      </c>
      <c r="G33" s="21">
        <f t="shared" si="0"/>
        <v>0.13458192376679615</v>
      </c>
      <c r="H33" s="54">
        <v>2279.16</v>
      </c>
      <c r="I33" s="21">
        <f>(F33-H33)/H33</f>
        <v>1.0705698590709098E-3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1858.5343333333333</v>
      </c>
      <c r="F34" s="46">
        <v>2119.75</v>
      </c>
      <c r="G34" s="21">
        <f t="shared" si="0"/>
        <v>0.14054928229287489</v>
      </c>
      <c r="H34" s="46">
        <v>2050.7269999999999</v>
      </c>
      <c r="I34" s="21">
        <f>(F34-H34)/H34</f>
        <v>3.3657819885338294E-2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1772.6836785714286</v>
      </c>
      <c r="F35" s="46">
        <v>1833.75</v>
      </c>
      <c r="G35" s="21">
        <f t="shared" si="0"/>
        <v>3.4448515641427688E-2</v>
      </c>
      <c r="H35" s="46">
        <v>1872.9169999999999</v>
      </c>
      <c r="I35" s="21">
        <f>(F35-H35)/H35</f>
        <v>-2.0912298836520741E-2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1607.0928571428572</v>
      </c>
      <c r="F36" s="46">
        <v>1790.6666666666665</v>
      </c>
      <c r="G36" s="21">
        <f t="shared" si="0"/>
        <v>0.11422725744060175</v>
      </c>
      <c r="H36" s="46">
        <v>1745.9124999999999</v>
      </c>
      <c r="I36" s="21">
        <f>(F36-H36)/H36</f>
        <v>2.563368248217858E-2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1713.0516666666667</v>
      </c>
      <c r="F37" s="49">
        <v>1776.9</v>
      </c>
      <c r="G37" s="23">
        <f t="shared" si="0"/>
        <v>3.7271691552405027E-2</v>
      </c>
      <c r="H37" s="49">
        <v>2228.23</v>
      </c>
      <c r="I37" s="23">
        <f>(F37-H37)/H37</f>
        <v>-0.20255090363203077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26313.217777777776</v>
      </c>
      <c r="F39" s="46">
        <v>27398.3</v>
      </c>
      <c r="G39" s="21">
        <f t="shared" si="0"/>
        <v>4.1237154322441114E-2</v>
      </c>
      <c r="H39" s="46">
        <v>26965</v>
      </c>
      <c r="I39" s="21">
        <f t="shared" ref="I39:I44" si="2">(F39-H39)/H39</f>
        <v>1.6068978305210431E-2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14790.439999999999</v>
      </c>
      <c r="F40" s="46">
        <v>15624.266666666666</v>
      </c>
      <c r="G40" s="21">
        <f t="shared" si="0"/>
        <v>5.6376055524153965E-2</v>
      </c>
      <c r="H40" s="46">
        <v>15307.666666666668</v>
      </c>
      <c r="I40" s="21">
        <f t="shared" si="2"/>
        <v>2.068244670426574E-2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11154.75</v>
      </c>
      <c r="F41" s="57">
        <v>10198.5</v>
      </c>
      <c r="G41" s="21">
        <f t="shared" si="0"/>
        <v>-8.5725811873865396E-2</v>
      </c>
      <c r="H41" s="57">
        <v>10529.75</v>
      </c>
      <c r="I41" s="21">
        <f t="shared" si="2"/>
        <v>-3.1458486668724327E-2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5912.5</v>
      </c>
      <c r="F42" s="47">
        <v>6250</v>
      </c>
      <c r="G42" s="21">
        <f t="shared" si="0"/>
        <v>5.7082452431289642E-2</v>
      </c>
      <c r="H42" s="47">
        <v>5916.6</v>
      </c>
      <c r="I42" s="21">
        <f t="shared" si="2"/>
        <v>5.6349930703444483E-2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9968.4523809523816</v>
      </c>
      <c r="F43" s="47">
        <v>9968.5714285714294</v>
      </c>
      <c r="G43" s="21">
        <f t="shared" si="0"/>
        <v>1.1942437451492536E-5</v>
      </c>
      <c r="H43" s="47">
        <v>9968.5714285714294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12629.017857142859</v>
      </c>
      <c r="F44" s="50">
        <v>12760</v>
      </c>
      <c r="G44" s="31">
        <f t="shared" si="0"/>
        <v>1.0371522499911502E-2</v>
      </c>
      <c r="H44" s="50">
        <v>12760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6260.5</v>
      </c>
      <c r="F46" s="43">
        <v>6341.1111111111113</v>
      </c>
      <c r="G46" s="21">
        <f t="shared" si="0"/>
        <v>1.2876145852745198E-2</v>
      </c>
      <c r="H46" s="43">
        <v>6213.333333333333</v>
      </c>
      <c r="I46" s="21">
        <f t="shared" ref="I46:I51" si="3">(F46-H46)/H46</f>
        <v>2.0565092989985777E-2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6144.4444444444443</v>
      </c>
      <c r="G47" s="21">
        <f t="shared" si="0"/>
        <v>1.7741460541813935E-2</v>
      </c>
      <c r="H47" s="47">
        <v>6034.4444444444443</v>
      </c>
      <c r="I47" s="21">
        <f t="shared" si="3"/>
        <v>1.8228687166267722E-2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19279.5</v>
      </c>
      <c r="F48" s="47">
        <v>19273.75</v>
      </c>
      <c r="G48" s="21">
        <f t="shared" si="0"/>
        <v>-2.9824424907284939E-4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17687.953642857145</v>
      </c>
      <c r="F49" s="47">
        <v>18983.015777777779</v>
      </c>
      <c r="G49" s="21">
        <f t="shared" si="0"/>
        <v>7.3217182782679538E-2</v>
      </c>
      <c r="H49" s="47">
        <v>18983.015555555558</v>
      </c>
      <c r="I49" s="21">
        <f t="shared" si="3"/>
        <v>1.1706370908482969E-8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2237.5</v>
      </c>
      <c r="G50" s="21">
        <f t="shared" si="0"/>
        <v>0.13258370091835991</v>
      </c>
      <c r="H50" s="47">
        <v>2237.5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24310.055555555558</v>
      </c>
      <c r="F51" s="50">
        <v>27101</v>
      </c>
      <c r="G51" s="31">
        <f t="shared" si="0"/>
        <v>0.1148061730285363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3924.2500000000005</v>
      </c>
      <c r="F54" s="70">
        <v>3347.1428571428573</v>
      </c>
      <c r="G54" s="21">
        <f t="shared" si="0"/>
        <v>-0.14706176794473927</v>
      </c>
      <c r="H54" s="70">
        <v>3347.1428571428573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2047.1666666666667</v>
      </c>
      <c r="F55" s="70">
        <v>2031.6666666666667</v>
      </c>
      <c r="G55" s="21">
        <f t="shared" si="0"/>
        <v>-7.5714402019050721E-3</v>
      </c>
      <c r="H55" s="70">
        <v>2031.6666666666667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4507.5</v>
      </c>
      <c r="G56" s="21">
        <f t="shared" si="0"/>
        <v>-0.18045454545454545</v>
      </c>
      <c r="H56" s="70">
        <v>4500</v>
      </c>
      <c r="I56" s="21">
        <f t="shared" si="4"/>
        <v>1.6666666666666668E-3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2108.75</v>
      </c>
      <c r="F57" s="105">
        <v>2155.8333333333335</v>
      </c>
      <c r="G57" s="21">
        <f t="shared" si="0"/>
        <v>2.2327603240466384E-2</v>
      </c>
      <c r="H57" s="105">
        <v>2155.8333333333335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4602.7256944444453</v>
      </c>
      <c r="F58" s="50">
        <v>4761.666666666667</v>
      </c>
      <c r="G58" s="29">
        <f t="shared" si="0"/>
        <v>3.4531923641260155E-2</v>
      </c>
      <c r="H58" s="50">
        <v>4761.666666666667</v>
      </c>
      <c r="I58" s="29">
        <f t="shared" si="4"/>
        <v>0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5688.5249999999996</v>
      </c>
      <c r="F59" s="68">
        <v>5107.5</v>
      </c>
      <c r="G59" s="21">
        <f t="shared" si="0"/>
        <v>-0.10213983413978134</v>
      </c>
      <c r="H59" s="68">
        <v>5107.5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4621.3999999999996</v>
      </c>
      <c r="F60" s="70">
        <v>5039.5</v>
      </c>
      <c r="G60" s="21">
        <f t="shared" si="0"/>
        <v>9.0470420218981343E-2</v>
      </c>
      <c r="H60" s="70">
        <v>5039.5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17683.625</v>
      </c>
      <c r="F61" s="73">
        <v>21480</v>
      </c>
      <c r="G61" s="29">
        <f t="shared" si="0"/>
        <v>0.21468307544409024</v>
      </c>
      <c r="H61" s="73">
        <v>21480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6340.875</v>
      </c>
      <c r="F63" s="54">
        <v>6455.5</v>
      </c>
      <c r="G63" s="21">
        <f t="shared" si="0"/>
        <v>1.8077158120921796E-2</v>
      </c>
      <c r="H63" s="54">
        <v>6455.5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12440.979166666668</v>
      </c>
      <c r="F65" s="46">
        <v>11498.75</v>
      </c>
      <c r="G65" s="21">
        <f t="shared" si="0"/>
        <v>-7.5735933164424785E-2</v>
      </c>
      <c r="H65" s="46">
        <v>11498.75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7196.1944444444434</v>
      </c>
      <c r="F66" s="46">
        <v>7776.3</v>
      </c>
      <c r="G66" s="21">
        <f t="shared" si="0"/>
        <v>8.0612823907698306E-2</v>
      </c>
      <c r="H66" s="46">
        <v>7727.3</v>
      </c>
      <c r="I66" s="21">
        <f t="shared" si="5"/>
        <v>6.3411540900443876E-3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3830.6111111111113</v>
      </c>
      <c r="F67" s="46">
        <v>3862.5</v>
      </c>
      <c r="G67" s="21">
        <f t="shared" si="0"/>
        <v>8.3247523603718048E-3</v>
      </c>
      <c r="H67" s="46">
        <v>3862.5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3433.208333333333</v>
      </c>
      <c r="F68" s="58">
        <v>3640</v>
      </c>
      <c r="G68" s="31">
        <f t="shared" si="0"/>
        <v>6.0232775465126252E-2</v>
      </c>
      <c r="H68" s="58">
        <v>3640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3607.2</v>
      </c>
      <c r="F70" s="43">
        <v>3725.8</v>
      </c>
      <c r="G70" s="21">
        <f t="shared" si="0"/>
        <v>3.287868707030394E-2</v>
      </c>
      <c r="H70" s="43">
        <v>3725.8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2748.3333333333335</v>
      </c>
      <c r="F71" s="47">
        <v>2780.3333333333335</v>
      </c>
      <c r="G71" s="21">
        <f t="shared" si="0"/>
        <v>1.1643420254699817E-2</v>
      </c>
      <c r="H71" s="47">
        <v>2780.3333333333335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1316.8888888888889</v>
      </c>
      <c r="F72" s="47">
        <v>1339.875</v>
      </c>
      <c r="G72" s="21">
        <f t="shared" si="0"/>
        <v>1.7454859939250739E-2</v>
      </c>
      <c r="H72" s="47">
        <v>1339.875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2120.3333333333335</v>
      </c>
      <c r="F73" s="47">
        <v>2218.3000000000002</v>
      </c>
      <c r="G73" s="21">
        <f t="shared" si="0"/>
        <v>4.6203427134098425E-2</v>
      </c>
      <c r="H73" s="47">
        <v>2218.3000000000002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1598</v>
      </c>
      <c r="F74" s="50">
        <v>1605</v>
      </c>
      <c r="G74" s="21">
        <f t="shared" si="0"/>
        <v>4.3804755944931162E-3</v>
      </c>
      <c r="H74" s="50">
        <v>1605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1450</v>
      </c>
      <c r="F77" s="32">
        <v>1269.4444444444443</v>
      </c>
      <c r="G77" s="21">
        <f t="shared" si="0"/>
        <v>-0.12452107279693493</v>
      </c>
      <c r="H77" s="32">
        <v>1269.4444444444443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927.42499999999995</v>
      </c>
      <c r="F78" s="47">
        <v>803.66666666666663</v>
      </c>
      <c r="G78" s="21">
        <f t="shared" si="0"/>
        <v>-0.13344295585447161</v>
      </c>
      <c r="H78" s="47">
        <v>803.66666666666663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1457.7</v>
      </c>
      <c r="F79" s="47">
        <v>1531.3</v>
      </c>
      <c r="G79" s="21">
        <f t="shared" si="0"/>
        <v>5.0490498730877346E-2</v>
      </c>
      <c r="H79" s="47">
        <v>1531.3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</v>
      </c>
      <c r="F80" s="61">
        <v>1937.3</v>
      </c>
      <c r="G80" s="21">
        <f t="shared" si="0"/>
        <v>0.10994614415033795</v>
      </c>
      <c r="H80" s="61">
        <v>1937.3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8830</v>
      </c>
      <c r="G81" s="21">
        <f t="shared" ref="G81:G82" si="7">(F81-E81)/E81</f>
        <v>9.1428571428571435E-3</v>
      </c>
      <c r="H81" s="61">
        <v>8830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3910.8</v>
      </c>
      <c r="F82" s="50">
        <v>3988.8</v>
      </c>
      <c r="G82" s="23">
        <f t="shared" si="7"/>
        <v>1.9944768333844738E-2</v>
      </c>
      <c r="H82" s="50">
        <v>3988.8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abSelected="1" topLeftCell="A2" zoomScaleNormal="100" workbookViewId="0">
      <selection activeCell="I91" sqref="I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201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6" t="s">
        <v>3</v>
      </c>
      <c r="B13" s="152"/>
      <c r="C13" s="171" t="s">
        <v>0</v>
      </c>
      <c r="D13" s="173" t="s">
        <v>23</v>
      </c>
      <c r="E13" s="148" t="s">
        <v>217</v>
      </c>
      <c r="F13" s="165" t="s">
        <v>224</v>
      </c>
      <c r="G13" s="148" t="s">
        <v>197</v>
      </c>
      <c r="H13" s="165" t="s">
        <v>220</v>
      </c>
      <c r="I13" s="148" t="s">
        <v>187</v>
      </c>
    </row>
    <row r="14" spans="1:9" ht="38.25" customHeight="1" thickBot="1" x14ac:dyDescent="0.25">
      <c r="A14" s="147"/>
      <c r="B14" s="153"/>
      <c r="C14" s="172"/>
      <c r="D14" s="174"/>
      <c r="E14" s="149"/>
      <c r="F14" s="166"/>
      <c r="G14" s="167"/>
      <c r="H14" s="166"/>
      <c r="I14" s="167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11</v>
      </c>
      <c r="C16" s="14" t="s">
        <v>91</v>
      </c>
      <c r="D16" s="11" t="s">
        <v>81</v>
      </c>
      <c r="E16" s="42">
        <v>449.07800000000003</v>
      </c>
      <c r="F16" s="42">
        <v>419</v>
      </c>
      <c r="G16" s="21">
        <f t="shared" ref="G16:G31" si="0">(F16-E16)/E16</f>
        <v>-6.6977228900102048E-2</v>
      </c>
      <c r="H16" s="42">
        <v>469.48</v>
      </c>
      <c r="I16" s="21">
        <f t="shared" ref="I16:I31" si="1">(F16-H16)/H16</f>
        <v>-0.10752321717645058</v>
      </c>
    </row>
    <row r="17" spans="1:9" ht="16.5" x14ac:dyDescent="0.3">
      <c r="A17" s="37"/>
      <c r="B17" s="34" t="s">
        <v>9</v>
      </c>
      <c r="C17" s="15" t="s">
        <v>88</v>
      </c>
      <c r="D17" s="11" t="s">
        <v>161</v>
      </c>
      <c r="E17" s="46">
        <v>1730.7170000000001</v>
      </c>
      <c r="F17" s="46">
        <v>1330.65</v>
      </c>
      <c r="G17" s="21">
        <f t="shared" si="0"/>
        <v>-0.23115679802070471</v>
      </c>
      <c r="H17" s="46">
        <v>1469.9</v>
      </c>
      <c r="I17" s="21">
        <f t="shared" si="1"/>
        <v>-9.4734335669093131E-2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799.51266666666652</v>
      </c>
      <c r="F18" s="46">
        <v>878.65</v>
      </c>
      <c r="G18" s="21">
        <f t="shared" si="0"/>
        <v>9.8981963179236854E-2</v>
      </c>
      <c r="H18" s="46">
        <v>964.4</v>
      </c>
      <c r="I18" s="21">
        <f t="shared" si="1"/>
        <v>-8.8915387805889673E-2</v>
      </c>
    </row>
    <row r="19" spans="1:9" ht="16.5" x14ac:dyDescent="0.3">
      <c r="A19" s="37"/>
      <c r="B19" s="34" t="s">
        <v>10</v>
      </c>
      <c r="C19" s="15" t="s">
        <v>90</v>
      </c>
      <c r="D19" s="11" t="s">
        <v>161</v>
      </c>
      <c r="E19" s="46">
        <v>1441.9075</v>
      </c>
      <c r="F19" s="46">
        <v>1212.6999999999998</v>
      </c>
      <c r="G19" s="21">
        <f t="shared" si="0"/>
        <v>-0.15896130646383363</v>
      </c>
      <c r="H19" s="46">
        <v>1306.1999999999998</v>
      </c>
      <c r="I19" s="21">
        <f t="shared" si="1"/>
        <v>-7.1581687337314362E-2</v>
      </c>
    </row>
    <row r="20" spans="1:9" ht="16.5" x14ac:dyDescent="0.3">
      <c r="A20" s="37"/>
      <c r="B20" s="34" t="s">
        <v>5</v>
      </c>
      <c r="C20" s="15" t="s">
        <v>85</v>
      </c>
      <c r="D20" s="11" t="s">
        <v>161</v>
      </c>
      <c r="E20" s="46">
        <v>1435.6741666666667</v>
      </c>
      <c r="F20" s="46">
        <v>1324.4</v>
      </c>
      <c r="G20" s="21">
        <f t="shared" si="0"/>
        <v>-7.7506560506707303E-2</v>
      </c>
      <c r="H20" s="46">
        <v>1418.6999999999998</v>
      </c>
      <c r="I20" s="21">
        <f t="shared" si="1"/>
        <v>-6.64693028829208E-2</v>
      </c>
    </row>
    <row r="21" spans="1:9" ht="16.5" x14ac:dyDescent="0.3">
      <c r="A21" s="37"/>
      <c r="B21" s="34" t="s">
        <v>14</v>
      </c>
      <c r="C21" s="15" t="s">
        <v>94</v>
      </c>
      <c r="D21" s="11" t="s">
        <v>81</v>
      </c>
      <c r="E21" s="46">
        <v>560.1783333333334</v>
      </c>
      <c r="F21" s="46">
        <v>534.9</v>
      </c>
      <c r="G21" s="21">
        <f t="shared" si="0"/>
        <v>-4.5125510626080535E-2</v>
      </c>
      <c r="H21" s="46">
        <v>572.4</v>
      </c>
      <c r="I21" s="21">
        <f t="shared" si="1"/>
        <v>-6.5513626834381555E-2</v>
      </c>
    </row>
    <row r="22" spans="1:9" ht="16.5" x14ac:dyDescent="0.3">
      <c r="A22" s="37"/>
      <c r="B22" s="34" t="s">
        <v>6</v>
      </c>
      <c r="C22" s="15" t="s">
        <v>86</v>
      </c>
      <c r="D22" s="11" t="s">
        <v>161</v>
      </c>
      <c r="E22" s="46">
        <v>1254.7483333333332</v>
      </c>
      <c r="F22" s="46">
        <v>1197.4000000000001</v>
      </c>
      <c r="G22" s="21">
        <f t="shared" si="0"/>
        <v>-4.5705048422724721E-2</v>
      </c>
      <c r="H22" s="46">
        <v>1269.8600000000001</v>
      </c>
      <c r="I22" s="21">
        <f t="shared" si="1"/>
        <v>-5.7061408344226947E-2</v>
      </c>
    </row>
    <row r="23" spans="1:9" ht="16.5" x14ac:dyDescent="0.3">
      <c r="A23" s="37"/>
      <c r="B23" s="34" t="s">
        <v>19</v>
      </c>
      <c r="C23" s="15" t="s">
        <v>99</v>
      </c>
      <c r="D23" s="13" t="s">
        <v>161</v>
      </c>
      <c r="E23" s="46">
        <v>900.75833333333321</v>
      </c>
      <c r="F23" s="46">
        <v>1114.4499999999998</v>
      </c>
      <c r="G23" s="21">
        <f t="shared" si="0"/>
        <v>0.23723529248503572</v>
      </c>
      <c r="H23" s="46">
        <v>1180.31</v>
      </c>
      <c r="I23" s="21">
        <f t="shared" si="1"/>
        <v>-5.5798900288907265E-2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548.90333333333342</v>
      </c>
      <c r="F24" s="46">
        <v>564.9</v>
      </c>
      <c r="G24" s="21">
        <f t="shared" si="0"/>
        <v>2.9142957776414586E-2</v>
      </c>
      <c r="H24" s="46">
        <v>598.23299999999995</v>
      </c>
      <c r="I24" s="21">
        <f t="shared" si="1"/>
        <v>-5.571909272808416E-2</v>
      </c>
    </row>
    <row r="25" spans="1:9" ht="16.5" x14ac:dyDescent="0.3">
      <c r="A25" s="37"/>
      <c r="B25" s="34" t="s">
        <v>17</v>
      </c>
      <c r="C25" s="15" t="s">
        <v>97</v>
      </c>
      <c r="D25" s="13" t="s">
        <v>161</v>
      </c>
      <c r="E25" s="46">
        <v>951.42499999999995</v>
      </c>
      <c r="F25" s="46">
        <v>936.9</v>
      </c>
      <c r="G25" s="21">
        <f t="shared" si="0"/>
        <v>-1.526657382347529E-2</v>
      </c>
      <c r="H25" s="46">
        <v>941.15</v>
      </c>
      <c r="I25" s="21">
        <f t="shared" si="1"/>
        <v>-4.5157520055251555E-3</v>
      </c>
    </row>
    <row r="26" spans="1:9" ht="16.5" x14ac:dyDescent="0.3">
      <c r="A26" s="37"/>
      <c r="B26" s="34" t="s">
        <v>18</v>
      </c>
      <c r="C26" s="15" t="s">
        <v>98</v>
      </c>
      <c r="D26" s="13" t="s">
        <v>83</v>
      </c>
      <c r="E26" s="46">
        <v>1615.0033333333336</v>
      </c>
      <c r="F26" s="46">
        <v>1289.8</v>
      </c>
      <c r="G26" s="21">
        <f t="shared" si="0"/>
        <v>-0.20136387747393725</v>
      </c>
      <c r="H26" s="46">
        <v>1293.9929999999999</v>
      </c>
      <c r="I26" s="21">
        <f t="shared" si="1"/>
        <v>-3.2403575598940518E-3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554.05333333333328</v>
      </c>
      <c r="F27" s="46">
        <v>553.15</v>
      </c>
      <c r="G27" s="21">
        <f t="shared" si="0"/>
        <v>-1.6304086249217422E-3</v>
      </c>
      <c r="H27" s="46">
        <v>554.9</v>
      </c>
      <c r="I27" s="21">
        <f t="shared" si="1"/>
        <v>-3.1537213912416653E-3</v>
      </c>
    </row>
    <row r="28" spans="1:9" ht="16.5" x14ac:dyDescent="0.3">
      <c r="A28" s="37"/>
      <c r="B28" s="34" t="s">
        <v>12</v>
      </c>
      <c r="C28" s="15" t="s">
        <v>92</v>
      </c>
      <c r="D28" s="13" t="s">
        <v>81</v>
      </c>
      <c r="E28" s="46">
        <v>546.30833333333339</v>
      </c>
      <c r="F28" s="46">
        <v>579.27499999999998</v>
      </c>
      <c r="G28" s="21">
        <f t="shared" si="0"/>
        <v>6.0344433088762292E-2</v>
      </c>
      <c r="H28" s="46">
        <v>577.4</v>
      </c>
      <c r="I28" s="21">
        <f t="shared" si="1"/>
        <v>3.2473155524766193E-3</v>
      </c>
    </row>
    <row r="29" spans="1:9" ht="17.25" thickBot="1" x14ac:dyDescent="0.35">
      <c r="A29" s="38"/>
      <c r="B29" s="34" t="s">
        <v>4</v>
      </c>
      <c r="C29" s="15" t="s">
        <v>84</v>
      </c>
      <c r="D29" s="13" t="s">
        <v>161</v>
      </c>
      <c r="E29" s="46">
        <v>1179.5500000000002</v>
      </c>
      <c r="F29" s="46">
        <v>1561.9</v>
      </c>
      <c r="G29" s="21">
        <f t="shared" si="0"/>
        <v>0.32414903988809279</v>
      </c>
      <c r="H29" s="46">
        <v>1538.23</v>
      </c>
      <c r="I29" s="21">
        <f t="shared" si="1"/>
        <v>1.5387815866287924E-2</v>
      </c>
    </row>
    <row r="30" spans="1:9" ht="16.5" x14ac:dyDescent="0.3">
      <c r="A30" s="37"/>
      <c r="B30" s="34" t="s">
        <v>15</v>
      </c>
      <c r="C30" s="15" t="s">
        <v>95</v>
      </c>
      <c r="D30" s="13" t="s">
        <v>82</v>
      </c>
      <c r="E30" s="46">
        <v>1828.5033333333333</v>
      </c>
      <c r="F30" s="46">
        <v>1329.9</v>
      </c>
      <c r="G30" s="21">
        <f t="shared" si="0"/>
        <v>-0.27268385254971728</v>
      </c>
      <c r="H30" s="46">
        <v>1302.4000000000001</v>
      </c>
      <c r="I30" s="21">
        <f t="shared" si="1"/>
        <v>2.1114864864864864E-2</v>
      </c>
    </row>
    <row r="31" spans="1:9" ht="17.25" thickBot="1" x14ac:dyDescent="0.35">
      <c r="A31" s="38"/>
      <c r="B31" s="36" t="s">
        <v>8</v>
      </c>
      <c r="C31" s="16" t="s">
        <v>89</v>
      </c>
      <c r="D31" s="12" t="s">
        <v>161</v>
      </c>
      <c r="E31" s="49">
        <v>2215.9867222222219</v>
      </c>
      <c r="F31" s="49">
        <v>2118.7444444444445</v>
      </c>
      <c r="G31" s="23">
        <f t="shared" si="0"/>
        <v>-4.3882157236150549E-2</v>
      </c>
      <c r="H31" s="49">
        <v>2019.25</v>
      </c>
      <c r="I31" s="23">
        <f t="shared" si="1"/>
        <v>4.9272969887059315E-2</v>
      </c>
    </row>
    <row r="32" spans="1:9" ht="15.75" customHeight="1" thickBot="1" x14ac:dyDescent="0.25">
      <c r="A32" s="158" t="s">
        <v>188</v>
      </c>
      <c r="B32" s="159"/>
      <c r="C32" s="159"/>
      <c r="D32" s="160"/>
      <c r="E32" s="106">
        <f>SUM(E16:E31)</f>
        <v>18012.30772222222</v>
      </c>
      <c r="F32" s="107">
        <f>SUM(F16:F31)</f>
        <v>16946.719444444439</v>
      </c>
      <c r="G32" s="108">
        <f t="shared" ref="G32" si="2">(F32-E32)/E32</f>
        <v>-5.9158898138473318E-2</v>
      </c>
      <c r="H32" s="107">
        <f>SUM(H16:H31)</f>
        <v>17476.805999999997</v>
      </c>
      <c r="I32" s="111">
        <f t="shared" ref="I32" si="3">(F32-H32)/H32</f>
        <v>-3.0330859972672212E-2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30</v>
      </c>
      <c r="C34" s="18" t="s">
        <v>104</v>
      </c>
      <c r="D34" s="20" t="s">
        <v>161</v>
      </c>
      <c r="E34" s="54">
        <v>1713.0516666666667</v>
      </c>
      <c r="F34" s="54">
        <v>1776.9</v>
      </c>
      <c r="G34" s="21">
        <f>(F34-E34)/E34</f>
        <v>3.7271691552405027E-2</v>
      </c>
      <c r="H34" s="54">
        <v>2228.23</v>
      </c>
      <c r="I34" s="21">
        <f>(F34-H34)/H34</f>
        <v>-0.20255090363203077</v>
      </c>
    </row>
    <row r="35" spans="1:9" ht="16.5" x14ac:dyDescent="0.3">
      <c r="A35" s="37"/>
      <c r="B35" s="34" t="s">
        <v>28</v>
      </c>
      <c r="C35" s="15" t="s">
        <v>102</v>
      </c>
      <c r="D35" s="11" t="s">
        <v>161</v>
      </c>
      <c r="E35" s="46">
        <v>1772.6836785714286</v>
      </c>
      <c r="F35" s="46">
        <v>1833.75</v>
      </c>
      <c r="G35" s="21">
        <f>(F35-E35)/E35</f>
        <v>3.4448515641427688E-2</v>
      </c>
      <c r="H35" s="46">
        <v>1872.9169999999999</v>
      </c>
      <c r="I35" s="21">
        <f>(F35-H35)/H35</f>
        <v>-2.0912298836520741E-2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2010.9609999999998</v>
      </c>
      <c r="F36" s="46">
        <v>2281.6</v>
      </c>
      <c r="G36" s="21">
        <f>(F36-E36)/E36</f>
        <v>0.13458192376679615</v>
      </c>
      <c r="H36" s="46">
        <v>2279.16</v>
      </c>
      <c r="I36" s="21">
        <f>(F36-H36)/H36</f>
        <v>1.0705698590709098E-3</v>
      </c>
    </row>
    <row r="37" spans="1:9" ht="16.5" x14ac:dyDescent="0.3">
      <c r="A37" s="37"/>
      <c r="B37" s="34" t="s">
        <v>29</v>
      </c>
      <c r="C37" s="15" t="s">
        <v>103</v>
      </c>
      <c r="D37" s="11" t="s">
        <v>161</v>
      </c>
      <c r="E37" s="46">
        <v>1607.0928571428572</v>
      </c>
      <c r="F37" s="46">
        <v>1790.6666666666665</v>
      </c>
      <c r="G37" s="21">
        <f>(F37-E37)/E37</f>
        <v>0.11422725744060175</v>
      </c>
      <c r="H37" s="46">
        <v>1745.9124999999999</v>
      </c>
      <c r="I37" s="21">
        <f>(F37-H37)/H37</f>
        <v>2.563368248217858E-2</v>
      </c>
    </row>
    <row r="38" spans="1:9" ht="17.25" thickBot="1" x14ac:dyDescent="0.35">
      <c r="A38" s="38"/>
      <c r="B38" s="39" t="s">
        <v>27</v>
      </c>
      <c r="C38" s="15" t="s">
        <v>101</v>
      </c>
      <c r="D38" s="24" t="s">
        <v>161</v>
      </c>
      <c r="E38" s="49">
        <v>1858.5343333333333</v>
      </c>
      <c r="F38" s="49">
        <v>2119.75</v>
      </c>
      <c r="G38" s="23">
        <f>(F38-E38)/E38</f>
        <v>0.14054928229287489</v>
      </c>
      <c r="H38" s="49">
        <v>2050.7269999999999</v>
      </c>
      <c r="I38" s="23">
        <f>(F38-H38)/H38</f>
        <v>3.3657819885338294E-2</v>
      </c>
    </row>
    <row r="39" spans="1:9" ht="15.75" customHeight="1" thickBot="1" x14ac:dyDescent="0.25">
      <c r="A39" s="158" t="s">
        <v>189</v>
      </c>
      <c r="B39" s="159"/>
      <c r="C39" s="159"/>
      <c r="D39" s="160"/>
      <c r="E39" s="86">
        <f>SUM(E34:E38)</f>
        <v>8962.3235357142858</v>
      </c>
      <c r="F39" s="109">
        <f>SUM(F34:F38)</f>
        <v>9802.6666666666661</v>
      </c>
      <c r="G39" s="110">
        <f t="shared" ref="G39" si="4">(F39-E39)/E39</f>
        <v>9.3763980691353832E-2</v>
      </c>
      <c r="H39" s="109">
        <f>SUM(H34:H38)</f>
        <v>10176.946499999998</v>
      </c>
      <c r="I39" s="111">
        <f t="shared" ref="I39" si="5">(F39-H39)/H39</f>
        <v>-3.6777223240127305E-2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11154.75</v>
      </c>
      <c r="F41" s="46">
        <v>10198.5</v>
      </c>
      <c r="G41" s="21">
        <f t="shared" ref="G41:G46" si="6">(F41-E41)/E41</f>
        <v>-8.5725811873865396E-2</v>
      </c>
      <c r="H41" s="46">
        <v>10529.75</v>
      </c>
      <c r="I41" s="21">
        <f t="shared" ref="I41:I46" si="7">(F41-H41)/H41</f>
        <v>-3.1458486668724327E-2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6">
        <v>9968.4523809523816</v>
      </c>
      <c r="F42" s="46">
        <v>9968.5714285714294</v>
      </c>
      <c r="G42" s="21">
        <f t="shared" si="6"/>
        <v>1.1942437451492536E-5</v>
      </c>
      <c r="H42" s="46">
        <v>9968.5714285714294</v>
      </c>
      <c r="I42" s="21">
        <f t="shared" si="7"/>
        <v>0</v>
      </c>
    </row>
    <row r="43" spans="1:9" ht="16.5" x14ac:dyDescent="0.3">
      <c r="A43" s="37"/>
      <c r="B43" s="39" t="s">
        <v>36</v>
      </c>
      <c r="C43" s="15" t="s">
        <v>153</v>
      </c>
      <c r="D43" s="11" t="s">
        <v>161</v>
      </c>
      <c r="E43" s="57">
        <v>12629.017857142859</v>
      </c>
      <c r="F43" s="57">
        <v>12760</v>
      </c>
      <c r="G43" s="21">
        <f t="shared" si="6"/>
        <v>1.0371522499911502E-2</v>
      </c>
      <c r="H43" s="57">
        <v>12760</v>
      </c>
      <c r="I43" s="21">
        <f t="shared" si="7"/>
        <v>0</v>
      </c>
    </row>
    <row r="44" spans="1:9" ht="16.5" x14ac:dyDescent="0.3">
      <c r="A44" s="37"/>
      <c r="B44" s="34" t="s">
        <v>31</v>
      </c>
      <c r="C44" s="15" t="s">
        <v>105</v>
      </c>
      <c r="D44" s="11" t="s">
        <v>161</v>
      </c>
      <c r="E44" s="47">
        <v>26313.217777777776</v>
      </c>
      <c r="F44" s="47">
        <v>27398.3</v>
      </c>
      <c r="G44" s="21">
        <f t="shared" si="6"/>
        <v>4.1237154322441114E-2</v>
      </c>
      <c r="H44" s="47">
        <v>26965</v>
      </c>
      <c r="I44" s="21">
        <f t="shared" si="7"/>
        <v>1.6068978305210431E-2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14790.439999999999</v>
      </c>
      <c r="F45" s="47">
        <v>15624.266666666666</v>
      </c>
      <c r="G45" s="21">
        <f t="shared" si="6"/>
        <v>5.6376055524153965E-2</v>
      </c>
      <c r="H45" s="47">
        <v>15307.666666666668</v>
      </c>
      <c r="I45" s="21">
        <f t="shared" si="7"/>
        <v>2.068244670426574E-2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5912.5</v>
      </c>
      <c r="F46" s="50">
        <v>6250</v>
      </c>
      <c r="G46" s="31">
        <f t="shared" si="6"/>
        <v>5.7082452431289642E-2</v>
      </c>
      <c r="H46" s="50">
        <v>5916.6</v>
      </c>
      <c r="I46" s="31">
        <f t="shared" si="7"/>
        <v>5.6349930703444483E-2</v>
      </c>
    </row>
    <row r="47" spans="1:9" ht="15.75" customHeight="1" thickBot="1" x14ac:dyDescent="0.25">
      <c r="A47" s="158" t="s">
        <v>190</v>
      </c>
      <c r="B47" s="159"/>
      <c r="C47" s="159"/>
      <c r="D47" s="160"/>
      <c r="E47" s="86">
        <f>SUM(E41:E46)</f>
        <v>80768.378015873008</v>
      </c>
      <c r="F47" s="86">
        <f>SUM(F41:F46)</f>
        <v>82199.638095238086</v>
      </c>
      <c r="G47" s="110">
        <f t="shared" ref="G47" si="8">(F47-E47)/E47</f>
        <v>1.7720549979149014E-2</v>
      </c>
      <c r="H47" s="109">
        <f>SUM(H41:H46)</f>
        <v>81447.588095238098</v>
      </c>
      <c r="I47" s="111">
        <f t="shared" ref="I47" si="9">(F47-H47)/H47</f>
        <v>9.2335453705590775E-3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47</v>
      </c>
      <c r="C49" s="15" t="s">
        <v>113</v>
      </c>
      <c r="D49" s="20" t="s">
        <v>114</v>
      </c>
      <c r="E49" s="43">
        <v>19279.5</v>
      </c>
      <c r="F49" s="43">
        <v>19273.75</v>
      </c>
      <c r="G49" s="21">
        <f t="shared" ref="G49:G54" si="10">(F49-E49)/E49</f>
        <v>-2.9824424907284939E-4</v>
      </c>
      <c r="H49" s="43">
        <v>19273.75</v>
      </c>
      <c r="I49" s="21">
        <f t="shared" ref="I49:I54" si="11">(F49-H49)/H49</f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2237.5</v>
      </c>
      <c r="G50" s="21">
        <f t="shared" si="10"/>
        <v>0.13258370091835991</v>
      </c>
      <c r="H50" s="47">
        <v>2237.5</v>
      </c>
      <c r="I50" s="21">
        <f t="shared" si="11"/>
        <v>0</v>
      </c>
    </row>
    <row r="51" spans="1:9" ht="16.5" x14ac:dyDescent="0.3">
      <c r="A51" s="37"/>
      <c r="B51" s="34" t="s">
        <v>50</v>
      </c>
      <c r="C51" s="15" t="s">
        <v>159</v>
      </c>
      <c r="D51" s="11" t="s">
        <v>112</v>
      </c>
      <c r="E51" s="47">
        <v>24310.055555555558</v>
      </c>
      <c r="F51" s="47">
        <v>27101</v>
      </c>
      <c r="G51" s="21">
        <f t="shared" si="10"/>
        <v>0.1148061730285363</v>
      </c>
      <c r="H51" s="47">
        <v>27101</v>
      </c>
      <c r="I51" s="21">
        <f t="shared" si="11"/>
        <v>0</v>
      </c>
    </row>
    <row r="52" spans="1:9" ht="16.5" x14ac:dyDescent="0.3">
      <c r="A52" s="37"/>
      <c r="B52" s="34" t="s">
        <v>48</v>
      </c>
      <c r="C52" s="15" t="s">
        <v>157</v>
      </c>
      <c r="D52" s="11" t="s">
        <v>114</v>
      </c>
      <c r="E52" s="47">
        <v>17687.953642857145</v>
      </c>
      <c r="F52" s="47">
        <v>18983.015777777779</v>
      </c>
      <c r="G52" s="21">
        <f t="shared" si="10"/>
        <v>7.3217182782679538E-2</v>
      </c>
      <c r="H52" s="47">
        <v>18983.015555555558</v>
      </c>
      <c r="I52" s="21">
        <f t="shared" si="11"/>
        <v>1.1706370908482969E-8</v>
      </c>
    </row>
    <row r="53" spans="1:9" ht="16.5" x14ac:dyDescent="0.3">
      <c r="A53" s="37"/>
      <c r="B53" s="34" t="s">
        <v>46</v>
      </c>
      <c r="C53" s="15" t="s">
        <v>111</v>
      </c>
      <c r="D53" s="13" t="s">
        <v>110</v>
      </c>
      <c r="E53" s="47">
        <v>6037.333333333333</v>
      </c>
      <c r="F53" s="47">
        <v>6144.4444444444443</v>
      </c>
      <c r="G53" s="21">
        <f t="shared" si="10"/>
        <v>1.7741460541813935E-2</v>
      </c>
      <c r="H53" s="47">
        <v>6034.4444444444443</v>
      </c>
      <c r="I53" s="21">
        <f t="shared" si="11"/>
        <v>1.8228687166267722E-2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6260.5</v>
      </c>
      <c r="F54" s="50">
        <v>6341.1111111111113</v>
      </c>
      <c r="G54" s="31">
        <f t="shared" si="10"/>
        <v>1.2876145852745198E-2</v>
      </c>
      <c r="H54" s="50">
        <v>6213.333333333333</v>
      </c>
      <c r="I54" s="31">
        <f t="shared" si="11"/>
        <v>2.0565092989985777E-2</v>
      </c>
    </row>
    <row r="55" spans="1:9" ht="15.75" customHeight="1" thickBot="1" x14ac:dyDescent="0.25">
      <c r="A55" s="158" t="s">
        <v>191</v>
      </c>
      <c r="B55" s="159"/>
      <c r="C55" s="159"/>
      <c r="D55" s="160"/>
      <c r="E55" s="86">
        <f>SUM(E49:E54)</f>
        <v>75550.913960317455</v>
      </c>
      <c r="F55" s="86">
        <f>SUM(F49:F54)</f>
        <v>80080.821333333326</v>
      </c>
      <c r="G55" s="110">
        <f t="shared" ref="G55" si="12">(F55-E55)/E55</f>
        <v>5.9958339820947372E-2</v>
      </c>
      <c r="H55" s="86">
        <f>SUM(H49:H54)</f>
        <v>79843.04333333332</v>
      </c>
      <c r="I55" s="111">
        <f t="shared" ref="I55" si="13">(F55-H55)/H55</f>
        <v>2.9780678450258523E-3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38</v>
      </c>
      <c r="C57" s="19" t="s">
        <v>115</v>
      </c>
      <c r="D57" s="20" t="s">
        <v>114</v>
      </c>
      <c r="E57" s="43">
        <v>3750</v>
      </c>
      <c r="F57" s="66">
        <v>3750</v>
      </c>
      <c r="G57" s="22">
        <f t="shared" ref="G57:G65" si="14">(F57-E57)/E57</f>
        <v>0</v>
      </c>
      <c r="H57" s="66">
        <v>3750</v>
      </c>
      <c r="I57" s="22">
        <f t="shared" ref="I57:I65" si="15">(F57-H57)/H57</f>
        <v>0</v>
      </c>
    </row>
    <row r="58" spans="1:9" ht="16.5" x14ac:dyDescent="0.3">
      <c r="A58" s="118"/>
      <c r="B58" s="99" t="s">
        <v>39</v>
      </c>
      <c r="C58" s="15" t="s">
        <v>116</v>
      </c>
      <c r="D58" s="11" t="s">
        <v>114</v>
      </c>
      <c r="E58" s="47">
        <v>3924.2500000000005</v>
      </c>
      <c r="F58" s="70">
        <v>3347.1428571428573</v>
      </c>
      <c r="G58" s="21">
        <f t="shared" si="14"/>
        <v>-0.14706176794473927</v>
      </c>
      <c r="H58" s="70">
        <v>3347.1428571428573</v>
      </c>
      <c r="I58" s="21">
        <f t="shared" si="15"/>
        <v>0</v>
      </c>
    </row>
    <row r="59" spans="1:9" ht="16.5" x14ac:dyDescent="0.3">
      <c r="A59" s="118"/>
      <c r="B59" s="99" t="s">
        <v>40</v>
      </c>
      <c r="C59" s="15" t="s">
        <v>117</v>
      </c>
      <c r="D59" s="11" t="s">
        <v>114</v>
      </c>
      <c r="E59" s="47">
        <v>2047.1666666666667</v>
      </c>
      <c r="F59" s="70">
        <v>2031.6666666666667</v>
      </c>
      <c r="G59" s="21">
        <f t="shared" si="14"/>
        <v>-7.5714402019050721E-3</v>
      </c>
      <c r="H59" s="70">
        <v>2031.6666666666667</v>
      </c>
      <c r="I59" s="21">
        <f t="shared" si="15"/>
        <v>0</v>
      </c>
    </row>
    <row r="60" spans="1:9" ht="16.5" x14ac:dyDescent="0.3">
      <c r="A60" s="118"/>
      <c r="B60" s="99" t="s">
        <v>42</v>
      </c>
      <c r="C60" s="15" t="s">
        <v>198</v>
      </c>
      <c r="D60" s="11" t="s">
        <v>114</v>
      </c>
      <c r="E60" s="47">
        <v>2108.75</v>
      </c>
      <c r="F60" s="70">
        <v>2155.8333333333335</v>
      </c>
      <c r="G60" s="21">
        <f t="shared" si="14"/>
        <v>2.2327603240466384E-2</v>
      </c>
      <c r="H60" s="70">
        <v>2155.8333333333335</v>
      </c>
      <c r="I60" s="21">
        <f t="shared" si="15"/>
        <v>0</v>
      </c>
    </row>
    <row r="61" spans="1:9" ht="16.5" x14ac:dyDescent="0.3">
      <c r="A61" s="118"/>
      <c r="B61" s="99" t="s">
        <v>43</v>
      </c>
      <c r="C61" s="15" t="s">
        <v>119</v>
      </c>
      <c r="D61" s="11" t="s">
        <v>114</v>
      </c>
      <c r="E61" s="47">
        <v>4602.7256944444453</v>
      </c>
      <c r="F61" s="61">
        <v>4761.666666666667</v>
      </c>
      <c r="G61" s="21">
        <f t="shared" si="14"/>
        <v>3.4531923641260155E-2</v>
      </c>
      <c r="H61" s="61">
        <v>4761.666666666667</v>
      </c>
      <c r="I61" s="21">
        <f t="shared" si="15"/>
        <v>0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5688.5249999999996</v>
      </c>
      <c r="F62" s="73">
        <v>5107.5</v>
      </c>
      <c r="G62" s="29">
        <f t="shared" si="14"/>
        <v>-0.10213983413978134</v>
      </c>
      <c r="H62" s="73">
        <v>5107.5</v>
      </c>
      <c r="I62" s="29">
        <f t="shared" si="15"/>
        <v>0</v>
      </c>
    </row>
    <row r="63" spans="1:9" ht="16.5" x14ac:dyDescent="0.3">
      <c r="A63" s="118"/>
      <c r="B63" s="101" t="s">
        <v>55</v>
      </c>
      <c r="C63" s="14" t="s">
        <v>122</v>
      </c>
      <c r="D63" s="11" t="s">
        <v>120</v>
      </c>
      <c r="E63" s="43">
        <v>4621.3999999999996</v>
      </c>
      <c r="F63" s="68">
        <v>5039.5</v>
      </c>
      <c r="G63" s="21">
        <f t="shared" si="14"/>
        <v>9.0470420218981343E-2</v>
      </c>
      <c r="H63" s="68">
        <v>5039.5</v>
      </c>
      <c r="I63" s="21">
        <f t="shared" si="15"/>
        <v>0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17683.625</v>
      </c>
      <c r="F64" s="70">
        <v>21480</v>
      </c>
      <c r="G64" s="21">
        <f t="shared" si="14"/>
        <v>0.21468307544409024</v>
      </c>
      <c r="H64" s="70">
        <v>21480</v>
      </c>
      <c r="I64" s="21">
        <f t="shared" si="15"/>
        <v>0</v>
      </c>
    </row>
    <row r="65" spans="1:9" ht="16.5" customHeight="1" thickBot="1" x14ac:dyDescent="0.35">
      <c r="A65" s="119"/>
      <c r="B65" s="100" t="s">
        <v>41</v>
      </c>
      <c r="C65" s="16" t="s">
        <v>118</v>
      </c>
      <c r="D65" s="12" t="s">
        <v>114</v>
      </c>
      <c r="E65" s="50">
        <v>5500</v>
      </c>
      <c r="F65" s="73">
        <v>4507.5</v>
      </c>
      <c r="G65" s="29">
        <f t="shared" si="14"/>
        <v>-0.18045454545454545</v>
      </c>
      <c r="H65" s="73">
        <v>4500</v>
      </c>
      <c r="I65" s="29">
        <f t="shared" si="15"/>
        <v>1.6666666666666668E-3</v>
      </c>
    </row>
    <row r="66" spans="1:9" ht="15.75" customHeight="1" thickBot="1" x14ac:dyDescent="0.25">
      <c r="A66" s="158" t="s">
        <v>192</v>
      </c>
      <c r="B66" s="169"/>
      <c r="C66" s="169"/>
      <c r="D66" s="170"/>
      <c r="E66" s="106">
        <f>SUM(E57:E65)</f>
        <v>49926.442361111112</v>
      </c>
      <c r="F66" s="106">
        <f>SUM(F57:F65)</f>
        <v>52180.809523809527</v>
      </c>
      <c r="G66" s="108">
        <f t="shared" ref="G66" si="16">(F66-E66)/E66</f>
        <v>4.5153771350117153E-2</v>
      </c>
      <c r="H66" s="106">
        <f>SUM(H57:H65)</f>
        <v>52173.309523809527</v>
      </c>
      <c r="I66" s="111">
        <f t="shared" ref="I66" si="17">(F66-H66)/H66</f>
        <v>1.4375166284165549E-4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6340.875</v>
      </c>
      <c r="F68" s="54">
        <v>6455.5</v>
      </c>
      <c r="G68" s="21">
        <f t="shared" ref="G68:G73" si="18">(F68-E68)/E68</f>
        <v>1.8077158120921796E-2</v>
      </c>
      <c r="H68" s="54">
        <v>6455.5</v>
      </c>
      <c r="I68" s="21">
        <f t="shared" ref="I68:I73" si="19"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47046.625</v>
      </c>
      <c r="G69" s="21">
        <f t="shared" si="18"/>
        <v>0</v>
      </c>
      <c r="H69" s="46">
        <v>47046.625</v>
      </c>
      <c r="I69" s="21">
        <f t="shared" si="19"/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12440.979166666668</v>
      </c>
      <c r="F70" s="46">
        <v>11498.75</v>
      </c>
      <c r="G70" s="21">
        <f t="shared" si="18"/>
        <v>-7.5735933164424785E-2</v>
      </c>
      <c r="H70" s="46">
        <v>11498.75</v>
      </c>
      <c r="I70" s="21">
        <f t="shared" si="19"/>
        <v>0</v>
      </c>
    </row>
    <row r="71" spans="1:9" ht="16.5" x14ac:dyDescent="0.3">
      <c r="A71" s="37"/>
      <c r="B71" s="34" t="s">
        <v>63</v>
      </c>
      <c r="C71" s="15" t="s">
        <v>132</v>
      </c>
      <c r="D71" s="13" t="s">
        <v>126</v>
      </c>
      <c r="E71" s="47">
        <v>3830.6111111111113</v>
      </c>
      <c r="F71" s="46">
        <v>3862.5</v>
      </c>
      <c r="G71" s="21">
        <f t="shared" si="18"/>
        <v>8.3247523603718048E-3</v>
      </c>
      <c r="H71" s="46">
        <v>3862.5</v>
      </c>
      <c r="I71" s="21">
        <f t="shared" si="19"/>
        <v>0</v>
      </c>
    </row>
    <row r="72" spans="1:9" ht="16.5" x14ac:dyDescent="0.3">
      <c r="A72" s="37"/>
      <c r="B72" s="34" t="s">
        <v>64</v>
      </c>
      <c r="C72" s="15" t="s">
        <v>133</v>
      </c>
      <c r="D72" s="13" t="s">
        <v>127</v>
      </c>
      <c r="E72" s="47">
        <v>3433.208333333333</v>
      </c>
      <c r="F72" s="46">
        <v>3640</v>
      </c>
      <c r="G72" s="21">
        <f t="shared" si="18"/>
        <v>6.0232775465126252E-2</v>
      </c>
      <c r="H72" s="46">
        <v>3640</v>
      </c>
      <c r="I72" s="21">
        <f t="shared" si="19"/>
        <v>0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7196.1944444444434</v>
      </c>
      <c r="F73" s="58">
        <v>7776.3</v>
      </c>
      <c r="G73" s="31">
        <f t="shared" si="18"/>
        <v>8.0612823907698306E-2</v>
      </c>
      <c r="H73" s="58">
        <v>7727.3</v>
      </c>
      <c r="I73" s="31">
        <f t="shared" si="19"/>
        <v>6.3411540900443876E-3</v>
      </c>
    </row>
    <row r="74" spans="1:9" ht="15.75" customHeight="1" thickBot="1" x14ac:dyDescent="0.25">
      <c r="A74" s="158" t="s">
        <v>214</v>
      </c>
      <c r="B74" s="159"/>
      <c r="C74" s="159"/>
      <c r="D74" s="160"/>
      <c r="E74" s="86">
        <f>SUM(E68:E73)</f>
        <v>80288.493055555547</v>
      </c>
      <c r="F74" s="86">
        <f>SUM(F68:F73)</f>
        <v>80279.675000000003</v>
      </c>
      <c r="G74" s="110">
        <f t="shared" ref="G74" si="20">(F74-E74)/E74</f>
        <v>-1.0982963087179772E-4</v>
      </c>
      <c r="H74" s="86">
        <f>SUM(H68:H73)</f>
        <v>80230.675000000003</v>
      </c>
      <c r="I74" s="111">
        <f t="shared" ref="I74" si="21">(F74-H74)/H74</f>
        <v>6.1073897234443055E-4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3607.2</v>
      </c>
      <c r="F76" s="43">
        <v>3725.8</v>
      </c>
      <c r="G76" s="21">
        <f>(F76-E76)/E76</f>
        <v>3.287868707030394E-2</v>
      </c>
      <c r="H76" s="43">
        <v>3725.8</v>
      </c>
      <c r="I76" s="21">
        <f>(F76-H76)/H76</f>
        <v>0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2748.3333333333335</v>
      </c>
      <c r="F77" s="47">
        <v>2780.3333333333335</v>
      </c>
      <c r="G77" s="21">
        <f>(F77-E77)/E77</f>
        <v>1.1643420254699817E-2</v>
      </c>
      <c r="H77" s="47">
        <v>2780.3333333333335</v>
      </c>
      <c r="I77" s="21">
        <f>(F77-H77)/H77</f>
        <v>0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1316.8888888888889</v>
      </c>
      <c r="F78" s="47">
        <v>1339.875</v>
      </c>
      <c r="G78" s="21">
        <f>(F78-E78)/E78</f>
        <v>1.7454859939250739E-2</v>
      </c>
      <c r="H78" s="47">
        <v>1339.875</v>
      </c>
      <c r="I78" s="21">
        <f>(F78-H78)/H78</f>
        <v>0</v>
      </c>
    </row>
    <row r="79" spans="1:9" ht="16.5" x14ac:dyDescent="0.3">
      <c r="A79" s="37"/>
      <c r="B79" s="34" t="s">
        <v>70</v>
      </c>
      <c r="C79" s="15" t="s">
        <v>141</v>
      </c>
      <c r="D79" s="13" t="s">
        <v>137</v>
      </c>
      <c r="E79" s="47">
        <v>2120.3333333333335</v>
      </c>
      <c r="F79" s="47">
        <v>2218.3000000000002</v>
      </c>
      <c r="G79" s="21">
        <f>(F79-E79)/E79</f>
        <v>4.6203427134098425E-2</v>
      </c>
      <c r="H79" s="47">
        <v>2218.3000000000002</v>
      </c>
      <c r="I79" s="21">
        <f>(F79-H79)/H79</f>
        <v>0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1598</v>
      </c>
      <c r="F80" s="50">
        <v>1605</v>
      </c>
      <c r="G80" s="21">
        <f>(F80-E80)/E80</f>
        <v>4.3804755944931162E-3</v>
      </c>
      <c r="H80" s="50">
        <v>1605</v>
      </c>
      <c r="I80" s="21">
        <f>(F80-H80)/H80</f>
        <v>0</v>
      </c>
    </row>
    <row r="81" spans="1:11" ht="15.75" customHeight="1" thickBot="1" x14ac:dyDescent="0.25">
      <c r="A81" s="158" t="s">
        <v>193</v>
      </c>
      <c r="B81" s="159"/>
      <c r="C81" s="159"/>
      <c r="D81" s="160"/>
      <c r="E81" s="86">
        <f>SUM(E76:E80)</f>
        <v>11390.755555555555</v>
      </c>
      <c r="F81" s="86">
        <f>SUM(F76:F80)</f>
        <v>11669.308333333334</v>
      </c>
      <c r="G81" s="110">
        <f t="shared" ref="G81" si="22">(F81-E81)/E81</f>
        <v>2.4454284566041953E-2</v>
      </c>
      <c r="H81" s="86">
        <f>SUM(H76:H80)</f>
        <v>11669.308333333334</v>
      </c>
      <c r="I81" s="111">
        <f t="shared" ref="I81" si="23">(F81-H81)/H81</f>
        <v>0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1466.4285714285713</v>
      </c>
      <c r="G83" s="22">
        <f t="shared" ref="G83:G89" si="24">(F83-E83)/E83</f>
        <v>0</v>
      </c>
      <c r="H83" s="43">
        <v>1466.4285714285713</v>
      </c>
      <c r="I83" s="22">
        <f t="shared" ref="I83:I89" si="25"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1450</v>
      </c>
      <c r="F84" s="32">
        <v>1269.4444444444443</v>
      </c>
      <c r="G84" s="21">
        <f t="shared" si="24"/>
        <v>-0.12452107279693493</v>
      </c>
      <c r="H84" s="32">
        <v>1269.4444444444443</v>
      </c>
      <c r="I84" s="21">
        <f t="shared" si="25"/>
        <v>0</v>
      </c>
    </row>
    <row r="85" spans="1:11" ht="16.5" x14ac:dyDescent="0.3">
      <c r="A85" s="37"/>
      <c r="B85" s="34" t="s">
        <v>75</v>
      </c>
      <c r="C85" s="15" t="s">
        <v>148</v>
      </c>
      <c r="D85" s="13" t="s">
        <v>145</v>
      </c>
      <c r="E85" s="47">
        <v>927.42499999999995</v>
      </c>
      <c r="F85" s="47">
        <v>803.66666666666663</v>
      </c>
      <c r="G85" s="21">
        <f t="shared" si="24"/>
        <v>-0.13344295585447161</v>
      </c>
      <c r="H85" s="47">
        <v>803.66666666666663</v>
      </c>
      <c r="I85" s="21">
        <f t="shared" si="25"/>
        <v>0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1457.7</v>
      </c>
      <c r="F86" s="47">
        <v>1531.3</v>
      </c>
      <c r="G86" s="21">
        <f t="shared" si="24"/>
        <v>5.0490498730877346E-2</v>
      </c>
      <c r="H86" s="47">
        <v>1531.3</v>
      </c>
      <c r="I86" s="21">
        <f t="shared" si="25"/>
        <v>0</v>
      </c>
    </row>
    <row r="87" spans="1:11" ht="16.5" x14ac:dyDescent="0.3">
      <c r="A87" s="37"/>
      <c r="B87" s="34" t="s">
        <v>78</v>
      </c>
      <c r="C87" s="15" t="s">
        <v>149</v>
      </c>
      <c r="D87" s="25" t="s">
        <v>147</v>
      </c>
      <c r="E87" s="61">
        <v>1745.4</v>
      </c>
      <c r="F87" s="61">
        <v>1937.3</v>
      </c>
      <c r="G87" s="21">
        <f t="shared" si="24"/>
        <v>0.10994614415033795</v>
      </c>
      <c r="H87" s="61">
        <v>1937.3</v>
      </c>
      <c r="I87" s="21">
        <f t="shared" si="25"/>
        <v>0</v>
      </c>
    </row>
    <row r="88" spans="1:11" ht="16.5" x14ac:dyDescent="0.3">
      <c r="A88" s="37"/>
      <c r="B88" s="34" t="s">
        <v>79</v>
      </c>
      <c r="C88" s="15" t="s">
        <v>155</v>
      </c>
      <c r="D88" s="25" t="s">
        <v>156</v>
      </c>
      <c r="E88" s="61">
        <v>8750</v>
      </c>
      <c r="F88" s="61">
        <v>8830</v>
      </c>
      <c r="G88" s="21">
        <f t="shared" si="24"/>
        <v>9.1428571428571435E-3</v>
      </c>
      <c r="H88" s="61">
        <v>8830</v>
      </c>
      <c r="I88" s="21">
        <f t="shared" si="25"/>
        <v>0</v>
      </c>
    </row>
    <row r="89" spans="1:11" ht="16.5" customHeight="1" thickBot="1" x14ac:dyDescent="0.35">
      <c r="A89" s="35"/>
      <c r="B89" s="36" t="s">
        <v>80</v>
      </c>
      <c r="C89" s="16" t="s">
        <v>151</v>
      </c>
      <c r="D89" s="12" t="s">
        <v>150</v>
      </c>
      <c r="E89" s="50">
        <v>3910.8</v>
      </c>
      <c r="F89" s="50">
        <v>3988.8</v>
      </c>
      <c r="G89" s="23">
        <f t="shared" si="24"/>
        <v>1.9944768333844738E-2</v>
      </c>
      <c r="H89" s="50">
        <v>3988.8</v>
      </c>
      <c r="I89" s="23">
        <f t="shared" si="25"/>
        <v>0</v>
      </c>
    </row>
    <row r="90" spans="1:11" ht="15.75" customHeight="1" thickBot="1" x14ac:dyDescent="0.25">
      <c r="A90" s="158" t="s">
        <v>194</v>
      </c>
      <c r="B90" s="159"/>
      <c r="C90" s="159"/>
      <c r="D90" s="160"/>
      <c r="E90" s="86">
        <f>SUM(E83:E89)</f>
        <v>19707.753571428573</v>
      </c>
      <c r="F90" s="86">
        <f>SUM(F83:F89)</f>
        <v>19826.939682539683</v>
      </c>
      <c r="G90" s="120">
        <f t="shared" ref="G90:G91" si="26">(F90-E90)/E90</f>
        <v>6.04767614325668E-3</v>
      </c>
      <c r="H90" s="86">
        <f>SUM(H83:H89)</f>
        <v>19826.939682539683</v>
      </c>
      <c r="I90" s="111">
        <f t="shared" ref="I90:I91" si="27">(F90-H90)/H90</f>
        <v>0</v>
      </c>
    </row>
    <row r="91" spans="1:11" ht="15.75" customHeight="1" thickBot="1" x14ac:dyDescent="0.25">
      <c r="A91" s="158" t="s">
        <v>195</v>
      </c>
      <c r="B91" s="159"/>
      <c r="C91" s="159"/>
      <c r="D91" s="160"/>
      <c r="E91" s="106">
        <f>SUM(E90+E81+E74+E66+E55+E47+E39+E32)</f>
        <v>344607.36777777778</v>
      </c>
      <c r="F91" s="106">
        <f>SUM(F32,F39,F47,F55,F66,F74,F81,F90)</f>
        <v>352986.57807936508</v>
      </c>
      <c r="G91" s="108">
        <f t="shared" si="26"/>
        <v>2.4315238399054445E-2</v>
      </c>
      <c r="H91" s="106">
        <f>SUM(H32,H39,H47,H55,H66,H74,H81,H90)</f>
        <v>352844.61646825395</v>
      </c>
      <c r="I91" s="121">
        <f t="shared" si="27"/>
        <v>4.0233463821006619E-4</v>
      </c>
      <c r="J91" s="122"/>
    </row>
    <row r="92" spans="1:11" x14ac:dyDescent="0.25">
      <c r="E92" s="123"/>
      <c r="F92" s="123"/>
      <c r="K92" s="124"/>
    </row>
    <row r="95" spans="1:11" x14ac:dyDescent="0.25">
      <c r="E95" s="139"/>
      <c r="F95" s="139"/>
      <c r="G95" s="139"/>
      <c r="H95" s="139"/>
      <c r="I95" s="139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opLeftCell="A3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9.875" customWidth="1"/>
    <col min="4" max="4" width="13.125" customWidth="1"/>
    <col min="5" max="5" width="10.25" customWidth="1"/>
    <col min="6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6" t="s">
        <v>205</v>
      </c>
      <c r="B9" s="26"/>
      <c r="C9" s="26"/>
      <c r="D9" s="26"/>
      <c r="E9" s="140"/>
      <c r="F9" s="140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52" t="s">
        <v>3</v>
      </c>
      <c r="B13" s="152"/>
      <c r="C13" s="154" t="s">
        <v>0</v>
      </c>
      <c r="D13" s="148" t="s">
        <v>207</v>
      </c>
      <c r="E13" s="148" t="s">
        <v>208</v>
      </c>
      <c r="F13" s="148" t="s">
        <v>209</v>
      </c>
      <c r="G13" s="148" t="s">
        <v>210</v>
      </c>
      <c r="H13" s="148" t="s">
        <v>211</v>
      </c>
      <c r="I13" s="148" t="s">
        <v>212</v>
      </c>
    </row>
    <row r="14" spans="1:9" ht="24.75" customHeight="1" thickBot="1" x14ac:dyDescent="0.25">
      <c r="A14" s="153"/>
      <c r="B14" s="153"/>
      <c r="C14" s="155"/>
      <c r="D14" s="168"/>
      <c r="E14" s="168"/>
      <c r="F14" s="168"/>
      <c r="G14" s="149"/>
      <c r="H14" s="168"/>
      <c r="I14" s="168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1" t="s">
        <v>4</v>
      </c>
      <c r="C16" s="14" t="s">
        <v>163</v>
      </c>
      <c r="D16" s="135">
        <v>1375</v>
      </c>
      <c r="E16" s="135">
        <v>1250</v>
      </c>
      <c r="F16" s="135">
        <v>1500</v>
      </c>
      <c r="G16" s="135">
        <v>1750</v>
      </c>
      <c r="H16" s="136">
        <v>1750</v>
      </c>
      <c r="I16" s="83">
        <v>1525</v>
      </c>
    </row>
    <row r="17" spans="1:9" ht="16.5" x14ac:dyDescent="0.3">
      <c r="A17" s="92"/>
      <c r="B17" s="142" t="s">
        <v>5</v>
      </c>
      <c r="C17" s="15" t="s">
        <v>164</v>
      </c>
      <c r="D17" s="93">
        <v>1375</v>
      </c>
      <c r="E17" s="93">
        <v>1000</v>
      </c>
      <c r="F17" s="93">
        <v>1500</v>
      </c>
      <c r="G17" s="93">
        <v>1375</v>
      </c>
      <c r="H17" s="32">
        <v>1000</v>
      </c>
      <c r="I17" s="83">
        <v>1250</v>
      </c>
    </row>
    <row r="18" spans="1:9" ht="16.5" x14ac:dyDescent="0.3">
      <c r="A18" s="92"/>
      <c r="B18" s="142" t="s">
        <v>6</v>
      </c>
      <c r="C18" s="15" t="s">
        <v>165</v>
      </c>
      <c r="D18" s="93">
        <v>1125</v>
      </c>
      <c r="E18" s="93">
        <v>1000</v>
      </c>
      <c r="F18" s="93">
        <v>1000</v>
      </c>
      <c r="G18" s="93">
        <v>1375</v>
      </c>
      <c r="H18" s="32">
        <v>1500</v>
      </c>
      <c r="I18" s="83">
        <v>1200</v>
      </c>
    </row>
    <row r="19" spans="1:9" ht="16.5" x14ac:dyDescent="0.3">
      <c r="A19" s="92"/>
      <c r="B19" s="142" t="s">
        <v>7</v>
      </c>
      <c r="C19" s="15" t="s">
        <v>166</v>
      </c>
      <c r="D19" s="93">
        <v>937.5</v>
      </c>
      <c r="E19" s="93">
        <v>750</v>
      </c>
      <c r="F19" s="93">
        <v>1000</v>
      </c>
      <c r="G19" s="93">
        <v>875</v>
      </c>
      <c r="H19" s="32">
        <v>750</v>
      </c>
      <c r="I19" s="83">
        <v>862.5</v>
      </c>
    </row>
    <row r="20" spans="1:9" ht="16.5" x14ac:dyDescent="0.3">
      <c r="A20" s="92"/>
      <c r="B20" s="142" t="s">
        <v>8</v>
      </c>
      <c r="C20" s="15" t="s">
        <v>167</v>
      </c>
      <c r="D20" s="93">
        <v>1750</v>
      </c>
      <c r="E20" s="93">
        <v>1500</v>
      </c>
      <c r="F20" s="93">
        <v>2500</v>
      </c>
      <c r="G20" s="93">
        <v>2000</v>
      </c>
      <c r="H20" s="32">
        <v>1333</v>
      </c>
      <c r="I20" s="83">
        <v>1816.6</v>
      </c>
    </row>
    <row r="21" spans="1:9" ht="16.5" x14ac:dyDescent="0.3">
      <c r="A21" s="92"/>
      <c r="B21" s="142" t="s">
        <v>9</v>
      </c>
      <c r="C21" s="15" t="s">
        <v>168</v>
      </c>
      <c r="D21" s="93">
        <v>1187.5</v>
      </c>
      <c r="E21" s="93">
        <v>1000</v>
      </c>
      <c r="F21" s="93">
        <v>1000</v>
      </c>
      <c r="G21" s="93">
        <v>2000</v>
      </c>
      <c r="H21" s="32">
        <v>1000</v>
      </c>
      <c r="I21" s="83">
        <v>1237.5</v>
      </c>
    </row>
    <row r="22" spans="1:9" ht="16.5" x14ac:dyDescent="0.3">
      <c r="A22" s="92"/>
      <c r="B22" s="142" t="s">
        <v>10</v>
      </c>
      <c r="C22" s="15" t="s">
        <v>169</v>
      </c>
      <c r="D22" s="93">
        <v>1250</v>
      </c>
      <c r="E22" s="93">
        <v>1250</v>
      </c>
      <c r="F22" s="93">
        <v>1000</v>
      </c>
      <c r="G22" s="93">
        <v>1000</v>
      </c>
      <c r="H22" s="32">
        <v>1083</v>
      </c>
      <c r="I22" s="83">
        <v>1116.5999999999999</v>
      </c>
    </row>
    <row r="23" spans="1:9" ht="16.5" x14ac:dyDescent="0.3">
      <c r="A23" s="92"/>
      <c r="B23" s="142" t="s">
        <v>11</v>
      </c>
      <c r="C23" s="15" t="s">
        <v>170</v>
      </c>
      <c r="D23" s="93">
        <v>375</v>
      </c>
      <c r="E23" s="93">
        <v>350</v>
      </c>
      <c r="F23" s="93">
        <v>250</v>
      </c>
      <c r="G23" s="93">
        <v>375</v>
      </c>
      <c r="H23" s="32">
        <v>316</v>
      </c>
      <c r="I23" s="83">
        <v>333.2</v>
      </c>
    </row>
    <row r="24" spans="1:9" ht="16.5" x14ac:dyDescent="0.3">
      <c r="A24" s="92"/>
      <c r="B24" s="142" t="s">
        <v>12</v>
      </c>
      <c r="C24" s="15" t="s">
        <v>171</v>
      </c>
      <c r="D24" s="93"/>
      <c r="E24" s="93">
        <v>350</v>
      </c>
      <c r="F24" s="93">
        <v>500</v>
      </c>
      <c r="G24" s="93">
        <v>625</v>
      </c>
      <c r="H24" s="32">
        <v>500</v>
      </c>
      <c r="I24" s="83">
        <v>493.75</v>
      </c>
    </row>
    <row r="25" spans="1:9" ht="16.5" x14ac:dyDescent="0.3">
      <c r="A25" s="92"/>
      <c r="B25" s="142" t="s">
        <v>13</v>
      </c>
      <c r="C25" s="15" t="s">
        <v>172</v>
      </c>
      <c r="D25" s="93">
        <v>500</v>
      </c>
      <c r="E25" s="93">
        <v>350</v>
      </c>
      <c r="F25" s="93">
        <v>500</v>
      </c>
      <c r="G25" s="93">
        <v>625</v>
      </c>
      <c r="H25" s="32">
        <v>500</v>
      </c>
      <c r="I25" s="83">
        <v>495</v>
      </c>
    </row>
    <row r="26" spans="1:9" ht="16.5" x14ac:dyDescent="0.3">
      <c r="A26" s="92"/>
      <c r="B26" s="142" t="s">
        <v>14</v>
      </c>
      <c r="C26" s="15" t="s">
        <v>173</v>
      </c>
      <c r="D26" s="93">
        <v>500</v>
      </c>
      <c r="E26" s="93">
        <v>350</v>
      </c>
      <c r="F26" s="93">
        <v>500</v>
      </c>
      <c r="G26" s="93">
        <v>500</v>
      </c>
      <c r="H26" s="32">
        <v>500</v>
      </c>
      <c r="I26" s="83">
        <v>470</v>
      </c>
    </row>
    <row r="27" spans="1:9" ht="16.5" x14ac:dyDescent="0.3">
      <c r="A27" s="92"/>
      <c r="B27" s="142" t="s">
        <v>15</v>
      </c>
      <c r="C27" s="15" t="s">
        <v>174</v>
      </c>
      <c r="D27" s="93">
        <v>1125</v>
      </c>
      <c r="E27" s="93">
        <v>1000</v>
      </c>
      <c r="F27" s="93">
        <v>1000</v>
      </c>
      <c r="G27" s="93">
        <v>1500</v>
      </c>
      <c r="H27" s="32">
        <v>1000</v>
      </c>
      <c r="I27" s="83">
        <v>1125</v>
      </c>
    </row>
    <row r="28" spans="1:9" ht="16.5" x14ac:dyDescent="0.3">
      <c r="A28" s="92"/>
      <c r="B28" s="142" t="s">
        <v>16</v>
      </c>
      <c r="C28" s="15" t="s">
        <v>175</v>
      </c>
      <c r="D28" s="93">
        <v>437.5</v>
      </c>
      <c r="E28" s="93">
        <v>350</v>
      </c>
      <c r="F28" s="93">
        <v>500</v>
      </c>
      <c r="G28" s="93">
        <v>500</v>
      </c>
      <c r="H28" s="32">
        <v>500</v>
      </c>
      <c r="I28" s="83">
        <v>457.5</v>
      </c>
    </row>
    <row r="29" spans="1:9" ht="16.5" x14ac:dyDescent="0.3">
      <c r="A29" s="92"/>
      <c r="B29" s="142" t="s">
        <v>17</v>
      </c>
      <c r="C29" s="15" t="s">
        <v>176</v>
      </c>
      <c r="D29" s="93"/>
      <c r="E29" s="93">
        <v>750</v>
      </c>
      <c r="F29" s="93">
        <v>1000</v>
      </c>
      <c r="G29" s="93">
        <v>1000</v>
      </c>
      <c r="H29" s="32">
        <v>1000</v>
      </c>
      <c r="I29" s="83">
        <v>937.5</v>
      </c>
    </row>
    <row r="30" spans="1:9" ht="16.5" x14ac:dyDescent="0.3">
      <c r="A30" s="92"/>
      <c r="B30" s="142" t="s">
        <v>18</v>
      </c>
      <c r="C30" s="15" t="s">
        <v>177</v>
      </c>
      <c r="D30" s="93">
        <v>1000</v>
      </c>
      <c r="E30" s="93">
        <v>1250</v>
      </c>
      <c r="F30" s="93">
        <v>1500</v>
      </c>
      <c r="G30" s="93">
        <v>1000</v>
      </c>
      <c r="H30" s="32">
        <v>833</v>
      </c>
      <c r="I30" s="83">
        <v>1116.5999999999999</v>
      </c>
    </row>
    <row r="31" spans="1:9" ht="17.25" thickBot="1" x14ac:dyDescent="0.35">
      <c r="A31" s="94"/>
      <c r="B31" s="143" t="s">
        <v>19</v>
      </c>
      <c r="C31" s="16" t="s">
        <v>178</v>
      </c>
      <c r="D31" s="49">
        <v>1312.5</v>
      </c>
      <c r="E31" s="49">
        <v>1250</v>
      </c>
      <c r="F31" s="49">
        <v>1000</v>
      </c>
      <c r="G31" s="49">
        <v>1125</v>
      </c>
      <c r="H31" s="134">
        <v>1083</v>
      </c>
      <c r="I31" s="85">
        <v>1154.0999999999999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41" t="s">
        <v>26</v>
      </c>
      <c r="C33" s="18" t="s">
        <v>179</v>
      </c>
      <c r="D33" s="135">
        <v>1812.5</v>
      </c>
      <c r="E33" s="135">
        <v>3000</v>
      </c>
      <c r="F33" s="135">
        <v>2000</v>
      </c>
      <c r="G33" s="135">
        <v>2000</v>
      </c>
      <c r="H33" s="136">
        <v>1666</v>
      </c>
      <c r="I33" s="83">
        <v>2095.6999999999998</v>
      </c>
    </row>
    <row r="34" spans="1:9" ht="16.5" x14ac:dyDescent="0.3">
      <c r="A34" s="92"/>
      <c r="B34" s="142" t="s">
        <v>27</v>
      </c>
      <c r="C34" s="15" t="s">
        <v>180</v>
      </c>
      <c r="D34" s="93">
        <v>1687.5</v>
      </c>
      <c r="E34" s="93">
        <v>3000</v>
      </c>
      <c r="F34" s="93">
        <v>2000</v>
      </c>
      <c r="G34" s="93">
        <v>2000</v>
      </c>
      <c r="H34" s="32">
        <v>1666</v>
      </c>
      <c r="I34" s="83">
        <v>2070.6999999999998</v>
      </c>
    </row>
    <row r="35" spans="1:9" ht="16.5" x14ac:dyDescent="0.3">
      <c r="A35" s="92"/>
      <c r="B35" s="141" t="s">
        <v>28</v>
      </c>
      <c r="C35" s="15" t="s">
        <v>181</v>
      </c>
      <c r="D35" s="93">
        <v>1875</v>
      </c>
      <c r="E35" s="93">
        <v>2000</v>
      </c>
      <c r="F35" s="93">
        <v>1500</v>
      </c>
      <c r="G35" s="93">
        <v>2000</v>
      </c>
      <c r="H35" s="32">
        <v>2000</v>
      </c>
      <c r="I35" s="83">
        <v>1875</v>
      </c>
    </row>
    <row r="36" spans="1:9" ht="16.5" x14ac:dyDescent="0.3">
      <c r="A36" s="92"/>
      <c r="B36" s="142" t="s">
        <v>29</v>
      </c>
      <c r="C36" s="15" t="s">
        <v>182</v>
      </c>
      <c r="D36" s="93"/>
      <c r="E36" s="93">
        <v>1000</v>
      </c>
      <c r="F36" s="93"/>
      <c r="G36" s="93">
        <v>2000</v>
      </c>
      <c r="H36" s="32">
        <v>1000</v>
      </c>
      <c r="I36" s="83">
        <v>1333.3333333333333</v>
      </c>
    </row>
    <row r="37" spans="1:9" ht="16.5" customHeight="1" thickBot="1" x14ac:dyDescent="0.35">
      <c r="A37" s="94"/>
      <c r="B37" s="141" t="s">
        <v>30</v>
      </c>
      <c r="C37" s="15" t="s">
        <v>183</v>
      </c>
      <c r="D37" s="137">
        <v>1625</v>
      </c>
      <c r="E37" s="137">
        <v>1500</v>
      </c>
      <c r="F37" s="137">
        <v>1750</v>
      </c>
      <c r="G37" s="137">
        <v>2250</v>
      </c>
      <c r="H37" s="138">
        <v>1250</v>
      </c>
      <c r="I37" s="83">
        <v>1675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44" t="s">
        <v>31</v>
      </c>
      <c r="C39" s="19" t="s">
        <v>213</v>
      </c>
      <c r="D39" s="42">
        <v>30000</v>
      </c>
      <c r="E39" s="42">
        <v>27000</v>
      </c>
      <c r="F39" s="42">
        <v>30000</v>
      </c>
      <c r="G39" s="42">
        <v>20000</v>
      </c>
      <c r="H39" s="136">
        <v>24333</v>
      </c>
      <c r="I39" s="84">
        <v>26266.6</v>
      </c>
    </row>
    <row r="40" spans="1:9" ht="17.25" thickBot="1" x14ac:dyDescent="0.35">
      <c r="A40" s="94"/>
      <c r="B40" s="143" t="s">
        <v>32</v>
      </c>
      <c r="C40" s="16" t="s">
        <v>185</v>
      </c>
      <c r="D40" s="49">
        <v>18000</v>
      </c>
      <c r="E40" s="49">
        <v>17000</v>
      </c>
      <c r="F40" s="49">
        <v>17000</v>
      </c>
      <c r="G40" s="49">
        <v>14500</v>
      </c>
      <c r="H40" s="134">
        <v>16666</v>
      </c>
      <c r="I40" s="85">
        <v>16633.2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24-09-2018</vt:lpstr>
      <vt:lpstr>By Order</vt:lpstr>
      <vt:lpstr>All Stores</vt:lpstr>
      <vt:lpstr>'24-09-2018'!Print_Titles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2018-09-27T10:38:23Z</cp:lastPrinted>
  <dcterms:created xsi:type="dcterms:W3CDTF">2010-10-20T06:23:14Z</dcterms:created>
  <dcterms:modified xsi:type="dcterms:W3CDTF">2018-09-28T07:37:25Z</dcterms:modified>
</cp:coreProperties>
</file>