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185" yWindow="-15" windowWidth="7200" windowHeight="5085" tabRatio="599" activeTab="4"/>
  </bookViews>
  <sheets>
    <sheet name="Supermarkets" sheetId="5" r:id="rId1"/>
    <sheet name="stores" sheetId="7" r:id="rId2"/>
    <sheet name="Comp" sheetId="8" r:id="rId3"/>
    <sheet name="15-10-2018" sheetId="9" r:id="rId4"/>
    <sheet name="By Order" sheetId="11" r:id="rId5"/>
    <sheet name="All Stores" sheetId="12" r:id="rId6"/>
  </sheets>
  <definedNames>
    <definedName name="_xlnm.Print_Titles" localSheetId="3">'15-10-2018'!$12:$14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8" i="11" l="1"/>
  <c r="G88" i="11"/>
  <c r="I87" i="11"/>
  <c r="G87" i="11"/>
  <c r="I83" i="11"/>
  <c r="G83" i="11"/>
  <c r="I86" i="11"/>
  <c r="G86" i="11"/>
  <c r="I89" i="11"/>
  <c r="G89" i="11"/>
  <c r="I85" i="11"/>
  <c r="G85" i="11"/>
  <c r="I84" i="11"/>
  <c r="G84" i="11"/>
  <c r="I80" i="11"/>
  <c r="G80" i="11"/>
  <c r="I79" i="11"/>
  <c r="G79" i="11"/>
  <c r="I78" i="11"/>
  <c r="G78" i="11"/>
  <c r="I77" i="11"/>
  <c r="G77" i="11"/>
  <c r="I76" i="11"/>
  <c r="G76" i="11"/>
  <c r="I73" i="11"/>
  <c r="G73" i="11"/>
  <c r="I72" i="11"/>
  <c r="G72" i="11"/>
  <c r="I71" i="11"/>
  <c r="G71" i="11"/>
  <c r="I70" i="11"/>
  <c r="G70" i="11"/>
  <c r="I69" i="11"/>
  <c r="G69" i="11"/>
  <c r="I68" i="11"/>
  <c r="G68" i="11"/>
  <c r="I65" i="11"/>
  <c r="G65" i="11"/>
  <c r="I64" i="11"/>
  <c r="G64" i="11"/>
  <c r="I63" i="11"/>
  <c r="G63" i="11"/>
  <c r="I57" i="11"/>
  <c r="G57" i="11"/>
  <c r="I62" i="11"/>
  <c r="G62" i="11"/>
  <c r="I61" i="11"/>
  <c r="G61" i="11"/>
  <c r="I60" i="11"/>
  <c r="G60" i="11"/>
  <c r="I59" i="11"/>
  <c r="G59" i="11"/>
  <c r="I58" i="11"/>
  <c r="G58" i="11"/>
  <c r="I54" i="11"/>
  <c r="G54" i="11"/>
  <c r="I49" i="11"/>
  <c r="G49" i="11"/>
  <c r="I53" i="11"/>
  <c r="G53" i="11"/>
  <c r="I52" i="11"/>
  <c r="G52" i="11"/>
  <c r="I51" i="11"/>
  <c r="G51" i="11"/>
  <c r="I50" i="11"/>
  <c r="G50" i="11"/>
  <c r="I45" i="11"/>
  <c r="G45" i="11"/>
  <c r="I46" i="11"/>
  <c r="G46" i="11"/>
  <c r="I43" i="11"/>
  <c r="G43" i="11"/>
  <c r="I41" i="11"/>
  <c r="G41" i="11"/>
  <c r="I42" i="11"/>
  <c r="G42" i="11"/>
  <c r="I44" i="11"/>
  <c r="G44" i="11"/>
  <c r="I35" i="11"/>
  <c r="G35" i="11"/>
  <c r="I36" i="11"/>
  <c r="G36" i="11"/>
  <c r="I34" i="11"/>
  <c r="G34" i="11"/>
  <c r="I37" i="11"/>
  <c r="G37" i="11"/>
  <c r="I38" i="11"/>
  <c r="G38" i="11"/>
  <c r="I31" i="11"/>
  <c r="G31" i="11"/>
  <c r="I20" i="11"/>
  <c r="G20" i="11"/>
  <c r="I23" i="11"/>
  <c r="G23" i="11"/>
  <c r="I28" i="11"/>
  <c r="G28" i="11"/>
  <c r="I29" i="11"/>
  <c r="G29" i="11"/>
  <c r="I19" i="11"/>
  <c r="G19" i="11"/>
  <c r="I22" i="11"/>
  <c r="G22" i="11"/>
  <c r="I18" i="11"/>
  <c r="G18" i="11"/>
  <c r="I26" i="11"/>
  <c r="G26" i="11"/>
  <c r="I21" i="11"/>
  <c r="G21" i="11"/>
  <c r="I25" i="11"/>
  <c r="G25" i="11"/>
  <c r="I24" i="11"/>
  <c r="G24" i="11"/>
  <c r="I17" i="11"/>
  <c r="G17" i="11"/>
  <c r="I16" i="11"/>
  <c r="G16" i="11"/>
  <c r="I27" i="11"/>
  <c r="G27" i="11"/>
  <c r="I30" i="11"/>
  <c r="G30" i="11"/>
  <c r="D40" i="8" l="1"/>
  <c r="G16" i="5" l="1"/>
  <c r="G18" i="5" l="1"/>
  <c r="G40" i="8" l="1"/>
  <c r="E32" i="11"/>
  <c r="E39" i="11"/>
  <c r="E47" i="11"/>
  <c r="E55" i="11"/>
  <c r="E66" i="11"/>
  <c r="E74" i="11"/>
  <c r="E81" i="11"/>
  <c r="E90" i="11" l="1"/>
  <c r="E91" i="11" l="1"/>
  <c r="I15" i="5" l="1"/>
  <c r="G52" i="5"/>
  <c r="I50" i="5"/>
  <c r="H15" i="8"/>
  <c r="I45" i="5" l="1"/>
  <c r="F66" i="11" l="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I22" i="5" l="1"/>
  <c r="H90" i="11" l="1"/>
  <c r="F90" i="11"/>
  <c r="H81" i="11"/>
  <c r="F81" i="11"/>
  <c r="H74" i="11"/>
  <c r="F74" i="11"/>
  <c r="H66" i="11"/>
  <c r="H55" i="11"/>
  <c r="F55" i="11"/>
  <c r="H47" i="11"/>
  <c r="F47" i="11"/>
  <c r="H39" i="11"/>
  <c r="F39" i="11"/>
  <c r="H32" i="11"/>
  <c r="F32" i="11"/>
  <c r="I90" i="11" l="1"/>
  <c r="H91" i="11"/>
  <c r="G74" i="11"/>
  <c r="I55" i="11"/>
  <c r="G47" i="11"/>
  <c r="G81" i="11"/>
  <c r="G55" i="11"/>
  <c r="I39" i="11"/>
  <c r="G90" i="11"/>
  <c r="I74" i="11"/>
  <c r="G66" i="11"/>
  <c r="F91" i="11"/>
  <c r="G39" i="11"/>
  <c r="I32" i="11"/>
  <c r="I47" i="11"/>
  <c r="I66" i="11"/>
  <c r="I81" i="11"/>
  <c r="G32" i="11"/>
  <c r="G19" i="5"/>
  <c r="I91" i="11" l="1"/>
  <c r="G91" i="11"/>
  <c r="I16" i="9" l="1"/>
  <c r="I18" i="5" l="1"/>
  <c r="F15" i="8"/>
  <c r="I15" i="8"/>
  <c r="F16" i="8"/>
  <c r="H16" i="8"/>
  <c r="F17" i="8"/>
  <c r="H17" i="8"/>
  <c r="F18" i="8"/>
  <c r="H18" i="8"/>
  <c r="F19" i="8"/>
  <c r="H19" i="8"/>
  <c r="F20" i="8"/>
  <c r="H20" i="8"/>
  <c r="F21" i="8"/>
  <c r="H21" i="8"/>
  <c r="F22" i="8"/>
  <c r="H22" i="8"/>
  <c r="F23" i="8"/>
  <c r="H23" i="8"/>
  <c r="F24" i="8"/>
  <c r="H24" i="8"/>
  <c r="F25" i="8"/>
  <c r="H25" i="8"/>
  <c r="F26" i="8"/>
  <c r="H26" i="8"/>
  <c r="F27" i="8"/>
  <c r="H27" i="8"/>
  <c r="F28" i="8"/>
  <c r="H28" i="8"/>
  <c r="F29" i="8"/>
  <c r="H29" i="8"/>
  <c r="F30" i="8"/>
  <c r="H30" i="8"/>
  <c r="F32" i="8"/>
  <c r="H32" i="8"/>
  <c r="F33" i="8"/>
  <c r="H33" i="8"/>
  <c r="F34" i="8"/>
  <c r="H34" i="8"/>
  <c r="F35" i="8"/>
  <c r="H35" i="8"/>
  <c r="F36" i="8"/>
  <c r="H36" i="8"/>
  <c r="F38" i="8"/>
  <c r="H38" i="8"/>
  <c r="F39" i="8"/>
  <c r="H39" i="8"/>
  <c r="I71" i="9" l="1"/>
  <c r="I72" i="9"/>
  <c r="I73" i="9"/>
  <c r="I74" i="9"/>
  <c r="I70" i="9"/>
  <c r="I46" i="9" l="1"/>
  <c r="I47" i="9"/>
  <c r="I48" i="9"/>
  <c r="I49" i="9"/>
  <c r="I50" i="9"/>
  <c r="I51" i="9"/>
  <c r="E40" i="8" l="1"/>
  <c r="H40" i="8" s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27" i="5" l="1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16" i="5"/>
  <c r="I17" i="5"/>
  <c r="I19" i="5"/>
  <c r="I20" i="5"/>
  <c r="I21" i="5"/>
  <c r="I23" i="5"/>
  <c r="I24" i="5"/>
  <c r="I25" i="5"/>
  <c r="I26" i="5"/>
  <c r="I28" i="5"/>
  <c r="I29" i="5"/>
  <c r="I30" i="5"/>
  <c r="I32" i="5"/>
  <c r="I33" i="5"/>
  <c r="I34" i="5"/>
  <c r="I35" i="5"/>
  <c r="I36" i="5"/>
  <c r="I38" i="5"/>
  <c r="I39" i="5"/>
  <c r="I40" i="5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4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<sst xmlns="http://schemas.openxmlformats.org/spreadsheetml/2006/main" count="848" uniqueCount="227">
  <si>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</si>
  <si>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</si>
  <si>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</si>
  <si>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</si>
  <si>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</si>
  <si>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</si>
  <si>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</si>
  <si>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</si>
  <si>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</si>
  <si>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</si>
  <si>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</si>
  <si>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</si>
  <si>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</si>
  <si>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</si>
  <si>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</si>
  <si>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</si>
  <si>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</si>
  <si>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</si>
  <si>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</si>
  <si>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</si>
  <si>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</si>
  <si>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</si>
  <si>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</si>
  <si>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</si>
  <si>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</si>
  <si>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</si>
  <si>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</si>
  <si>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</si>
  <si>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</si>
  <si>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</si>
  <si>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</si>
  <si>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</si>
  <si>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</si>
  <si>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</si>
  <si>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</si>
  <si>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</si>
  <si>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</si>
  <si>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</si>
  <si>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</si>
  <si>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</si>
  <si>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</si>
  <si>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</si>
  <si>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</si>
  <si>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</si>
  <si>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</si>
  <si>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</si>
  <si>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</si>
  <si>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</si>
  <si>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</si>
  <si>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</si>
  <si>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</si>
  <si>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</si>
  <si>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</si>
  <si>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</si>
  <si>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</si>
  <si>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</si>
  <si>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</si>
  <si>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</si>
  <si>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</si>
  <si>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</si>
  <si>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</si>
  <si>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</si>
  <si>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</si>
  <si>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</si>
  <si>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</si>
  <si>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</si>
  <si>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</si>
  <si>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</si>
  <si>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</si>
  <si>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</si>
  <si>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</si>
  <si>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</si>
  <si>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</si>
  <si>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</si>
  <si>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</si>
  <si>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</si>
  <si>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</si>
  <si>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</si>
  <si>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</si>
  <si>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</si>
  <si>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</si>
  <si>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</si>
  <si>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</si>
  <si>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</si>
  <si>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</si>
  <si>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</si>
  <si>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</si>
  <si>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</si>
  <si>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</si>
  <si>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</si>
  <si>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</si>
  <si>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</si>
  <si>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</si>
  <si>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</si>
  <si>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</si>
  <si>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</si>
  <si>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</si>
  <si>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</si>
  <si>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</si>
  <si>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</si>
  <si>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</si>
  <si>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</si>
  <si>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</si>
  <si>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</si>
  <si>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</si>
  <si>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</si>
  <si>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</si>
  <si>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</si>
  <si>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</si>
  <si>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</si>
  <si>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</si>
  <si>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</si>
  <si>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</si>
  <si>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</si>
  <si>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</si>
  <si>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</si>
  <si>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</si>
  <si>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</si>
  <si>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</si>
  <si>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</si>
  <si>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</si>
  <si>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</si>
  <si>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</si>
  <si>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</si>
  <si>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</si>
  <si>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</si>
  <si>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</si>
  <si>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</si>
  <si>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</si>
  <si>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</si>
  <si>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</si>
  <si>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</si>
  <si>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</si>
  <si>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</si>
  <si>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</si>
  <si>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</si>
  <si>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</si>
  <si>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</si>
  <si>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</si>
  <si>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</si>
  <si>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</si>
  <si>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</si>
  <si>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</si>
  <si>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</si>
  <si>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</si>
  <si>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</si>
  <si>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</si>
  <si>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</si>
  <si>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</si>
  <si>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</si>
  <si>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</si>
  <si>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</si>
  <si>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</si>
  <si>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</si>
  <si>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</si>
  <si>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</si>
  <si>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</si>
  <si>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</si>
  <si>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</si>
  <si>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</si>
  <si>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</si>
  <si>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</si>
  <si>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</si>
  <si>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</si>
  <si>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</si>
  <si>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</si>
  <si>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</si>
  <si>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</si>
  <si>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</si>
  <si>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</si>
  <si>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</si>
  <si>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</si>
  <si>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</si>
  <si>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</si>
  <si>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</si>
  <si>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</si>
  <si>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</si>
  <si>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</si>
  <si>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</si>
  <si>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</si>
  <si>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</si>
  <si>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</si>
  <si>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</si>
  <si>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</si>
  <si>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</si>
  <si>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</si>
  <si>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</si>
  <si>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</si>
  <si>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</si>
  <si>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</si>
  <si>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</si>
  <si>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</si>
  <si>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</si>
  <si>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</si>
  <si>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</si>
  <si>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</si>
  <si>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</si>
  <si>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</si>
  <si>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</si>
  <si>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</si>
  <si>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</si>
  <si>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</si>
  <si>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</si>
  <si>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</si>
  <si>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</si>
  <si>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</si>
  <si>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</si>
  <si>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</si>
  <si>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</si>
  <si>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</si>
  <si>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</si>
  <si>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</si>
  <si>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</si>
  <si>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</si>
  <si>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</si>
  <si>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</si>
  <si>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</si>
  <si>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تشرين الأول 2017 (ل.ل.)</t>
  </si>
  <si>
    <t>معدل أسعار  السوبرماركات في 08-10-2018 (ل.ل.)</t>
  </si>
  <si>
    <t>معدل أسعار المحلات والملاحم في 08-10-2018 (ل.ل.)</t>
  </si>
  <si>
    <t>المعدل العام للأسعار في 08-10-2018  (ل.ل.)</t>
  </si>
  <si>
    <t>معدل أسعار  السوبرماركات في 15-10-2018 (ل.ل.)</t>
  </si>
  <si>
    <t xml:space="preserve"> التاريخ 15 تشرين الأول 2018</t>
  </si>
  <si>
    <t>معدل أسعار المحلات والملاحم في 15-10-2018 (ل.ل.)</t>
  </si>
  <si>
    <t>المعدل العام للأسعار في 15-10-2018  (ل.ل.)</t>
  </si>
  <si>
    <t>المعدل العام للأسعار في 8-10-2018  (ل.ل.)</t>
  </si>
  <si>
    <t xml:space="preserve"> التاريخ15 تشرين الأول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</si>
</sst>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8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4" fillId="2" borderId="23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2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9" fontId="1" fillId="2" borderId="3" xfId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010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2"/>
  <sheetViews>
    <sheetView rightToLeft="1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51" t="s">
        <v>202</v>
      </c>
      <c r="B9" s="151"/>
      <c r="C9" s="151"/>
      <c r="D9" s="151"/>
      <c r="E9" s="151"/>
      <c r="F9" s="151"/>
      <c r="G9" s="151"/>
      <c r="H9" s="151"/>
      <c r="I9" s="151"/>
    </row>
    <row r="10" spans="1:9" ht="18" x14ac:dyDescent="0.2">
      <c r="A10" s="2" t="s">
        <v>222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52" t="s">
        <v>3</v>
      </c>
      <c r="B12" s="158"/>
      <c r="C12" s="156" t="s">
        <v>0</v>
      </c>
      <c r="D12" s="154" t="s">
        <v>23</v>
      </c>
      <c r="E12" s="154" t="s">
        <v>217</v>
      </c>
      <c r="F12" s="154" t="s">
        <v>221</v>
      </c>
      <c r="G12" s="154" t="s">
        <v>197</v>
      </c>
      <c r="H12" s="154" t="s">
        <v>218</v>
      </c>
      <c r="I12" s="154" t="s">
        <v>187</v>
      </c>
    </row>
    <row r="13" spans="1:9" ht="38.25" customHeight="1" thickBot="1" x14ac:dyDescent="0.25">
      <c r="A13" s="153"/>
      <c r="B13" s="159"/>
      <c r="C13" s="157"/>
      <c r="D13" s="155"/>
      <c r="E13" s="155"/>
      <c r="F13" s="155"/>
      <c r="G13" s="155"/>
      <c r="H13" s="155"/>
      <c r="I13" s="155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20" t="s">
        <v>161</v>
      </c>
      <c r="E15" s="42">
        <v>1621.6100000000001</v>
      </c>
      <c r="F15" s="43">
        <v>1878.8</v>
      </c>
      <c r="G15" s="45">
        <f>(F15-E15)/E15</f>
        <v>0.15860163664506249</v>
      </c>
      <c r="H15" s="43">
        <v>1719.8</v>
      </c>
      <c r="I15" s="45">
        <f>(F15-H15)/H15</f>
        <v>9.2452610768694043E-2</v>
      </c>
    </row>
    <row r="16" spans="1:9" ht="16.5" x14ac:dyDescent="0.3">
      <c r="A16" s="37"/>
      <c r="B16" s="99" t="s">
        <v>5</v>
      </c>
      <c r="C16" s="15" t="s">
        <v>85</v>
      </c>
      <c r="D16" s="11" t="s">
        <v>161</v>
      </c>
      <c r="E16" s="46">
        <v>1350.452</v>
      </c>
      <c r="F16" s="47">
        <v>1483.8</v>
      </c>
      <c r="G16" s="48">
        <f>(F16-E16)/E16</f>
        <v>9.8743235598155246E-2</v>
      </c>
      <c r="H16" s="47">
        <v>1353.8</v>
      </c>
      <c r="I16" s="44">
        <f t="shared" ref="I16:I30" si="0">(F16-H16)/H16</f>
        <v>9.6026000886393861E-2</v>
      </c>
    </row>
    <row r="17" spans="1:9" ht="16.5" x14ac:dyDescent="0.3">
      <c r="A17" s="37"/>
      <c r="B17" s="99" t="s">
        <v>6</v>
      </c>
      <c r="C17" s="15" t="s">
        <v>86</v>
      </c>
      <c r="D17" s="11" t="s">
        <v>161</v>
      </c>
      <c r="E17" s="46">
        <v>1351.0786000000001</v>
      </c>
      <c r="F17" s="47">
        <v>1113.8</v>
      </c>
      <c r="G17" s="48">
        <f t="shared" ref="G17:G79" si="1">(F17-E17)/E17</f>
        <v>-0.17562161076343011</v>
      </c>
      <c r="H17" s="47">
        <v>1138.8</v>
      </c>
      <c r="I17" s="44">
        <f t="shared" si="0"/>
        <v>-2.1952932911837024E-2</v>
      </c>
    </row>
    <row r="18" spans="1:9" ht="16.5" x14ac:dyDescent="0.3">
      <c r="A18" s="37"/>
      <c r="B18" s="99" t="s">
        <v>7</v>
      </c>
      <c r="C18" s="15" t="s">
        <v>87</v>
      </c>
      <c r="D18" s="11" t="s">
        <v>161</v>
      </c>
      <c r="E18" s="46">
        <v>811.80600000000004</v>
      </c>
      <c r="F18" s="47">
        <v>708.8</v>
      </c>
      <c r="G18" s="48">
        <f>(F18-E18)/E18</f>
        <v>-0.12688499469084988</v>
      </c>
      <c r="H18" s="47">
        <v>668.8</v>
      </c>
      <c r="I18" s="44">
        <f>(F18-H18)/H18</f>
        <v>5.9808612440191394E-2</v>
      </c>
    </row>
    <row r="19" spans="1:9" ht="16.5" x14ac:dyDescent="0.3">
      <c r="A19" s="37"/>
      <c r="B19" s="99" t="s">
        <v>8</v>
      </c>
      <c r="C19" s="15" t="s">
        <v>89</v>
      </c>
      <c r="D19" s="11" t="s">
        <v>161</v>
      </c>
      <c r="E19" s="46">
        <v>2082.443711111111</v>
      </c>
      <c r="F19" s="47">
        <v>2059.7777777777778</v>
      </c>
      <c r="G19" s="48">
        <f>(F19-E19)/E19</f>
        <v>-1.0884295797478988E-2</v>
      </c>
      <c r="H19" s="47">
        <v>1854.8</v>
      </c>
      <c r="I19" s="44">
        <f t="shared" si="0"/>
        <v>0.11051206479284983</v>
      </c>
    </row>
    <row r="20" spans="1:9" ht="16.5" x14ac:dyDescent="0.3">
      <c r="A20" s="37"/>
      <c r="B20" s="99" t="s">
        <v>9</v>
      </c>
      <c r="C20" s="15" t="s">
        <v>88</v>
      </c>
      <c r="D20" s="11" t="s">
        <v>161</v>
      </c>
      <c r="E20" s="46">
        <v>1323.0254</v>
      </c>
      <c r="F20" s="47">
        <v>1473.8</v>
      </c>
      <c r="G20" s="48">
        <f t="shared" si="1"/>
        <v>0.11396198440332284</v>
      </c>
      <c r="H20" s="47">
        <v>1314.8</v>
      </c>
      <c r="I20" s="44">
        <f t="shared" si="0"/>
        <v>0.12093094006693034</v>
      </c>
    </row>
    <row r="21" spans="1:9" ht="16.5" x14ac:dyDescent="0.3">
      <c r="A21" s="37"/>
      <c r="B21" s="99" t="s">
        <v>10</v>
      </c>
      <c r="C21" s="15" t="s">
        <v>90</v>
      </c>
      <c r="D21" s="11" t="s">
        <v>161</v>
      </c>
      <c r="E21" s="46">
        <v>1442.4926</v>
      </c>
      <c r="F21" s="47">
        <v>1418.8</v>
      </c>
      <c r="G21" s="48">
        <f t="shared" si="1"/>
        <v>-1.6424763634836036E-2</v>
      </c>
      <c r="H21" s="47">
        <v>1408.8</v>
      </c>
      <c r="I21" s="44">
        <f t="shared" si="0"/>
        <v>7.0982396365701309E-3</v>
      </c>
    </row>
    <row r="22" spans="1:9" ht="16.5" x14ac:dyDescent="0.3">
      <c r="A22" s="37"/>
      <c r="B22" s="99" t="s">
        <v>11</v>
      </c>
      <c r="C22" s="15" t="s">
        <v>91</v>
      </c>
      <c r="D22" s="13" t="s">
        <v>81</v>
      </c>
      <c r="E22" s="46">
        <v>456.56659999999999</v>
      </c>
      <c r="F22" s="47">
        <v>462.3</v>
      </c>
      <c r="G22" s="48">
        <f t="shared" si="1"/>
        <v>1.2557642192836746E-2</v>
      </c>
      <c r="H22" s="47">
        <v>422.3</v>
      </c>
      <c r="I22" s="44">
        <f>(F22-H22)/H22</f>
        <v>9.4719393795879708E-2</v>
      </c>
    </row>
    <row r="23" spans="1:9" ht="16.5" x14ac:dyDescent="0.3">
      <c r="A23" s="37"/>
      <c r="B23" s="99" t="s">
        <v>12</v>
      </c>
      <c r="C23" s="15" t="s">
        <v>92</v>
      </c>
      <c r="D23" s="13" t="s">
        <v>81</v>
      </c>
      <c r="E23" s="46">
        <v>519.19162499999993</v>
      </c>
      <c r="F23" s="47">
        <v>604.79999999999995</v>
      </c>
      <c r="G23" s="48">
        <f t="shared" si="1"/>
        <v>0.16488781959839979</v>
      </c>
      <c r="H23" s="47">
        <v>607.29999999999995</v>
      </c>
      <c r="I23" s="44">
        <f t="shared" si="0"/>
        <v>-4.1165815906471269E-3</v>
      </c>
    </row>
    <row r="24" spans="1:9" ht="16.5" x14ac:dyDescent="0.3">
      <c r="A24" s="37"/>
      <c r="B24" s="99" t="s">
        <v>13</v>
      </c>
      <c r="C24" s="15" t="s">
        <v>93</v>
      </c>
      <c r="D24" s="13" t="s">
        <v>81</v>
      </c>
      <c r="E24" s="46">
        <v>538.39869999999996</v>
      </c>
      <c r="F24" s="47">
        <v>604.79999999999995</v>
      </c>
      <c r="G24" s="48">
        <f t="shared" si="1"/>
        <v>0.12333109273852258</v>
      </c>
      <c r="H24" s="47">
        <v>579.79999999999995</v>
      </c>
      <c r="I24" s="44">
        <f t="shared" si="0"/>
        <v>4.3118316660917561E-2</v>
      </c>
    </row>
    <row r="25" spans="1:9" ht="16.5" x14ac:dyDescent="0.3">
      <c r="A25" s="37"/>
      <c r="B25" s="99" t="s">
        <v>14</v>
      </c>
      <c r="C25" s="15" t="s">
        <v>94</v>
      </c>
      <c r="D25" s="13" t="s">
        <v>81</v>
      </c>
      <c r="E25" s="46">
        <v>524.73069999999996</v>
      </c>
      <c r="F25" s="47">
        <v>619.79999999999995</v>
      </c>
      <c r="G25" s="48">
        <f t="shared" si="1"/>
        <v>0.18117731628814554</v>
      </c>
      <c r="H25" s="47">
        <v>609.79999999999995</v>
      </c>
      <c r="I25" s="44">
        <f t="shared" si="0"/>
        <v>1.6398819285011482E-2</v>
      </c>
    </row>
    <row r="26" spans="1:9" ht="16.5" x14ac:dyDescent="0.3">
      <c r="A26" s="37"/>
      <c r="B26" s="99" t="s">
        <v>15</v>
      </c>
      <c r="C26" s="15" t="s">
        <v>95</v>
      </c>
      <c r="D26" s="13" t="s">
        <v>82</v>
      </c>
      <c r="E26" s="46">
        <v>1497.5074000000002</v>
      </c>
      <c r="F26" s="47">
        <v>1789.8</v>
      </c>
      <c r="G26" s="48">
        <f t="shared" si="1"/>
        <v>0.19518608054958508</v>
      </c>
      <c r="H26" s="47">
        <v>1594.8</v>
      </c>
      <c r="I26" s="44">
        <f t="shared" si="0"/>
        <v>0.12227238525206922</v>
      </c>
    </row>
    <row r="27" spans="1:9" ht="16.5" x14ac:dyDescent="0.3">
      <c r="A27" s="37"/>
      <c r="B27" s="99" t="s">
        <v>16</v>
      </c>
      <c r="C27" s="15" t="s">
        <v>96</v>
      </c>
      <c r="D27" s="13" t="s">
        <v>81</v>
      </c>
      <c r="E27" s="46">
        <v>523.8646</v>
      </c>
      <c r="F27" s="47">
        <v>574.79999999999995</v>
      </c>
      <c r="G27" s="48">
        <f t="shared" si="1"/>
        <v>9.7230085789343196E-2</v>
      </c>
      <c r="H27" s="47">
        <v>594.79999999999995</v>
      </c>
      <c r="I27" s="44">
        <f t="shared" si="0"/>
        <v>-3.3624747814391398E-2</v>
      </c>
    </row>
    <row r="28" spans="1:9" ht="16.5" x14ac:dyDescent="0.3">
      <c r="A28" s="37"/>
      <c r="B28" s="99" t="s">
        <v>17</v>
      </c>
      <c r="C28" s="15" t="s">
        <v>97</v>
      </c>
      <c r="D28" s="11" t="s">
        <v>161</v>
      </c>
      <c r="E28" s="46">
        <v>930.625</v>
      </c>
      <c r="F28" s="47">
        <v>953.8</v>
      </c>
      <c r="G28" s="48">
        <f t="shared" si="1"/>
        <v>2.4902619207521778E-2</v>
      </c>
      <c r="H28" s="47">
        <v>956.3</v>
      </c>
      <c r="I28" s="44">
        <f t="shared" si="0"/>
        <v>-2.6142423925546378E-3</v>
      </c>
    </row>
    <row r="29" spans="1:9" ht="16.5" x14ac:dyDescent="0.3">
      <c r="A29" s="37"/>
      <c r="B29" s="99" t="s">
        <v>18</v>
      </c>
      <c r="C29" s="15" t="s">
        <v>98</v>
      </c>
      <c r="D29" s="13" t="s">
        <v>83</v>
      </c>
      <c r="E29" s="46">
        <v>1601.1993333333335</v>
      </c>
      <c r="F29" s="47">
        <v>1353</v>
      </c>
      <c r="G29" s="48">
        <f t="shared" si="1"/>
        <v>-0.15500839162644342</v>
      </c>
      <c r="H29" s="47">
        <v>1353</v>
      </c>
      <c r="I29" s="44">
        <f t="shared" si="0"/>
        <v>0</v>
      </c>
    </row>
    <row r="30" spans="1:9" ht="17.25" thickBot="1" x14ac:dyDescent="0.35">
      <c r="A30" s="38"/>
      <c r="B30" s="100" t="s">
        <v>19</v>
      </c>
      <c r="C30" s="16" t="s">
        <v>99</v>
      </c>
      <c r="D30" s="12" t="s">
        <v>161</v>
      </c>
      <c r="E30" s="49">
        <v>953.54599999999982</v>
      </c>
      <c r="F30" s="50">
        <v>1319.8</v>
      </c>
      <c r="G30" s="51">
        <f t="shared" si="1"/>
        <v>0.38409683434254899</v>
      </c>
      <c r="H30" s="50">
        <v>1093.8</v>
      </c>
      <c r="I30" s="56">
        <f t="shared" si="0"/>
        <v>0.20661912598281224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1841.4814000000001</v>
      </c>
      <c r="F32" s="43">
        <v>2336.25</v>
      </c>
      <c r="G32" s="45">
        <f t="shared" si="1"/>
        <v>0.26867966192870579</v>
      </c>
      <c r="H32" s="43">
        <v>2280</v>
      </c>
      <c r="I32" s="44">
        <f>(F32-H32)/H32</f>
        <v>2.4671052631578948E-2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1797.7194</v>
      </c>
      <c r="F33" s="47">
        <v>2073.8000000000002</v>
      </c>
      <c r="G33" s="48">
        <f t="shared" si="1"/>
        <v>0.15357268770643528</v>
      </c>
      <c r="H33" s="47">
        <v>2028.8</v>
      </c>
      <c r="I33" s="44">
        <f>(F33-H33)/H33</f>
        <v>2.2180599369085285E-2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1677.3240000000001</v>
      </c>
      <c r="F34" s="47">
        <v>1593.75</v>
      </c>
      <c r="G34" s="48">
        <f t="shared" si="1"/>
        <v>-4.982579394320958E-2</v>
      </c>
      <c r="H34" s="47">
        <v>1680</v>
      </c>
      <c r="I34" s="44">
        <f>(F34-H34)/H34</f>
        <v>-5.1339285714285712E-2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1422.3148571428571</v>
      </c>
      <c r="F35" s="47">
        <v>1495</v>
      </c>
      <c r="G35" s="48">
        <f t="shared" si="1"/>
        <v>5.1103412505408695E-2</v>
      </c>
      <c r="H35" s="47">
        <v>1495</v>
      </c>
      <c r="I35" s="44">
        <f>(F35-H35)/H35</f>
        <v>0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1477.6574000000001</v>
      </c>
      <c r="F36" s="50">
        <v>1453.8</v>
      </c>
      <c r="G36" s="51">
        <f t="shared" si="1"/>
        <v>-1.6145420447256649E-2</v>
      </c>
      <c r="H36" s="50">
        <v>1443.8</v>
      </c>
      <c r="I36" s="56">
        <f>(F36-H36)/H36</f>
        <v>6.926167059149467E-3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26662.666066666665</v>
      </c>
      <c r="F38" s="43">
        <v>28530</v>
      </c>
      <c r="G38" s="45">
        <f t="shared" si="1"/>
        <v>7.0035529405210267E-2</v>
      </c>
      <c r="H38" s="43">
        <v>28530</v>
      </c>
      <c r="I38" s="44">
        <f t="shared" ref="I38:I43" si="2">(F38-H38)/H38</f>
        <v>0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14825.706222222221</v>
      </c>
      <c r="F39" s="57">
        <v>14587.555555555555</v>
      </c>
      <c r="G39" s="48">
        <f t="shared" si="1"/>
        <v>-1.6063360699114817E-2</v>
      </c>
      <c r="H39" s="57">
        <v>14615.333333333334</v>
      </c>
      <c r="I39" s="44">
        <f t="shared" si="2"/>
        <v>-1.9005914640637133E-3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10807.25</v>
      </c>
      <c r="F40" s="57">
        <v>10448.5</v>
      </c>
      <c r="G40" s="48">
        <f t="shared" si="1"/>
        <v>-3.3195308704804645E-2</v>
      </c>
      <c r="H40" s="57">
        <v>10786</v>
      </c>
      <c r="I40" s="44">
        <f t="shared" si="2"/>
        <v>-3.1290561839421471E-2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5933.3</v>
      </c>
      <c r="F41" s="47">
        <v>5790</v>
      </c>
      <c r="G41" s="48">
        <f t="shared" si="1"/>
        <v>-2.4151821077646532E-2</v>
      </c>
      <c r="H41" s="47">
        <v>5850</v>
      </c>
      <c r="I41" s="44">
        <f t="shared" si="2"/>
        <v>-1.0256410256410256E-2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9966.4761904761908</v>
      </c>
      <c r="F42" s="47">
        <v>9968.3333333333339</v>
      </c>
      <c r="G42" s="48">
        <f t="shared" si="1"/>
        <v>1.8633896491096559E-4</v>
      </c>
      <c r="H42" s="47">
        <v>9968.3333333333339</v>
      </c>
      <c r="I42" s="44">
        <f t="shared" si="2"/>
        <v>0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161</v>
      </c>
      <c r="E43" s="50">
        <v>12226.75</v>
      </c>
      <c r="F43" s="50">
        <v>12830</v>
      </c>
      <c r="G43" s="51">
        <f t="shared" si="1"/>
        <v>4.9338540495225632E-2</v>
      </c>
      <c r="H43" s="50">
        <v>12860</v>
      </c>
      <c r="I43" s="59">
        <f t="shared" si="2"/>
        <v>-2.3328149300155523E-3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30"/>
      <c r="G44" s="6"/>
      <c r="H44" s="130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6725.8</v>
      </c>
      <c r="F45" s="43">
        <v>6330</v>
      </c>
      <c r="G45" s="45">
        <f t="shared" si="1"/>
        <v>-5.8848018079633677E-2</v>
      </c>
      <c r="H45" s="43">
        <v>6330</v>
      </c>
      <c r="I45" s="44">
        <f t="shared" ref="I45:I49" si="3">(F45-H45)/H45</f>
        <v>0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6058.7555555555555</v>
      </c>
      <c r="F46" s="47">
        <v>6144.4444444444443</v>
      </c>
      <c r="G46" s="48">
        <f t="shared" si="1"/>
        <v>1.4142984991417376E-2</v>
      </c>
      <c r="H46" s="47">
        <v>6144.4444444444443</v>
      </c>
      <c r="I46" s="87">
        <f t="shared" si="3"/>
        <v>0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19194.7</v>
      </c>
      <c r="F47" s="47">
        <v>19273.75</v>
      </c>
      <c r="G47" s="48">
        <f t="shared" si="1"/>
        <v>4.1183243291116438E-3</v>
      </c>
      <c r="H47" s="47">
        <v>19273.75</v>
      </c>
      <c r="I47" s="87">
        <f t="shared" si="3"/>
        <v>0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18884.285142857145</v>
      </c>
      <c r="F48" s="47">
        <v>18816.34888888889</v>
      </c>
      <c r="G48" s="48">
        <f t="shared" si="1"/>
        <v>-3.5975020210892981E-3</v>
      </c>
      <c r="H48" s="47">
        <v>18816.34888888889</v>
      </c>
      <c r="I48" s="87">
        <f t="shared" si="3"/>
        <v>0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1975.5714285714287</v>
      </c>
      <c r="F49" s="47">
        <v>2204.1666666666665</v>
      </c>
      <c r="G49" s="48">
        <f t="shared" si="1"/>
        <v>0.11571094559741593</v>
      </c>
      <c r="H49" s="47">
        <v>2237.5</v>
      </c>
      <c r="I49" s="44">
        <f t="shared" si="3"/>
        <v>-1.4897579143389267E-2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24047.555555555555</v>
      </c>
      <c r="F50" s="50">
        <v>27101</v>
      </c>
      <c r="G50" s="56">
        <f t="shared" si="1"/>
        <v>0.12697525273994126</v>
      </c>
      <c r="H50" s="50">
        <v>27101</v>
      </c>
      <c r="I50" s="59">
        <f>(F50-H50)/H50</f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3750</v>
      </c>
      <c r="F52" s="66">
        <v>3750</v>
      </c>
      <c r="G52" s="45">
        <f>(F52-E52)/E52</f>
        <v>0</v>
      </c>
      <c r="H52" s="66">
        <v>3750</v>
      </c>
      <c r="I52" s="125">
        <f t="shared" ref="I52:I60" si="4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3827.8333333333335</v>
      </c>
      <c r="F53" s="70">
        <v>3347.1428571428573</v>
      </c>
      <c r="G53" s="48">
        <f t="shared" si="1"/>
        <v>-0.12557769221678308</v>
      </c>
      <c r="H53" s="70">
        <v>3347.1428571428573</v>
      </c>
      <c r="I53" s="87">
        <f t="shared" si="4"/>
        <v>0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2059.02</v>
      </c>
      <c r="F54" s="70">
        <v>2031.6666666666667</v>
      </c>
      <c r="G54" s="48">
        <f t="shared" si="1"/>
        <v>-1.328463702797119E-2</v>
      </c>
      <c r="H54" s="70">
        <v>2031.6666666666667</v>
      </c>
      <c r="I54" s="87">
        <f t="shared" si="4"/>
        <v>0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5500</v>
      </c>
      <c r="F55" s="70">
        <v>4507.5</v>
      </c>
      <c r="G55" s="48">
        <f t="shared" si="1"/>
        <v>-0.18045454545454545</v>
      </c>
      <c r="H55" s="70">
        <v>4507.5</v>
      </c>
      <c r="I55" s="87">
        <f t="shared" si="4"/>
        <v>0</v>
      </c>
    </row>
    <row r="56" spans="1:9" ht="16.5" x14ac:dyDescent="0.3">
      <c r="A56" s="37"/>
      <c r="B56" s="102" t="s">
        <v>42</v>
      </c>
      <c r="C56" s="103" t="s">
        <v>198</v>
      </c>
      <c r="D56" s="104" t="s">
        <v>114</v>
      </c>
      <c r="E56" s="61">
        <v>2108.75</v>
      </c>
      <c r="F56" s="105">
        <v>2073.3333333333335</v>
      </c>
      <c r="G56" s="55">
        <f t="shared" si="1"/>
        <v>-1.6795099782651576E-2</v>
      </c>
      <c r="H56" s="105">
        <v>2073.3333333333335</v>
      </c>
      <c r="I56" s="88">
        <f t="shared" si="4"/>
        <v>0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4566.666666666667</v>
      </c>
      <c r="F57" s="50">
        <v>4760</v>
      </c>
      <c r="G57" s="51">
        <f t="shared" si="1"/>
        <v>4.2335766423357596E-2</v>
      </c>
      <c r="H57" s="50">
        <v>4761.666666666667</v>
      </c>
      <c r="I57" s="126">
        <f t="shared" si="4"/>
        <v>-3.5001750087510739E-4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5561.3350000000009</v>
      </c>
      <c r="F58" s="68">
        <v>5138.75</v>
      </c>
      <c r="G58" s="44">
        <f t="shared" si="1"/>
        <v>-7.5986251502562038E-2</v>
      </c>
      <c r="H58" s="68">
        <v>5138.75</v>
      </c>
      <c r="I58" s="44">
        <f t="shared" si="4"/>
        <v>0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4663.82</v>
      </c>
      <c r="F59" s="70">
        <v>5039.5</v>
      </c>
      <c r="G59" s="48">
        <f t="shared" si="1"/>
        <v>8.0551993859111271E-2</v>
      </c>
      <c r="H59" s="70">
        <v>5039.5</v>
      </c>
      <c r="I59" s="44">
        <f t="shared" si="4"/>
        <v>0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17924.125</v>
      </c>
      <c r="F60" s="73">
        <v>21480</v>
      </c>
      <c r="G60" s="51">
        <f t="shared" si="1"/>
        <v>0.19838485839615602</v>
      </c>
      <c r="H60" s="73">
        <v>21480</v>
      </c>
      <c r="I60" s="51">
        <f t="shared" si="4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6376.5</v>
      </c>
      <c r="F62" s="54">
        <v>6430.5</v>
      </c>
      <c r="G62" s="45">
        <f t="shared" si="1"/>
        <v>8.4685956245589278E-3</v>
      </c>
      <c r="H62" s="54">
        <v>6430.5</v>
      </c>
      <c r="I62" s="44">
        <f t="shared" ref="I62:I67" si="5">(F62-H62)/H62</f>
        <v>0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47046.625</v>
      </c>
      <c r="F63" s="46">
        <v>47046.625</v>
      </c>
      <c r="G63" s="48">
        <f t="shared" si="1"/>
        <v>0</v>
      </c>
      <c r="H63" s="46">
        <v>47046.625</v>
      </c>
      <c r="I63" s="44">
        <f t="shared" si="5"/>
        <v>0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12095</v>
      </c>
      <c r="F64" s="46">
        <v>10658.75</v>
      </c>
      <c r="G64" s="48">
        <f t="shared" si="1"/>
        <v>-0.1187474162877222</v>
      </c>
      <c r="H64" s="46">
        <v>10658.75</v>
      </c>
      <c r="I64" s="87">
        <f t="shared" si="5"/>
        <v>0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7424.666666666667</v>
      </c>
      <c r="F65" s="46">
        <v>7871.5</v>
      </c>
      <c r="G65" s="48">
        <f t="shared" si="1"/>
        <v>6.0182275298554327E-2</v>
      </c>
      <c r="H65" s="46">
        <v>7796.3</v>
      </c>
      <c r="I65" s="87">
        <f t="shared" si="5"/>
        <v>9.6456011184792544E-3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3695.6222222222218</v>
      </c>
      <c r="F66" s="46">
        <v>3912.5</v>
      </c>
      <c r="G66" s="48">
        <f t="shared" si="1"/>
        <v>5.8685050780803834E-2</v>
      </c>
      <c r="H66" s="46">
        <v>3862.6</v>
      </c>
      <c r="I66" s="87">
        <f t="shared" si="5"/>
        <v>1.2918759384870318E-2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3431</v>
      </c>
      <c r="F67" s="58">
        <v>3754.2857142857142</v>
      </c>
      <c r="G67" s="51">
        <f t="shared" si="1"/>
        <v>9.422492401215804E-2</v>
      </c>
      <c r="H67" s="58">
        <v>3640</v>
      </c>
      <c r="I67" s="88">
        <f t="shared" si="5"/>
        <v>3.1397174254317095E-2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3607.3199999999997</v>
      </c>
      <c r="F69" s="43">
        <v>3725.8</v>
      </c>
      <c r="G69" s="45">
        <f t="shared" si="1"/>
        <v>3.2844327644899945E-2</v>
      </c>
      <c r="H69" s="43">
        <v>3725.8</v>
      </c>
      <c r="I69" s="44">
        <f>(F69-H69)/H69</f>
        <v>0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2748.3333333333335</v>
      </c>
      <c r="F70" s="47">
        <v>2780.3333333333335</v>
      </c>
      <c r="G70" s="48">
        <f t="shared" si="1"/>
        <v>1.1643420254699817E-2</v>
      </c>
      <c r="H70" s="47">
        <v>2780.3333333333335</v>
      </c>
      <c r="I70" s="44">
        <f>(F70-H70)/H70</f>
        <v>0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1314.9555555555555</v>
      </c>
      <c r="F71" s="47">
        <v>1323.7777777777778</v>
      </c>
      <c r="G71" s="48">
        <f t="shared" si="1"/>
        <v>6.7091409933585228E-3</v>
      </c>
      <c r="H71" s="47">
        <v>1323.7777777777778</v>
      </c>
      <c r="I71" s="44">
        <f>(F71-H71)/H71</f>
        <v>0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2144.8333333333335</v>
      </c>
      <c r="F72" s="47">
        <v>2218.3000000000002</v>
      </c>
      <c r="G72" s="48">
        <f t="shared" si="1"/>
        <v>3.4252855699743581E-2</v>
      </c>
      <c r="H72" s="47">
        <v>2218.3000000000002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1607.2777777777778</v>
      </c>
      <c r="F73" s="50">
        <v>1645.5</v>
      </c>
      <c r="G73" s="48">
        <f t="shared" si="1"/>
        <v>2.3780719643289174E-2</v>
      </c>
      <c r="H73" s="50">
        <v>1645.5</v>
      </c>
      <c r="I73" s="59">
        <f>(F73-H73)/H73</f>
        <v>0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1466.4285714285713</v>
      </c>
      <c r="F75" s="43">
        <v>1466.4285714285713</v>
      </c>
      <c r="G75" s="44">
        <f t="shared" si="1"/>
        <v>0</v>
      </c>
      <c r="H75" s="43">
        <v>1466.4285714285713</v>
      </c>
      <c r="I75" s="45">
        <f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1431</v>
      </c>
      <c r="F76" s="32">
        <v>1265</v>
      </c>
      <c r="G76" s="48">
        <f t="shared" si="1"/>
        <v>-0.11600279524807827</v>
      </c>
      <c r="H76" s="32">
        <v>1265</v>
      </c>
      <c r="I76" s="44">
        <f t="shared" ref="I76:I81" si="6">(F76-H76)/H76</f>
        <v>0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882</v>
      </c>
      <c r="F77" s="47">
        <v>808.5</v>
      </c>
      <c r="G77" s="48">
        <f t="shared" si="1"/>
        <v>-8.3333333333333329E-2</v>
      </c>
      <c r="H77" s="47">
        <v>803.66666666666663</v>
      </c>
      <c r="I77" s="44">
        <f t="shared" si="6"/>
        <v>6.0141020323517683E-3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1467.22</v>
      </c>
      <c r="F78" s="47">
        <v>1531.3</v>
      </c>
      <c r="G78" s="48">
        <f t="shared" si="1"/>
        <v>4.367443191886692E-2</v>
      </c>
      <c r="H78" s="47">
        <v>1531.3</v>
      </c>
      <c r="I78" s="44">
        <f t="shared" si="6"/>
        <v>0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1745.5</v>
      </c>
      <c r="F79" s="61">
        <v>1932.8</v>
      </c>
      <c r="G79" s="48">
        <f t="shared" si="1"/>
        <v>0.10730449727871667</v>
      </c>
      <c r="H79" s="61">
        <v>1937.3</v>
      </c>
      <c r="I79" s="44">
        <f t="shared" si="6"/>
        <v>-2.3228204201724049E-3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8750</v>
      </c>
      <c r="F80" s="61">
        <v>8830</v>
      </c>
      <c r="G80" s="48">
        <f>(F80-E80)/E80</f>
        <v>9.1428571428571435E-3</v>
      </c>
      <c r="H80" s="61">
        <v>8830</v>
      </c>
      <c r="I80" s="44">
        <f t="shared" si="6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3910.8</v>
      </c>
      <c r="F81" s="50">
        <v>3988.8</v>
      </c>
      <c r="G81" s="51">
        <f>(F81-E81)/E81</f>
        <v>1.9944768333844738E-2</v>
      </c>
      <c r="H81" s="50">
        <v>3988.8</v>
      </c>
      <c r="I81" s="56">
        <f t="shared" si="6"/>
        <v>0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zoomScaleNormal="100" workbookViewId="0">
      <selection activeCell="C16" sqref="C16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51" t="s">
        <v>203</v>
      </c>
      <c r="B9" s="151"/>
      <c r="C9" s="151"/>
      <c r="D9" s="151"/>
      <c r="E9" s="151"/>
      <c r="F9" s="151"/>
      <c r="G9" s="151"/>
      <c r="H9" s="151"/>
      <c r="I9" s="151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52" t="s">
        <v>3</v>
      </c>
      <c r="B12" s="158"/>
      <c r="C12" s="160" t="s">
        <v>0</v>
      </c>
      <c r="D12" s="154" t="s">
        <v>23</v>
      </c>
      <c r="E12" s="154" t="s">
        <v>217</v>
      </c>
      <c r="F12" s="162" t="s">
        <v>223</v>
      </c>
      <c r="G12" s="154" t="s">
        <v>197</v>
      </c>
      <c r="H12" s="162" t="s">
        <v>219</v>
      </c>
      <c r="I12" s="154" t="s">
        <v>187</v>
      </c>
    </row>
    <row r="13" spans="1:9" ht="30.75" customHeight="1" thickBot="1" x14ac:dyDescent="0.25">
      <c r="A13" s="153"/>
      <c r="B13" s="159"/>
      <c r="C13" s="161"/>
      <c r="D13" s="155"/>
      <c r="E13" s="155"/>
      <c r="F13" s="163"/>
      <c r="G13" s="155"/>
      <c r="H13" s="163"/>
      <c r="I13" s="155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6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1621.6100000000001</v>
      </c>
      <c r="F15" s="83">
        <v>1515</v>
      </c>
      <c r="G15" s="44">
        <f>(F15-E15)/E15</f>
        <v>-6.5743304493682278E-2</v>
      </c>
      <c r="H15" s="83">
        <v>1600</v>
      </c>
      <c r="I15" s="127">
        <f>(F15-H15)/H15</f>
        <v>-5.3124999999999999E-2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1350.452</v>
      </c>
      <c r="F16" s="83">
        <v>1241.5999999999999</v>
      </c>
      <c r="G16" s="48">
        <f t="shared" ref="G16:G39" si="0">(F16-E16)/E16</f>
        <v>-8.0604123656375856E-2</v>
      </c>
      <c r="H16" s="83">
        <v>1500</v>
      </c>
      <c r="I16" s="48">
        <f>(F16-H16)/H16</f>
        <v>-0.17226666666666673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1351.0786000000001</v>
      </c>
      <c r="F17" s="83">
        <v>1096.5999999999999</v>
      </c>
      <c r="G17" s="48">
        <f t="shared" si="0"/>
        <v>-0.18835218025065317</v>
      </c>
      <c r="H17" s="83">
        <v>1500</v>
      </c>
      <c r="I17" s="48">
        <f t="shared" ref="I17:I29" si="1">(F17-H17)/H17</f>
        <v>-0.26893333333333341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811.80600000000004</v>
      </c>
      <c r="F18" s="83">
        <v>765.6</v>
      </c>
      <c r="G18" s="48">
        <f t="shared" si="0"/>
        <v>-5.6917539412125573E-2</v>
      </c>
      <c r="H18" s="83">
        <v>1025</v>
      </c>
      <c r="I18" s="48">
        <f t="shared" si="1"/>
        <v>-0.25307317073170732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2082.443711111111</v>
      </c>
      <c r="F19" s="83">
        <v>1390</v>
      </c>
      <c r="G19" s="48">
        <f t="shared" si="0"/>
        <v>-0.3325149714330814</v>
      </c>
      <c r="H19" s="83">
        <v>1800</v>
      </c>
      <c r="I19" s="48">
        <f t="shared" si="1"/>
        <v>-0.22777777777777777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1323.0254</v>
      </c>
      <c r="F20" s="83">
        <v>1391.6</v>
      </c>
      <c r="G20" s="48">
        <f t="shared" si="0"/>
        <v>5.1831657956075458E-2</v>
      </c>
      <c r="H20" s="83">
        <v>1700</v>
      </c>
      <c r="I20" s="48">
        <f t="shared" si="1"/>
        <v>-0.18141176470588241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1442.4926</v>
      </c>
      <c r="F21" s="83">
        <v>1271.5999999999999</v>
      </c>
      <c r="G21" s="48">
        <f t="shared" si="0"/>
        <v>-0.11847034778549306</v>
      </c>
      <c r="H21" s="83">
        <v>1500</v>
      </c>
      <c r="I21" s="48">
        <f t="shared" si="1"/>
        <v>-0.15226666666666672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456.56659999999999</v>
      </c>
      <c r="F22" s="83">
        <v>388.26599999999996</v>
      </c>
      <c r="G22" s="48">
        <f t="shared" si="0"/>
        <v>-0.14959613778143219</v>
      </c>
      <c r="H22" s="83">
        <v>470</v>
      </c>
      <c r="I22" s="48">
        <f t="shared" si="1"/>
        <v>-0.17390212765957455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519.19162499999993</v>
      </c>
      <c r="F23" s="83">
        <v>421.666</v>
      </c>
      <c r="G23" s="48">
        <f t="shared" si="0"/>
        <v>-0.18784129077582856</v>
      </c>
      <c r="H23" s="83">
        <v>525</v>
      </c>
      <c r="I23" s="48">
        <f t="shared" si="1"/>
        <v>-0.19682666666666668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538.39869999999996</v>
      </c>
      <c r="F24" s="83">
        <v>421.666</v>
      </c>
      <c r="G24" s="48">
        <f t="shared" si="0"/>
        <v>-0.21681460226408417</v>
      </c>
      <c r="H24" s="83">
        <v>520</v>
      </c>
      <c r="I24" s="48">
        <f t="shared" si="1"/>
        <v>-0.18910384615384615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524.73069999999996</v>
      </c>
      <c r="F25" s="83">
        <v>421.666</v>
      </c>
      <c r="G25" s="48">
        <f t="shared" si="0"/>
        <v>-0.19641446555347336</v>
      </c>
      <c r="H25" s="83">
        <v>520</v>
      </c>
      <c r="I25" s="48">
        <f t="shared" si="1"/>
        <v>-0.18910384615384615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1497.5074000000002</v>
      </c>
      <c r="F26" s="83">
        <v>1150</v>
      </c>
      <c r="G26" s="48">
        <f t="shared" si="0"/>
        <v>-0.23205721721308364</v>
      </c>
      <c r="H26" s="83">
        <v>1340</v>
      </c>
      <c r="I26" s="48">
        <f t="shared" si="1"/>
        <v>-0.1417910447761194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523.8646</v>
      </c>
      <c r="F27" s="83">
        <v>466.666</v>
      </c>
      <c r="G27" s="48">
        <f t="shared" si="0"/>
        <v>-0.10918584687722743</v>
      </c>
      <c r="H27" s="83">
        <v>470</v>
      </c>
      <c r="I27" s="48">
        <f t="shared" si="1"/>
        <v>-7.0936170212766029E-3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930.625</v>
      </c>
      <c r="F28" s="83">
        <v>1000</v>
      </c>
      <c r="G28" s="48">
        <f t="shared" si="0"/>
        <v>7.4546675621222303E-2</v>
      </c>
      <c r="H28" s="83">
        <v>1125</v>
      </c>
      <c r="I28" s="48">
        <f t="shared" si="1"/>
        <v>-0.1111111111111111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1601.1993333333335</v>
      </c>
      <c r="F29" s="83">
        <v>1166.5999999999999</v>
      </c>
      <c r="G29" s="48">
        <f t="shared" si="0"/>
        <v>-0.27142113057753803</v>
      </c>
      <c r="H29" s="83">
        <v>1375</v>
      </c>
      <c r="I29" s="48">
        <f t="shared" si="1"/>
        <v>-0.15156363636363643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953.54599999999982</v>
      </c>
      <c r="F30" s="95">
        <v>1213.2</v>
      </c>
      <c r="G30" s="51">
        <f t="shared" si="0"/>
        <v>0.27230359101710905</v>
      </c>
      <c r="H30" s="95">
        <v>1175</v>
      </c>
      <c r="I30" s="51">
        <f>(F30-H30)/H30</f>
        <v>3.2510638297872381E-2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8"/>
      <c r="G31" s="53"/>
      <c r="H31" s="8"/>
      <c r="I31" s="128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1841.4814000000001</v>
      </c>
      <c r="F32" s="83">
        <v>2041.6</v>
      </c>
      <c r="G32" s="44">
        <f t="shared" si="0"/>
        <v>0.10867261542799171</v>
      </c>
      <c r="H32" s="83">
        <v>2125</v>
      </c>
      <c r="I32" s="45">
        <f>(F32-H32)/H32</f>
        <v>-3.9247058823529454E-2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1797.7194</v>
      </c>
      <c r="F33" s="83">
        <v>2075</v>
      </c>
      <c r="G33" s="48">
        <f t="shared" si="0"/>
        <v>0.15424020011131884</v>
      </c>
      <c r="H33" s="83">
        <v>2150</v>
      </c>
      <c r="I33" s="48">
        <f>(F33-H33)/H33</f>
        <v>-3.4883720930232558E-2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1677.3240000000001</v>
      </c>
      <c r="F34" s="83">
        <v>1275</v>
      </c>
      <c r="G34" s="48">
        <f t="shared" si="0"/>
        <v>-0.23986063515456765</v>
      </c>
      <c r="H34" s="83">
        <v>1650</v>
      </c>
      <c r="I34" s="48">
        <f>(F34-H34)/H34</f>
        <v>-0.22727272727272727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1422.3148571428571</v>
      </c>
      <c r="F35" s="83">
        <v>1350</v>
      </c>
      <c r="G35" s="48">
        <f t="shared" si="0"/>
        <v>-5.0843072319530613E-2</v>
      </c>
      <c r="H35" s="83">
        <v>1500</v>
      </c>
      <c r="I35" s="48">
        <f>(F35-H35)/H35</f>
        <v>-0.1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1477.6574000000001</v>
      </c>
      <c r="F36" s="83">
        <v>1323.2</v>
      </c>
      <c r="G36" s="55">
        <f t="shared" si="0"/>
        <v>-0.10452855986780156</v>
      </c>
      <c r="H36" s="83">
        <v>1650</v>
      </c>
      <c r="I36" s="48">
        <f>(F36-H36)/H36</f>
        <v>-0.19806060606060602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8"/>
      <c r="G37" s="53"/>
      <c r="H37" s="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26662.666066666665</v>
      </c>
      <c r="F38" s="84">
        <v>25533.200000000001</v>
      </c>
      <c r="G38" s="45">
        <f t="shared" si="0"/>
        <v>-4.2361332653027849E-2</v>
      </c>
      <c r="H38" s="84">
        <v>25800</v>
      </c>
      <c r="I38" s="45">
        <f>(F38-H38)/H38</f>
        <v>-1.0341085271317801E-2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14825.706222222221</v>
      </c>
      <c r="F39" s="85">
        <v>15498</v>
      </c>
      <c r="G39" s="51">
        <f t="shared" si="0"/>
        <v>4.534649261902135E-2</v>
      </c>
      <c r="H39" s="85">
        <v>15900</v>
      </c>
      <c r="I39" s="51">
        <f>(F39-H39)/H39</f>
        <v>-2.5283018867924528E-2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42.1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51" t="s">
        <v>204</v>
      </c>
      <c r="B9" s="151"/>
      <c r="C9" s="151"/>
      <c r="D9" s="151"/>
      <c r="E9" s="151"/>
      <c r="F9" s="151"/>
      <c r="G9" s="151"/>
      <c r="H9" s="151"/>
      <c r="I9" s="151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152" t="s">
        <v>3</v>
      </c>
      <c r="B12" s="158"/>
      <c r="C12" s="160" t="s">
        <v>0</v>
      </c>
      <c r="D12" s="154" t="s">
        <v>221</v>
      </c>
      <c r="E12" s="162" t="s">
        <v>223</v>
      </c>
      <c r="F12" s="169" t="s">
        <v>186</v>
      </c>
      <c r="G12" s="154" t="s">
        <v>217</v>
      </c>
      <c r="H12" s="171" t="s">
        <v>224</v>
      </c>
      <c r="I12" s="167" t="s">
        <v>196</v>
      </c>
    </row>
    <row r="13" spans="1:9" ht="39.75" customHeight="1" thickBot="1" x14ac:dyDescent="0.25">
      <c r="A13" s="153"/>
      <c r="B13" s="159"/>
      <c r="C13" s="161"/>
      <c r="D13" s="155"/>
      <c r="E13" s="163"/>
      <c r="F13" s="170"/>
      <c r="G13" s="155"/>
      <c r="H13" s="172"/>
      <c r="I13" s="168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43">
        <v>1878.8</v>
      </c>
      <c r="E15" s="83">
        <v>1515</v>
      </c>
      <c r="F15" s="67">
        <f t="shared" ref="F15:F30" si="0">D15-E15</f>
        <v>363.79999999999995</v>
      </c>
      <c r="G15" s="42">
        <v>1621.6100000000001</v>
      </c>
      <c r="H15" s="66">
        <f>AVERAGE(D15:E15)</f>
        <v>1696.9</v>
      </c>
      <c r="I15" s="69">
        <f>(H15-G15)/G15</f>
        <v>4.6429166075690184E-2</v>
      </c>
    </row>
    <row r="16" spans="1:9" ht="16.5" customHeight="1" x14ac:dyDescent="0.3">
      <c r="A16" s="37"/>
      <c r="B16" s="34" t="s">
        <v>5</v>
      </c>
      <c r="C16" s="15" t="s">
        <v>164</v>
      </c>
      <c r="D16" s="47">
        <v>1483.8</v>
      </c>
      <c r="E16" s="83">
        <v>1241.5999999999999</v>
      </c>
      <c r="F16" s="71">
        <f t="shared" si="0"/>
        <v>242.20000000000005</v>
      </c>
      <c r="G16" s="46">
        <v>1350.452</v>
      </c>
      <c r="H16" s="68">
        <f t="shared" ref="H16:H30" si="1">AVERAGE(D16:E16)</f>
        <v>1362.6999999999998</v>
      </c>
      <c r="I16" s="72">
        <f t="shared" ref="I16:I39" si="2">(H16-G16)/G16</f>
        <v>9.0695559708896135E-3</v>
      </c>
    </row>
    <row r="17" spans="1:9" ht="16.5" x14ac:dyDescent="0.3">
      <c r="A17" s="37"/>
      <c r="B17" s="34" t="s">
        <v>6</v>
      </c>
      <c r="C17" s="15" t="s">
        <v>165</v>
      </c>
      <c r="D17" s="47">
        <v>1113.8</v>
      </c>
      <c r="E17" s="83">
        <v>1096.5999999999999</v>
      </c>
      <c r="F17" s="71">
        <f t="shared" si="0"/>
        <v>17.200000000000045</v>
      </c>
      <c r="G17" s="46">
        <v>1351.0786000000001</v>
      </c>
      <c r="H17" s="68">
        <f t="shared" si="1"/>
        <v>1105.1999999999998</v>
      </c>
      <c r="I17" s="72">
        <f t="shared" si="2"/>
        <v>-0.18198689550704172</v>
      </c>
    </row>
    <row r="18" spans="1:9" ht="16.5" x14ac:dyDescent="0.3">
      <c r="A18" s="37"/>
      <c r="B18" s="34" t="s">
        <v>7</v>
      </c>
      <c r="C18" s="15" t="s">
        <v>166</v>
      </c>
      <c r="D18" s="47">
        <v>708.8</v>
      </c>
      <c r="E18" s="83">
        <v>765.6</v>
      </c>
      <c r="F18" s="71">
        <f t="shared" si="0"/>
        <v>-56.800000000000068</v>
      </c>
      <c r="G18" s="46">
        <v>811.80600000000004</v>
      </c>
      <c r="H18" s="68">
        <f t="shared" si="1"/>
        <v>737.2</v>
      </c>
      <c r="I18" s="72">
        <f t="shared" si="2"/>
        <v>-9.1901267051487656E-2</v>
      </c>
    </row>
    <row r="19" spans="1:9" ht="16.5" x14ac:dyDescent="0.3">
      <c r="A19" s="37"/>
      <c r="B19" s="34" t="s">
        <v>8</v>
      </c>
      <c r="C19" s="15" t="s">
        <v>167</v>
      </c>
      <c r="D19" s="47">
        <v>2059.7777777777778</v>
      </c>
      <c r="E19" s="83">
        <v>1390</v>
      </c>
      <c r="F19" s="71">
        <f t="shared" si="0"/>
        <v>669.77777777777783</v>
      </c>
      <c r="G19" s="46">
        <v>2082.443711111111</v>
      </c>
      <c r="H19" s="68">
        <f t="shared" si="1"/>
        <v>1724.8888888888889</v>
      </c>
      <c r="I19" s="72">
        <f t="shared" si="2"/>
        <v>-0.17169963361528018</v>
      </c>
    </row>
    <row r="20" spans="1:9" ht="16.5" x14ac:dyDescent="0.3">
      <c r="A20" s="37"/>
      <c r="B20" s="34" t="s">
        <v>9</v>
      </c>
      <c r="C20" s="15" t="s">
        <v>168</v>
      </c>
      <c r="D20" s="47">
        <v>1473.8</v>
      </c>
      <c r="E20" s="83">
        <v>1391.6</v>
      </c>
      <c r="F20" s="71">
        <f t="shared" si="0"/>
        <v>82.200000000000045</v>
      </c>
      <c r="G20" s="46">
        <v>1323.0254</v>
      </c>
      <c r="H20" s="68">
        <f t="shared" si="1"/>
        <v>1432.6999999999998</v>
      </c>
      <c r="I20" s="72">
        <f t="shared" si="2"/>
        <v>8.2896821179699071E-2</v>
      </c>
    </row>
    <row r="21" spans="1:9" ht="16.5" x14ac:dyDescent="0.3">
      <c r="A21" s="37"/>
      <c r="B21" s="34" t="s">
        <v>10</v>
      </c>
      <c r="C21" s="15" t="s">
        <v>169</v>
      </c>
      <c r="D21" s="47">
        <v>1418.8</v>
      </c>
      <c r="E21" s="83">
        <v>1271.5999999999999</v>
      </c>
      <c r="F21" s="71">
        <f t="shared" si="0"/>
        <v>147.20000000000005</v>
      </c>
      <c r="G21" s="46">
        <v>1442.4926</v>
      </c>
      <c r="H21" s="68">
        <f t="shared" si="1"/>
        <v>1345.1999999999998</v>
      </c>
      <c r="I21" s="72">
        <f t="shared" si="2"/>
        <v>-6.7447555710164628E-2</v>
      </c>
    </row>
    <row r="22" spans="1:9" ht="16.5" x14ac:dyDescent="0.3">
      <c r="A22" s="37"/>
      <c r="B22" s="34" t="s">
        <v>11</v>
      </c>
      <c r="C22" s="15" t="s">
        <v>170</v>
      </c>
      <c r="D22" s="47">
        <v>462.3</v>
      </c>
      <c r="E22" s="83">
        <v>388.26599999999996</v>
      </c>
      <c r="F22" s="71">
        <f t="shared" si="0"/>
        <v>74.034000000000049</v>
      </c>
      <c r="G22" s="46">
        <v>456.56659999999999</v>
      </c>
      <c r="H22" s="68">
        <f t="shared" si="1"/>
        <v>425.28300000000002</v>
      </c>
      <c r="I22" s="72">
        <f t="shared" si="2"/>
        <v>-6.8519247794297647E-2</v>
      </c>
    </row>
    <row r="23" spans="1:9" ht="16.5" x14ac:dyDescent="0.3">
      <c r="A23" s="37"/>
      <c r="B23" s="34" t="s">
        <v>12</v>
      </c>
      <c r="C23" s="15" t="s">
        <v>171</v>
      </c>
      <c r="D23" s="47">
        <v>604.79999999999995</v>
      </c>
      <c r="E23" s="83">
        <v>421.666</v>
      </c>
      <c r="F23" s="71">
        <f t="shared" si="0"/>
        <v>183.13399999999996</v>
      </c>
      <c r="G23" s="46">
        <v>519.19162499999993</v>
      </c>
      <c r="H23" s="68">
        <f t="shared" si="1"/>
        <v>513.23299999999995</v>
      </c>
      <c r="I23" s="72">
        <f t="shared" si="2"/>
        <v>-1.1476735588714445E-2</v>
      </c>
    </row>
    <row r="24" spans="1:9" ht="16.5" x14ac:dyDescent="0.3">
      <c r="A24" s="37"/>
      <c r="B24" s="34" t="s">
        <v>13</v>
      </c>
      <c r="C24" s="15" t="s">
        <v>172</v>
      </c>
      <c r="D24" s="47">
        <v>604.79999999999995</v>
      </c>
      <c r="E24" s="83">
        <v>421.666</v>
      </c>
      <c r="F24" s="71">
        <f t="shared" si="0"/>
        <v>183.13399999999996</v>
      </c>
      <c r="G24" s="46">
        <v>538.39869999999996</v>
      </c>
      <c r="H24" s="68">
        <f t="shared" si="1"/>
        <v>513.23299999999995</v>
      </c>
      <c r="I24" s="72">
        <f t="shared" si="2"/>
        <v>-4.6741754762780849E-2</v>
      </c>
    </row>
    <row r="25" spans="1:9" ht="16.5" x14ac:dyDescent="0.3">
      <c r="A25" s="37"/>
      <c r="B25" s="34" t="s">
        <v>14</v>
      </c>
      <c r="C25" s="15" t="s">
        <v>173</v>
      </c>
      <c r="D25" s="47">
        <v>619.79999999999995</v>
      </c>
      <c r="E25" s="83">
        <v>421.666</v>
      </c>
      <c r="F25" s="71">
        <f t="shared" si="0"/>
        <v>198.13399999999996</v>
      </c>
      <c r="G25" s="46">
        <v>524.73069999999996</v>
      </c>
      <c r="H25" s="68">
        <f t="shared" si="1"/>
        <v>520.73299999999995</v>
      </c>
      <c r="I25" s="72">
        <f t="shared" si="2"/>
        <v>-7.6185746326639728E-3</v>
      </c>
    </row>
    <row r="26" spans="1:9" ht="16.5" x14ac:dyDescent="0.3">
      <c r="A26" s="37"/>
      <c r="B26" s="34" t="s">
        <v>15</v>
      </c>
      <c r="C26" s="15" t="s">
        <v>174</v>
      </c>
      <c r="D26" s="47">
        <v>1789.8</v>
      </c>
      <c r="E26" s="83">
        <v>1150</v>
      </c>
      <c r="F26" s="71">
        <f t="shared" si="0"/>
        <v>639.79999999999995</v>
      </c>
      <c r="G26" s="46">
        <v>1497.5074000000002</v>
      </c>
      <c r="H26" s="68">
        <f t="shared" si="1"/>
        <v>1469.9</v>
      </c>
      <c r="I26" s="72">
        <f t="shared" si="2"/>
        <v>-1.8435568331749207E-2</v>
      </c>
    </row>
    <row r="27" spans="1:9" ht="16.5" x14ac:dyDescent="0.3">
      <c r="A27" s="37"/>
      <c r="B27" s="34" t="s">
        <v>16</v>
      </c>
      <c r="C27" s="15" t="s">
        <v>175</v>
      </c>
      <c r="D27" s="47">
        <v>574.79999999999995</v>
      </c>
      <c r="E27" s="83">
        <v>466.666</v>
      </c>
      <c r="F27" s="71">
        <f t="shared" si="0"/>
        <v>108.13399999999996</v>
      </c>
      <c r="G27" s="46">
        <v>523.8646</v>
      </c>
      <c r="H27" s="68">
        <f t="shared" si="1"/>
        <v>520.73299999999995</v>
      </c>
      <c r="I27" s="72">
        <f t="shared" si="2"/>
        <v>-5.9778805439421722E-3</v>
      </c>
    </row>
    <row r="28" spans="1:9" ht="16.5" x14ac:dyDescent="0.3">
      <c r="A28" s="37"/>
      <c r="B28" s="34" t="s">
        <v>17</v>
      </c>
      <c r="C28" s="15" t="s">
        <v>176</v>
      </c>
      <c r="D28" s="47">
        <v>953.8</v>
      </c>
      <c r="E28" s="83">
        <v>1000</v>
      </c>
      <c r="F28" s="71">
        <f t="shared" si="0"/>
        <v>-46.200000000000045</v>
      </c>
      <c r="G28" s="46">
        <v>930.625</v>
      </c>
      <c r="H28" s="68">
        <f t="shared" si="1"/>
        <v>976.9</v>
      </c>
      <c r="I28" s="72">
        <f t="shared" si="2"/>
        <v>4.972464741437204E-2</v>
      </c>
    </row>
    <row r="29" spans="1:9" ht="16.5" x14ac:dyDescent="0.3">
      <c r="A29" s="37"/>
      <c r="B29" s="34" t="s">
        <v>18</v>
      </c>
      <c r="C29" s="15" t="s">
        <v>177</v>
      </c>
      <c r="D29" s="47">
        <v>1353</v>
      </c>
      <c r="E29" s="83">
        <v>1166.5999999999999</v>
      </c>
      <c r="F29" s="71">
        <f t="shared" si="0"/>
        <v>186.40000000000009</v>
      </c>
      <c r="G29" s="46">
        <v>1601.1993333333335</v>
      </c>
      <c r="H29" s="68">
        <f t="shared" si="1"/>
        <v>1259.8</v>
      </c>
      <c r="I29" s="72">
        <f t="shared" si="2"/>
        <v>-0.21321476110199072</v>
      </c>
    </row>
    <row r="30" spans="1:9" ht="17.25" thickBot="1" x14ac:dyDescent="0.35">
      <c r="A30" s="38"/>
      <c r="B30" s="36" t="s">
        <v>19</v>
      </c>
      <c r="C30" s="16" t="s">
        <v>178</v>
      </c>
      <c r="D30" s="50">
        <v>1319.8</v>
      </c>
      <c r="E30" s="95">
        <v>1213.2</v>
      </c>
      <c r="F30" s="74">
        <f t="shared" si="0"/>
        <v>106.59999999999991</v>
      </c>
      <c r="G30" s="49">
        <v>953.54599999999982</v>
      </c>
      <c r="H30" s="107">
        <f t="shared" si="1"/>
        <v>1266.5</v>
      </c>
      <c r="I30" s="75">
        <f t="shared" si="2"/>
        <v>0.32820021267982902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41"/>
      <c r="E31" s="8"/>
      <c r="F31" s="41"/>
      <c r="G31" s="41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2336.25</v>
      </c>
      <c r="E32" s="83">
        <v>2041.6</v>
      </c>
      <c r="F32" s="67">
        <f>D32-E32</f>
        <v>294.65000000000009</v>
      </c>
      <c r="G32" s="54">
        <v>1841.4814000000001</v>
      </c>
      <c r="H32" s="68">
        <f>AVERAGE(D32:E32)</f>
        <v>2188.9250000000002</v>
      </c>
      <c r="I32" s="78">
        <f t="shared" si="2"/>
        <v>0.18867613867834887</v>
      </c>
    </row>
    <row r="33" spans="1:9" ht="16.5" x14ac:dyDescent="0.3">
      <c r="A33" s="37"/>
      <c r="B33" s="34" t="s">
        <v>27</v>
      </c>
      <c r="C33" s="15" t="s">
        <v>180</v>
      </c>
      <c r="D33" s="47">
        <v>2073.8000000000002</v>
      </c>
      <c r="E33" s="83">
        <v>2075</v>
      </c>
      <c r="F33" s="79">
        <f>D33-E33</f>
        <v>-1.1999999999998181</v>
      </c>
      <c r="G33" s="46">
        <v>1797.7194</v>
      </c>
      <c r="H33" s="68">
        <f>AVERAGE(D33:E33)</f>
        <v>2074.4</v>
      </c>
      <c r="I33" s="72">
        <f t="shared" si="2"/>
        <v>0.15390644390887706</v>
      </c>
    </row>
    <row r="34" spans="1:9" ht="16.5" x14ac:dyDescent="0.3">
      <c r="A34" s="37"/>
      <c r="B34" s="39" t="s">
        <v>28</v>
      </c>
      <c r="C34" s="15" t="s">
        <v>181</v>
      </c>
      <c r="D34" s="47">
        <v>1593.75</v>
      </c>
      <c r="E34" s="83">
        <v>1275</v>
      </c>
      <c r="F34" s="71">
        <f>D34-E34</f>
        <v>318.75</v>
      </c>
      <c r="G34" s="46">
        <v>1677.3240000000001</v>
      </c>
      <c r="H34" s="68">
        <f>AVERAGE(D34:E34)</f>
        <v>1434.375</v>
      </c>
      <c r="I34" s="72">
        <f t="shared" si="2"/>
        <v>-0.14484321454888863</v>
      </c>
    </row>
    <row r="35" spans="1:9" ht="16.5" x14ac:dyDescent="0.3">
      <c r="A35" s="37"/>
      <c r="B35" s="34" t="s">
        <v>29</v>
      </c>
      <c r="C35" s="15" t="s">
        <v>182</v>
      </c>
      <c r="D35" s="47">
        <v>1495</v>
      </c>
      <c r="E35" s="83">
        <v>1350</v>
      </c>
      <c r="F35" s="79">
        <f>D35-E35</f>
        <v>145</v>
      </c>
      <c r="G35" s="46">
        <v>1422.3148571428571</v>
      </c>
      <c r="H35" s="68">
        <f>AVERAGE(D35:E35)</f>
        <v>1422.5</v>
      </c>
      <c r="I35" s="72">
        <f t="shared" si="2"/>
        <v>1.3017009293904072E-4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1453.8</v>
      </c>
      <c r="E36" s="83">
        <v>1323.2</v>
      </c>
      <c r="F36" s="71">
        <f>D36-E36</f>
        <v>130.59999999999991</v>
      </c>
      <c r="G36" s="49">
        <v>1477.6574000000001</v>
      </c>
      <c r="H36" s="68">
        <f>AVERAGE(D36:E36)</f>
        <v>1388.5</v>
      </c>
      <c r="I36" s="80">
        <f t="shared" si="2"/>
        <v>-6.0336990157529108E-2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8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28530</v>
      </c>
      <c r="E38" s="84">
        <v>25533.200000000001</v>
      </c>
      <c r="F38" s="67">
        <f>D38-E38</f>
        <v>2996.7999999999993</v>
      </c>
      <c r="G38" s="46">
        <v>26662.666066666665</v>
      </c>
      <c r="H38" s="67">
        <f>AVERAGE(D38:E38)</f>
        <v>27031.599999999999</v>
      </c>
      <c r="I38" s="78">
        <f t="shared" si="2"/>
        <v>1.3837098376091142E-2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14587.555555555555</v>
      </c>
      <c r="E39" s="85">
        <v>15498</v>
      </c>
      <c r="F39" s="74">
        <f>D39-E39</f>
        <v>-910.44444444444525</v>
      </c>
      <c r="G39" s="46">
        <v>14825.706222222221</v>
      </c>
      <c r="H39" s="81">
        <f>AVERAGE(D39:E39)</f>
        <v>15042.777777777777</v>
      </c>
      <c r="I39" s="75">
        <f t="shared" si="2"/>
        <v>1.4641565959953265E-2</v>
      </c>
    </row>
    <row r="40" spans="1:9" ht="15.75" customHeight="1" thickBot="1" x14ac:dyDescent="0.25">
      <c r="A40" s="164"/>
      <c r="B40" s="165"/>
      <c r="C40" s="166"/>
      <c r="D40" s="86">
        <f>SUM(D15:D39)</f>
        <v>70490.633333333331</v>
      </c>
      <c r="E40" s="86">
        <f>SUM(E15:E39)</f>
        <v>64417.729999999996</v>
      </c>
      <c r="F40" s="86">
        <f>SUM(F15:F39)</f>
        <v>6072.9033333333327</v>
      </c>
      <c r="G40" s="86">
        <f>SUM(G15:G39)</f>
        <v>67233.407615476186</v>
      </c>
      <c r="H40" s="86">
        <f>AVERAGE(D40:E40)</f>
        <v>67454.181666666671</v>
      </c>
      <c r="I40" s="75">
        <f>(H40-G40)/G40</f>
        <v>3.2836956956449996E-3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3"/>
  <sheetViews>
    <sheetView rightToLeft="1" zoomScaleNormal="100" workbookViewId="0">
      <selection activeCell="A10" sqref="A10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51" t="s">
        <v>201</v>
      </c>
      <c r="B9" s="151"/>
      <c r="C9" s="151"/>
      <c r="D9" s="151"/>
      <c r="E9" s="151"/>
      <c r="F9" s="151"/>
      <c r="G9" s="151"/>
      <c r="H9" s="151"/>
      <c r="I9" s="151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52" t="s">
        <v>3</v>
      </c>
      <c r="B13" s="158"/>
      <c r="C13" s="160" t="s">
        <v>0</v>
      </c>
      <c r="D13" s="154" t="s">
        <v>23</v>
      </c>
      <c r="E13" s="154" t="s">
        <v>217</v>
      </c>
      <c r="F13" s="171" t="s">
        <v>224</v>
      </c>
      <c r="G13" s="154" t="s">
        <v>197</v>
      </c>
      <c r="H13" s="171" t="s">
        <v>225</v>
      </c>
      <c r="I13" s="154" t="s">
        <v>187</v>
      </c>
    </row>
    <row r="14" spans="1:9" ht="33.75" customHeight="1" thickBot="1" x14ac:dyDescent="0.25">
      <c r="A14" s="153"/>
      <c r="B14" s="159"/>
      <c r="C14" s="161"/>
      <c r="D14" s="174"/>
      <c r="E14" s="155"/>
      <c r="F14" s="172"/>
      <c r="G14" s="173"/>
      <c r="H14" s="172"/>
      <c r="I14" s="173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1621.6100000000001</v>
      </c>
      <c r="F16" s="42">
        <v>1696.9</v>
      </c>
      <c r="G16" s="21">
        <f>(F16-E16)/E16</f>
        <v>4.6429166075690184E-2</v>
      </c>
      <c r="H16" s="42">
        <v>1659.9</v>
      </c>
      <c r="I16" s="21">
        <f>(F16-H16)/H16</f>
        <v>2.2290499427676365E-2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1350.452</v>
      </c>
      <c r="F17" s="46">
        <v>1362.6999999999998</v>
      </c>
      <c r="G17" s="21">
        <f t="shared" ref="G17:G80" si="0">(F17-E17)/E17</f>
        <v>9.0695559708896135E-3</v>
      </c>
      <c r="H17" s="46">
        <v>1426.9</v>
      </c>
      <c r="I17" s="21">
        <f t="shared" ref="I17:I31" si="1">(F17-H17)/H17</f>
        <v>-4.4992641390426989E-2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1351.0786000000001</v>
      </c>
      <c r="F18" s="46">
        <v>1105.1999999999998</v>
      </c>
      <c r="G18" s="21">
        <f t="shared" si="0"/>
        <v>-0.18198689550704172</v>
      </c>
      <c r="H18" s="46">
        <v>1319.4</v>
      </c>
      <c r="I18" s="21">
        <f t="shared" si="1"/>
        <v>-0.16234652114597564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811.80600000000004</v>
      </c>
      <c r="F19" s="46">
        <v>737.2</v>
      </c>
      <c r="G19" s="21">
        <f t="shared" si="0"/>
        <v>-9.1901267051487656E-2</v>
      </c>
      <c r="H19" s="46">
        <v>846.9</v>
      </c>
      <c r="I19" s="21">
        <f t="shared" si="1"/>
        <v>-0.12953123155036006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2082.443711111111</v>
      </c>
      <c r="F20" s="46">
        <v>1724.8888888888889</v>
      </c>
      <c r="G20" s="21">
        <f>(F20-E20)/E20</f>
        <v>-0.17169963361528018</v>
      </c>
      <c r="H20" s="46">
        <v>1827.4</v>
      </c>
      <c r="I20" s="21">
        <f t="shared" si="1"/>
        <v>-5.6096700837863181E-2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1323.0254</v>
      </c>
      <c r="F21" s="46">
        <v>1432.6999999999998</v>
      </c>
      <c r="G21" s="21">
        <f t="shared" si="0"/>
        <v>8.2896821179699071E-2</v>
      </c>
      <c r="H21" s="46">
        <v>1507.4</v>
      </c>
      <c r="I21" s="21">
        <f t="shared" si="1"/>
        <v>-4.9555526071381362E-2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1442.4926</v>
      </c>
      <c r="F22" s="46">
        <v>1345.1999999999998</v>
      </c>
      <c r="G22" s="21">
        <f t="shared" si="0"/>
        <v>-6.7447555710164628E-2</v>
      </c>
      <c r="H22" s="46">
        <v>1454.4</v>
      </c>
      <c r="I22" s="21">
        <f t="shared" si="1"/>
        <v>-7.5082508250825269E-2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456.56659999999999</v>
      </c>
      <c r="F23" s="46">
        <v>425.28300000000002</v>
      </c>
      <c r="G23" s="21">
        <f t="shared" si="0"/>
        <v>-6.8519247794297647E-2</v>
      </c>
      <c r="H23" s="46">
        <v>446.15</v>
      </c>
      <c r="I23" s="21">
        <f t="shared" si="1"/>
        <v>-4.6771265269528101E-2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519.19162499999993</v>
      </c>
      <c r="F24" s="46">
        <v>513.23299999999995</v>
      </c>
      <c r="G24" s="21">
        <f t="shared" si="0"/>
        <v>-1.1476735588714445E-2</v>
      </c>
      <c r="H24" s="46">
        <v>566.15</v>
      </c>
      <c r="I24" s="21">
        <f t="shared" si="1"/>
        <v>-9.3468162147840733E-2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538.39869999999996</v>
      </c>
      <c r="F25" s="46">
        <v>513.23299999999995</v>
      </c>
      <c r="G25" s="21">
        <f t="shared" si="0"/>
        <v>-4.6741754762780849E-2</v>
      </c>
      <c r="H25" s="46">
        <v>549.9</v>
      </c>
      <c r="I25" s="21">
        <f t="shared" si="1"/>
        <v>-6.667939625386439E-2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524.73069999999996</v>
      </c>
      <c r="F26" s="46">
        <v>520.73299999999995</v>
      </c>
      <c r="G26" s="21">
        <f t="shared" si="0"/>
        <v>-7.6185746326639728E-3</v>
      </c>
      <c r="H26" s="46">
        <v>564.9</v>
      </c>
      <c r="I26" s="21">
        <f t="shared" si="1"/>
        <v>-7.8185519560984296E-2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1497.5074000000002</v>
      </c>
      <c r="F27" s="46">
        <v>1469.9</v>
      </c>
      <c r="G27" s="21">
        <f t="shared" si="0"/>
        <v>-1.8435568331749207E-2</v>
      </c>
      <c r="H27" s="46">
        <v>1467.4</v>
      </c>
      <c r="I27" s="21">
        <f t="shared" si="1"/>
        <v>1.7036936077415837E-3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523.8646</v>
      </c>
      <c r="F28" s="46">
        <v>520.73299999999995</v>
      </c>
      <c r="G28" s="21">
        <f t="shared" si="0"/>
        <v>-5.9778805439421722E-3</v>
      </c>
      <c r="H28" s="46">
        <v>532.4</v>
      </c>
      <c r="I28" s="21">
        <f t="shared" si="1"/>
        <v>-2.1913974455296827E-2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930.625</v>
      </c>
      <c r="F29" s="46">
        <v>976.9</v>
      </c>
      <c r="G29" s="21">
        <f t="shared" si="0"/>
        <v>4.972464741437204E-2</v>
      </c>
      <c r="H29" s="46">
        <v>1040.6500000000001</v>
      </c>
      <c r="I29" s="21">
        <f t="shared" si="1"/>
        <v>-6.1259789554605398E-2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1601.1993333333335</v>
      </c>
      <c r="F30" s="46">
        <v>1259.8</v>
      </c>
      <c r="G30" s="21">
        <f t="shared" si="0"/>
        <v>-0.21321476110199072</v>
      </c>
      <c r="H30" s="46">
        <v>1364</v>
      </c>
      <c r="I30" s="21">
        <f t="shared" si="1"/>
        <v>-7.6392961876832879E-2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953.54599999999982</v>
      </c>
      <c r="F31" s="49">
        <v>1266.5</v>
      </c>
      <c r="G31" s="23">
        <f t="shared" si="0"/>
        <v>0.32820021267982902</v>
      </c>
      <c r="H31" s="49">
        <v>1134.4000000000001</v>
      </c>
      <c r="I31" s="23">
        <f t="shared" si="1"/>
        <v>0.11644922425952037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1841.4814000000001</v>
      </c>
      <c r="F33" s="54">
        <v>2188.9250000000002</v>
      </c>
      <c r="G33" s="21">
        <f t="shared" si="0"/>
        <v>0.18867613867834887</v>
      </c>
      <c r="H33" s="54">
        <v>2202.5</v>
      </c>
      <c r="I33" s="21">
        <f>(F33-H33)/H33</f>
        <v>-6.163450624290496E-3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1797.7194</v>
      </c>
      <c r="F34" s="46">
        <v>2074.4</v>
      </c>
      <c r="G34" s="21">
        <f t="shared" si="0"/>
        <v>0.15390644390887706</v>
      </c>
      <c r="H34" s="46">
        <v>2089.4</v>
      </c>
      <c r="I34" s="21">
        <f>(F34-H34)/H34</f>
        <v>-7.1790944768833154E-3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1677.3240000000001</v>
      </c>
      <c r="F35" s="46">
        <v>1434.375</v>
      </c>
      <c r="G35" s="21">
        <f t="shared" si="0"/>
        <v>-0.14484321454888863</v>
      </c>
      <c r="H35" s="46">
        <v>1665</v>
      </c>
      <c r="I35" s="21">
        <f>(F35-H35)/H35</f>
        <v>-0.13851351351351351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1422.3148571428571</v>
      </c>
      <c r="F36" s="46">
        <v>1422.5</v>
      </c>
      <c r="G36" s="21">
        <f t="shared" si="0"/>
        <v>1.3017009293904072E-4</v>
      </c>
      <c r="H36" s="46">
        <v>1497.5</v>
      </c>
      <c r="I36" s="21">
        <f>(F36-H36)/H36</f>
        <v>-5.0083472454090151E-2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1477.6574000000001</v>
      </c>
      <c r="F37" s="49">
        <v>1388.5</v>
      </c>
      <c r="G37" s="23">
        <f t="shared" si="0"/>
        <v>-6.0336990157529108E-2</v>
      </c>
      <c r="H37" s="49">
        <v>1546.9</v>
      </c>
      <c r="I37" s="23">
        <f>(F37-H37)/H37</f>
        <v>-0.10239834507725133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2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26662.666066666665</v>
      </c>
      <c r="F39" s="46">
        <v>27031.599999999999</v>
      </c>
      <c r="G39" s="21">
        <f t="shared" si="0"/>
        <v>1.3837098376091142E-2</v>
      </c>
      <c r="H39" s="46">
        <v>27165</v>
      </c>
      <c r="I39" s="21">
        <f t="shared" ref="I39:I44" si="2">(F39-H39)/H39</f>
        <v>-4.9107307196761072E-3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14825.706222222221</v>
      </c>
      <c r="F40" s="46">
        <v>15042.777777777777</v>
      </c>
      <c r="G40" s="21">
        <f t="shared" si="0"/>
        <v>1.4641565959953265E-2</v>
      </c>
      <c r="H40" s="46">
        <v>15257.666666666668</v>
      </c>
      <c r="I40" s="21">
        <f t="shared" si="2"/>
        <v>-1.4083994203278603E-2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10807.25</v>
      </c>
      <c r="F41" s="57">
        <v>10448.5</v>
      </c>
      <c r="G41" s="21">
        <f t="shared" si="0"/>
        <v>-3.3195308704804645E-2</v>
      </c>
      <c r="H41" s="57">
        <v>10786</v>
      </c>
      <c r="I41" s="21">
        <f t="shared" si="2"/>
        <v>-3.1290561839421471E-2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5933.3</v>
      </c>
      <c r="F42" s="47">
        <v>5790</v>
      </c>
      <c r="G42" s="21">
        <f t="shared" si="0"/>
        <v>-2.4151821077646532E-2</v>
      </c>
      <c r="H42" s="47">
        <v>5850</v>
      </c>
      <c r="I42" s="21">
        <f t="shared" si="2"/>
        <v>-1.0256410256410256E-2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9966.4761904761908</v>
      </c>
      <c r="F43" s="47">
        <v>9968.3333333333339</v>
      </c>
      <c r="G43" s="21">
        <f t="shared" si="0"/>
        <v>1.8633896491096559E-4</v>
      </c>
      <c r="H43" s="47">
        <v>9968.3333333333339</v>
      </c>
      <c r="I43" s="21">
        <f t="shared" si="2"/>
        <v>0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12226.75</v>
      </c>
      <c r="F44" s="50">
        <v>12830</v>
      </c>
      <c r="G44" s="31">
        <f t="shared" si="0"/>
        <v>4.9338540495225632E-2</v>
      </c>
      <c r="H44" s="50">
        <v>12860</v>
      </c>
      <c r="I44" s="31">
        <f t="shared" si="2"/>
        <v>-2.3328149300155523E-3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30"/>
      <c r="G45" s="41"/>
      <c r="H45" s="13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6725.8</v>
      </c>
      <c r="F46" s="43">
        <v>6330</v>
      </c>
      <c r="G46" s="21">
        <f t="shared" si="0"/>
        <v>-5.8848018079633677E-2</v>
      </c>
      <c r="H46" s="43">
        <v>6330</v>
      </c>
      <c r="I46" s="21">
        <f t="shared" ref="I46:I51" si="3">(F46-H46)/H46</f>
        <v>0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6058.7555555555555</v>
      </c>
      <c r="F47" s="47">
        <v>6144.4444444444443</v>
      </c>
      <c r="G47" s="21">
        <f t="shared" si="0"/>
        <v>1.4142984991417376E-2</v>
      </c>
      <c r="H47" s="47">
        <v>6144.4444444444443</v>
      </c>
      <c r="I47" s="21">
        <f t="shared" si="3"/>
        <v>0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19194.7</v>
      </c>
      <c r="F48" s="47">
        <v>19273.75</v>
      </c>
      <c r="G48" s="21">
        <f t="shared" si="0"/>
        <v>4.1183243291116438E-3</v>
      </c>
      <c r="H48" s="47">
        <v>19273.75</v>
      </c>
      <c r="I48" s="21">
        <f t="shared" si="3"/>
        <v>0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18884.285142857145</v>
      </c>
      <c r="F49" s="47">
        <v>18816.34888888889</v>
      </c>
      <c r="G49" s="21">
        <f t="shared" si="0"/>
        <v>-3.5975020210892981E-3</v>
      </c>
      <c r="H49" s="47">
        <v>18816.34888888889</v>
      </c>
      <c r="I49" s="21">
        <f t="shared" si="3"/>
        <v>0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1975.5714285714287</v>
      </c>
      <c r="F50" s="47">
        <v>2204.1666666666665</v>
      </c>
      <c r="G50" s="21">
        <f t="shared" si="0"/>
        <v>0.11571094559741593</v>
      </c>
      <c r="H50" s="47">
        <v>2237.5</v>
      </c>
      <c r="I50" s="21">
        <f t="shared" si="3"/>
        <v>-1.4897579143389267E-2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24047.555555555555</v>
      </c>
      <c r="F51" s="50">
        <v>27101</v>
      </c>
      <c r="G51" s="31">
        <f t="shared" si="0"/>
        <v>0.12697525273994126</v>
      </c>
      <c r="H51" s="50">
        <v>27101</v>
      </c>
      <c r="I51" s="31">
        <f t="shared" si="3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3750</v>
      </c>
      <c r="F53" s="66">
        <v>3750</v>
      </c>
      <c r="G53" s="22">
        <f t="shared" si="0"/>
        <v>0</v>
      </c>
      <c r="H53" s="66">
        <v>3750</v>
      </c>
      <c r="I53" s="22">
        <f t="shared" ref="I53:I61" si="4">(F53-H53)/H53</f>
        <v>0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3827.8333333333335</v>
      </c>
      <c r="F54" s="70">
        <v>3347.1428571428573</v>
      </c>
      <c r="G54" s="21">
        <f t="shared" si="0"/>
        <v>-0.12557769221678308</v>
      </c>
      <c r="H54" s="70">
        <v>3347.1428571428573</v>
      </c>
      <c r="I54" s="21">
        <f t="shared" si="4"/>
        <v>0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2059.02</v>
      </c>
      <c r="F55" s="70">
        <v>2031.6666666666667</v>
      </c>
      <c r="G55" s="21">
        <f t="shared" si="0"/>
        <v>-1.328463702797119E-2</v>
      </c>
      <c r="H55" s="70">
        <v>2031.6666666666667</v>
      </c>
      <c r="I55" s="21">
        <f t="shared" si="4"/>
        <v>0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5500</v>
      </c>
      <c r="F56" s="70">
        <v>4507.5</v>
      </c>
      <c r="G56" s="21">
        <f t="shared" si="0"/>
        <v>-0.18045454545454545</v>
      </c>
      <c r="H56" s="70">
        <v>4507.5</v>
      </c>
      <c r="I56" s="21">
        <f t="shared" si="4"/>
        <v>0</v>
      </c>
    </row>
    <row r="57" spans="1:9" ht="16.5" x14ac:dyDescent="0.3">
      <c r="A57" s="37"/>
      <c r="B57" s="99" t="s">
        <v>42</v>
      </c>
      <c r="C57" s="15" t="s">
        <v>198</v>
      </c>
      <c r="D57" s="11" t="s">
        <v>114</v>
      </c>
      <c r="E57" s="47">
        <v>2108.75</v>
      </c>
      <c r="F57" s="105">
        <v>2073.3333333333335</v>
      </c>
      <c r="G57" s="21">
        <f t="shared" si="0"/>
        <v>-1.6795099782651576E-2</v>
      </c>
      <c r="H57" s="105">
        <v>2073.3333333333335</v>
      </c>
      <c r="I57" s="21">
        <f t="shared" si="4"/>
        <v>0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4566.666666666667</v>
      </c>
      <c r="F58" s="50">
        <v>4760</v>
      </c>
      <c r="G58" s="29">
        <f t="shared" si="0"/>
        <v>4.2335766423357596E-2</v>
      </c>
      <c r="H58" s="50">
        <v>4761.666666666667</v>
      </c>
      <c r="I58" s="29">
        <f t="shared" si="4"/>
        <v>-3.5001750087510739E-4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43">
        <v>5561.3350000000009</v>
      </c>
      <c r="F59" s="68">
        <v>5138.75</v>
      </c>
      <c r="G59" s="21">
        <f t="shared" si="0"/>
        <v>-7.5986251502562038E-2</v>
      </c>
      <c r="H59" s="68">
        <v>5138.75</v>
      </c>
      <c r="I59" s="21">
        <f t="shared" si="4"/>
        <v>0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4663.82</v>
      </c>
      <c r="F60" s="70">
        <v>5039.5</v>
      </c>
      <c r="G60" s="21">
        <f t="shared" si="0"/>
        <v>8.0551993859111271E-2</v>
      </c>
      <c r="H60" s="70">
        <v>5039.5</v>
      </c>
      <c r="I60" s="21">
        <f t="shared" si="4"/>
        <v>0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17924.125</v>
      </c>
      <c r="F61" s="73">
        <v>21480</v>
      </c>
      <c r="G61" s="29">
        <f t="shared" si="0"/>
        <v>0.19838485839615602</v>
      </c>
      <c r="H61" s="73">
        <v>21480</v>
      </c>
      <c r="I61" s="29">
        <f t="shared" si="4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6376.5</v>
      </c>
      <c r="F63" s="54">
        <v>6430.5</v>
      </c>
      <c r="G63" s="21">
        <f t="shared" si="0"/>
        <v>8.4685956245589278E-3</v>
      </c>
      <c r="H63" s="54">
        <v>6430.5</v>
      </c>
      <c r="I63" s="21">
        <f t="shared" ref="I63:I74" si="5">(F63-H63)/H63</f>
        <v>0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47046.625</v>
      </c>
      <c r="F64" s="46">
        <v>47046.625</v>
      </c>
      <c r="G64" s="21">
        <f t="shared" si="0"/>
        <v>0</v>
      </c>
      <c r="H64" s="46">
        <v>47046.625</v>
      </c>
      <c r="I64" s="21">
        <f t="shared" si="5"/>
        <v>0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12095</v>
      </c>
      <c r="F65" s="46">
        <v>10658.75</v>
      </c>
      <c r="G65" s="21">
        <f t="shared" si="0"/>
        <v>-0.1187474162877222</v>
      </c>
      <c r="H65" s="46">
        <v>10658.75</v>
      </c>
      <c r="I65" s="21">
        <f t="shared" si="5"/>
        <v>0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7424.666666666667</v>
      </c>
      <c r="F66" s="46">
        <v>7871.5</v>
      </c>
      <c r="G66" s="21">
        <f t="shared" si="0"/>
        <v>6.0182275298554327E-2</v>
      </c>
      <c r="H66" s="46">
        <v>7796.3</v>
      </c>
      <c r="I66" s="21">
        <f t="shared" si="5"/>
        <v>9.6456011184792544E-3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3695.6222222222218</v>
      </c>
      <c r="F67" s="46">
        <v>3912.5</v>
      </c>
      <c r="G67" s="21">
        <f t="shared" si="0"/>
        <v>5.8685050780803834E-2</v>
      </c>
      <c r="H67" s="46">
        <v>3862.6</v>
      </c>
      <c r="I67" s="21">
        <f t="shared" si="5"/>
        <v>1.2918759384870318E-2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3431</v>
      </c>
      <c r="F68" s="58">
        <v>3754.2857142857142</v>
      </c>
      <c r="G68" s="31">
        <f t="shared" si="0"/>
        <v>9.422492401215804E-2</v>
      </c>
      <c r="H68" s="58">
        <v>3640</v>
      </c>
      <c r="I68" s="31">
        <f t="shared" si="5"/>
        <v>3.1397174254317095E-2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3607.3199999999997</v>
      </c>
      <c r="F70" s="43">
        <v>3725.8</v>
      </c>
      <c r="G70" s="21">
        <f t="shared" si="0"/>
        <v>3.2844327644899945E-2</v>
      </c>
      <c r="H70" s="43">
        <v>3725.8</v>
      </c>
      <c r="I70" s="21">
        <f t="shared" si="5"/>
        <v>0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2748.3333333333335</v>
      </c>
      <c r="F71" s="47">
        <v>2780.3333333333335</v>
      </c>
      <c r="G71" s="21">
        <f t="shared" si="0"/>
        <v>1.1643420254699817E-2</v>
      </c>
      <c r="H71" s="47">
        <v>2780.3333333333335</v>
      </c>
      <c r="I71" s="21">
        <f t="shared" si="5"/>
        <v>0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1314.9555555555555</v>
      </c>
      <c r="F72" s="47">
        <v>1323.7777777777778</v>
      </c>
      <c r="G72" s="21">
        <f t="shared" si="0"/>
        <v>6.7091409933585228E-3</v>
      </c>
      <c r="H72" s="47">
        <v>1323.7777777777778</v>
      </c>
      <c r="I72" s="21">
        <f t="shared" si="5"/>
        <v>0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2144.8333333333335</v>
      </c>
      <c r="F73" s="47">
        <v>2218.3000000000002</v>
      </c>
      <c r="G73" s="21">
        <f t="shared" si="0"/>
        <v>3.4252855699743581E-2</v>
      </c>
      <c r="H73" s="47">
        <v>2218.3000000000002</v>
      </c>
      <c r="I73" s="21">
        <f t="shared" si="5"/>
        <v>0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1607.2777777777778</v>
      </c>
      <c r="F74" s="50">
        <v>1645.5</v>
      </c>
      <c r="G74" s="21">
        <f t="shared" si="0"/>
        <v>2.3780719643289174E-2</v>
      </c>
      <c r="H74" s="50">
        <v>1645.5</v>
      </c>
      <c r="I74" s="21">
        <f t="shared" si="5"/>
        <v>0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1466.4285714285713</v>
      </c>
      <c r="F76" s="43">
        <v>1466.4285714285713</v>
      </c>
      <c r="G76" s="22">
        <f t="shared" si="0"/>
        <v>0</v>
      </c>
      <c r="H76" s="43">
        <v>1466.4285714285713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1431</v>
      </c>
      <c r="F77" s="32">
        <v>1265</v>
      </c>
      <c r="G77" s="21">
        <f t="shared" si="0"/>
        <v>-0.11600279524807827</v>
      </c>
      <c r="H77" s="32">
        <v>1265</v>
      </c>
      <c r="I77" s="21">
        <f t="shared" si="6"/>
        <v>0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882</v>
      </c>
      <c r="F78" s="47">
        <v>808.5</v>
      </c>
      <c r="G78" s="21">
        <f t="shared" si="0"/>
        <v>-8.3333333333333329E-2</v>
      </c>
      <c r="H78" s="47">
        <v>803.66666666666663</v>
      </c>
      <c r="I78" s="21">
        <f t="shared" si="6"/>
        <v>6.0141020323517683E-3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1467.22</v>
      </c>
      <c r="F79" s="47">
        <v>1531.3</v>
      </c>
      <c r="G79" s="21">
        <f t="shared" si="0"/>
        <v>4.367443191886692E-2</v>
      </c>
      <c r="H79" s="47">
        <v>1531.3</v>
      </c>
      <c r="I79" s="21">
        <f t="shared" si="6"/>
        <v>0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1745.5</v>
      </c>
      <c r="F80" s="61">
        <v>1932.8</v>
      </c>
      <c r="G80" s="21">
        <f t="shared" si="0"/>
        <v>0.10730449727871667</v>
      </c>
      <c r="H80" s="61">
        <v>1937.3</v>
      </c>
      <c r="I80" s="21">
        <f t="shared" si="6"/>
        <v>-2.3228204201724049E-3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8750</v>
      </c>
      <c r="F81" s="61">
        <v>8830</v>
      </c>
      <c r="G81" s="21">
        <f t="shared" ref="G81:G82" si="7">(F81-E81)/E81</f>
        <v>9.1428571428571435E-3</v>
      </c>
      <c r="H81" s="61">
        <v>8830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3910.8</v>
      </c>
      <c r="F82" s="50">
        <v>3988.8</v>
      </c>
      <c r="G82" s="23">
        <f t="shared" si="7"/>
        <v>1.9944768333844738E-2</v>
      </c>
      <c r="H82" s="50">
        <v>3988.8</v>
      </c>
      <c r="I82" s="23">
        <f t="shared" si="6"/>
        <v>0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95"/>
  <sheetViews>
    <sheetView rightToLeft="1" tabSelected="1" topLeftCell="B73" zoomScaleNormal="100" workbookViewId="0">
      <selection activeCell="D69" sqref="D69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0.875" customWidth="1"/>
    <col min="4" max="4" width="14.875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6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51" t="s">
        <v>201</v>
      </c>
      <c r="B9" s="151"/>
      <c r="C9" s="151"/>
      <c r="D9" s="151"/>
      <c r="E9" s="151"/>
      <c r="F9" s="151"/>
      <c r="G9" s="151"/>
      <c r="H9" s="151"/>
      <c r="I9" s="151"/>
    </row>
    <row r="10" spans="1:9" ht="18" x14ac:dyDescent="0.2">
      <c r="A10" s="2" t="s">
        <v>226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52" t="s">
        <v>3</v>
      </c>
      <c r="B13" s="158"/>
      <c r="C13" s="178" t="s">
        <v>0</v>
      </c>
      <c r="D13" s="180" t="s">
        <v>23</v>
      </c>
      <c r="E13" s="154" t="s">
        <v>217</v>
      </c>
      <c r="F13" s="171" t="s">
        <v>224</v>
      </c>
      <c r="G13" s="154" t="s">
        <v>196</v>
      </c>
      <c r="H13" s="171" t="s">
        <v>220</v>
      </c>
      <c r="I13" s="154" t="s">
        <v>187</v>
      </c>
    </row>
    <row r="14" spans="1:9" ht="38.25" customHeight="1" thickBot="1" x14ac:dyDescent="0.25">
      <c r="A14" s="153"/>
      <c r="B14" s="159"/>
      <c r="C14" s="179"/>
      <c r="D14" s="181"/>
      <c r="E14" s="155"/>
      <c r="F14" s="172"/>
      <c r="G14" s="173"/>
      <c r="H14" s="172"/>
      <c r="I14" s="173"/>
    </row>
    <row r="15" spans="1:9" ht="17.25" customHeight="1" thickBot="1" x14ac:dyDescent="0.3">
      <c r="A15" s="33" t="s">
        <v>24</v>
      </c>
      <c r="B15" s="27" t="s">
        <v>22</v>
      </c>
      <c r="C15" s="133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6</v>
      </c>
      <c r="C16" s="14" t="s">
        <v>86</v>
      </c>
      <c r="D16" s="11" t="s">
        <v>161</v>
      </c>
      <c r="E16" s="42">
        <v>1351.0786000000001</v>
      </c>
      <c r="F16" s="42">
        <v>1105.1999999999998</v>
      </c>
      <c r="G16" s="21">
        <f t="shared" ref="G16:G31" si="0">(F16-E16)/E16</f>
        <v>-0.18198689550704172</v>
      </c>
      <c r="H16" s="42">
        <v>1319.4</v>
      </c>
      <c r="I16" s="21">
        <f t="shared" ref="I16:I31" si="1">(F16-H16)/H16</f>
        <v>-0.16234652114597564</v>
      </c>
    </row>
    <row r="17" spans="1:9" ht="16.5" x14ac:dyDescent="0.3">
      <c r="A17" s="37"/>
      <c r="B17" s="34" t="s">
        <v>7</v>
      </c>
      <c r="C17" s="15" t="s">
        <v>87</v>
      </c>
      <c r="D17" s="11" t="s">
        <v>161</v>
      </c>
      <c r="E17" s="46">
        <v>811.80600000000004</v>
      </c>
      <c r="F17" s="46">
        <v>737.2</v>
      </c>
      <c r="G17" s="21">
        <f t="shared" si="0"/>
        <v>-9.1901267051487656E-2</v>
      </c>
      <c r="H17" s="46">
        <v>846.9</v>
      </c>
      <c r="I17" s="21">
        <f t="shared" si="1"/>
        <v>-0.12953123155036006</v>
      </c>
    </row>
    <row r="18" spans="1:9" ht="16.5" x14ac:dyDescent="0.3">
      <c r="A18" s="37"/>
      <c r="B18" s="34" t="s">
        <v>12</v>
      </c>
      <c r="C18" s="15" t="s">
        <v>92</v>
      </c>
      <c r="D18" s="11" t="s">
        <v>81</v>
      </c>
      <c r="E18" s="46">
        <v>519.19162499999993</v>
      </c>
      <c r="F18" s="46">
        <v>513.23299999999995</v>
      </c>
      <c r="G18" s="21">
        <f t="shared" si="0"/>
        <v>-1.1476735588714445E-2</v>
      </c>
      <c r="H18" s="46">
        <v>566.15</v>
      </c>
      <c r="I18" s="21">
        <f t="shared" si="1"/>
        <v>-9.3468162147840733E-2</v>
      </c>
    </row>
    <row r="19" spans="1:9" ht="16.5" x14ac:dyDescent="0.3">
      <c r="A19" s="37"/>
      <c r="B19" s="34" t="s">
        <v>14</v>
      </c>
      <c r="C19" s="15" t="s">
        <v>94</v>
      </c>
      <c r="D19" s="11" t="s">
        <v>81</v>
      </c>
      <c r="E19" s="46">
        <v>524.73069999999996</v>
      </c>
      <c r="F19" s="46">
        <v>520.73299999999995</v>
      </c>
      <c r="G19" s="21">
        <f t="shared" si="0"/>
        <v>-7.6185746326639728E-3</v>
      </c>
      <c r="H19" s="46">
        <v>564.9</v>
      </c>
      <c r="I19" s="21">
        <f t="shared" si="1"/>
        <v>-7.8185519560984296E-2</v>
      </c>
    </row>
    <row r="20" spans="1:9" ht="16.5" x14ac:dyDescent="0.3">
      <c r="A20" s="37"/>
      <c r="B20" s="34" t="s">
        <v>18</v>
      </c>
      <c r="C20" s="15" t="s">
        <v>98</v>
      </c>
      <c r="D20" s="11" t="s">
        <v>83</v>
      </c>
      <c r="E20" s="46">
        <v>1601.1993333333335</v>
      </c>
      <c r="F20" s="46">
        <v>1259.8</v>
      </c>
      <c r="G20" s="21">
        <f t="shared" si="0"/>
        <v>-0.21321476110199072</v>
      </c>
      <c r="H20" s="46">
        <v>1364</v>
      </c>
      <c r="I20" s="21">
        <f t="shared" si="1"/>
        <v>-7.6392961876832879E-2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1442.4926</v>
      </c>
      <c r="F21" s="46">
        <v>1345.1999999999998</v>
      </c>
      <c r="G21" s="21">
        <f t="shared" si="0"/>
        <v>-6.7447555710164628E-2</v>
      </c>
      <c r="H21" s="46">
        <v>1454.4</v>
      </c>
      <c r="I21" s="21">
        <f t="shared" si="1"/>
        <v>-7.5082508250825269E-2</v>
      </c>
    </row>
    <row r="22" spans="1:9" ht="16.5" x14ac:dyDescent="0.3">
      <c r="A22" s="37"/>
      <c r="B22" s="34" t="s">
        <v>13</v>
      </c>
      <c r="C22" s="15" t="s">
        <v>93</v>
      </c>
      <c r="D22" s="11" t="s">
        <v>81</v>
      </c>
      <c r="E22" s="46">
        <v>538.39869999999996</v>
      </c>
      <c r="F22" s="46">
        <v>513.23299999999995</v>
      </c>
      <c r="G22" s="21">
        <f t="shared" si="0"/>
        <v>-4.6741754762780849E-2</v>
      </c>
      <c r="H22" s="46">
        <v>549.9</v>
      </c>
      <c r="I22" s="21">
        <f t="shared" si="1"/>
        <v>-6.667939625386439E-2</v>
      </c>
    </row>
    <row r="23" spans="1:9" ht="16.5" x14ac:dyDescent="0.3">
      <c r="A23" s="37"/>
      <c r="B23" s="34" t="s">
        <v>17</v>
      </c>
      <c r="C23" s="15" t="s">
        <v>97</v>
      </c>
      <c r="D23" s="13" t="s">
        <v>161</v>
      </c>
      <c r="E23" s="46">
        <v>930.625</v>
      </c>
      <c r="F23" s="46">
        <v>976.9</v>
      </c>
      <c r="G23" s="21">
        <f t="shared" si="0"/>
        <v>4.972464741437204E-2</v>
      </c>
      <c r="H23" s="46">
        <v>1040.6500000000001</v>
      </c>
      <c r="I23" s="21">
        <f t="shared" si="1"/>
        <v>-6.1259789554605398E-2</v>
      </c>
    </row>
    <row r="24" spans="1:9" ht="16.5" x14ac:dyDescent="0.3">
      <c r="A24" s="37"/>
      <c r="B24" s="34" t="s">
        <v>8</v>
      </c>
      <c r="C24" s="15" t="s">
        <v>89</v>
      </c>
      <c r="D24" s="13" t="s">
        <v>161</v>
      </c>
      <c r="E24" s="46">
        <v>2082.443711111111</v>
      </c>
      <c r="F24" s="46">
        <v>1724.8888888888889</v>
      </c>
      <c r="G24" s="21">
        <f t="shared" si="0"/>
        <v>-0.17169963361528018</v>
      </c>
      <c r="H24" s="46">
        <v>1827.4</v>
      </c>
      <c r="I24" s="21">
        <f t="shared" si="1"/>
        <v>-5.6096700837863181E-2</v>
      </c>
    </row>
    <row r="25" spans="1:9" ht="16.5" x14ac:dyDescent="0.3">
      <c r="A25" s="37"/>
      <c r="B25" s="34" t="s">
        <v>9</v>
      </c>
      <c r="C25" s="15" t="s">
        <v>88</v>
      </c>
      <c r="D25" s="13" t="s">
        <v>161</v>
      </c>
      <c r="E25" s="46">
        <v>1323.0254</v>
      </c>
      <c r="F25" s="46">
        <v>1432.6999999999998</v>
      </c>
      <c r="G25" s="21">
        <f t="shared" si="0"/>
        <v>8.2896821179699071E-2</v>
      </c>
      <c r="H25" s="46">
        <v>1507.4</v>
      </c>
      <c r="I25" s="21">
        <f t="shared" si="1"/>
        <v>-4.9555526071381362E-2</v>
      </c>
    </row>
    <row r="26" spans="1:9" ht="16.5" x14ac:dyDescent="0.3">
      <c r="A26" s="37"/>
      <c r="B26" s="34" t="s">
        <v>11</v>
      </c>
      <c r="C26" s="15" t="s">
        <v>91</v>
      </c>
      <c r="D26" s="13" t="s">
        <v>81</v>
      </c>
      <c r="E26" s="46">
        <v>456.56659999999999</v>
      </c>
      <c r="F26" s="46">
        <v>425.28300000000002</v>
      </c>
      <c r="G26" s="21">
        <f t="shared" si="0"/>
        <v>-6.8519247794297647E-2</v>
      </c>
      <c r="H26" s="46">
        <v>446.15</v>
      </c>
      <c r="I26" s="21">
        <f t="shared" si="1"/>
        <v>-4.6771265269528101E-2</v>
      </c>
    </row>
    <row r="27" spans="1:9" ht="16.5" x14ac:dyDescent="0.3">
      <c r="A27" s="37"/>
      <c r="B27" s="34" t="s">
        <v>5</v>
      </c>
      <c r="C27" s="15" t="s">
        <v>85</v>
      </c>
      <c r="D27" s="13" t="s">
        <v>161</v>
      </c>
      <c r="E27" s="46">
        <v>1350.452</v>
      </c>
      <c r="F27" s="46">
        <v>1362.6999999999998</v>
      </c>
      <c r="G27" s="21">
        <f t="shared" si="0"/>
        <v>9.0695559708896135E-3</v>
      </c>
      <c r="H27" s="46">
        <v>1426.9</v>
      </c>
      <c r="I27" s="21">
        <f t="shared" si="1"/>
        <v>-4.4992641390426989E-2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523.8646</v>
      </c>
      <c r="F28" s="46">
        <v>520.73299999999995</v>
      </c>
      <c r="G28" s="21">
        <f t="shared" si="0"/>
        <v>-5.9778805439421722E-3</v>
      </c>
      <c r="H28" s="46">
        <v>532.4</v>
      </c>
      <c r="I28" s="21">
        <f t="shared" si="1"/>
        <v>-2.1913974455296827E-2</v>
      </c>
    </row>
    <row r="29" spans="1:9" ht="17.25" thickBot="1" x14ac:dyDescent="0.35">
      <c r="A29" s="38"/>
      <c r="B29" s="34" t="s">
        <v>15</v>
      </c>
      <c r="C29" s="15" t="s">
        <v>95</v>
      </c>
      <c r="D29" s="13" t="s">
        <v>82</v>
      </c>
      <c r="E29" s="46">
        <v>1497.5074000000002</v>
      </c>
      <c r="F29" s="46">
        <v>1469.9</v>
      </c>
      <c r="G29" s="21">
        <f t="shared" si="0"/>
        <v>-1.8435568331749207E-2</v>
      </c>
      <c r="H29" s="46">
        <v>1467.4</v>
      </c>
      <c r="I29" s="21">
        <f t="shared" si="1"/>
        <v>1.7036936077415837E-3</v>
      </c>
    </row>
    <row r="30" spans="1:9" ht="16.5" x14ac:dyDescent="0.3">
      <c r="A30" s="33"/>
      <c r="B30" s="34" t="s">
        <v>4</v>
      </c>
      <c r="C30" s="15" t="s">
        <v>84</v>
      </c>
      <c r="D30" s="13" t="s">
        <v>161</v>
      </c>
      <c r="E30" s="46">
        <v>1621.6100000000001</v>
      </c>
      <c r="F30" s="46">
        <v>1696.9</v>
      </c>
      <c r="G30" s="21">
        <f t="shared" si="0"/>
        <v>4.6429166075690184E-2</v>
      </c>
      <c r="H30" s="46">
        <v>1659.9</v>
      </c>
      <c r="I30" s="21">
        <f t="shared" si="1"/>
        <v>2.2290499427676365E-2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953.54599999999982</v>
      </c>
      <c r="F31" s="49">
        <v>1266.5</v>
      </c>
      <c r="G31" s="23">
        <f t="shared" si="0"/>
        <v>0.32820021267982902</v>
      </c>
      <c r="H31" s="49">
        <v>1134.4000000000001</v>
      </c>
      <c r="I31" s="23">
        <f t="shared" si="1"/>
        <v>0.11644922425952037</v>
      </c>
    </row>
    <row r="32" spans="1:9" ht="15.75" customHeight="1" thickBot="1" x14ac:dyDescent="0.25">
      <c r="A32" s="177" t="s">
        <v>188</v>
      </c>
      <c r="B32" s="165"/>
      <c r="C32" s="165"/>
      <c r="D32" s="166"/>
      <c r="E32" s="106">
        <f>SUM(E16:E31)</f>
        <v>17528.538269444445</v>
      </c>
      <c r="F32" s="107">
        <f>SUM(F16:F31)</f>
        <v>16871.103888888887</v>
      </c>
      <c r="G32" s="108">
        <f t="shared" ref="G32" si="2">(F32-E32)/E32</f>
        <v>-3.7506514830252018E-2</v>
      </c>
      <c r="H32" s="107">
        <f>SUM(H16:H31)</f>
        <v>17708.25</v>
      </c>
      <c r="I32" s="111">
        <f t="shared" ref="I32" si="3">(F32-H32)/H32</f>
        <v>-4.727435580089015E-2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28</v>
      </c>
      <c r="C34" s="18" t="s">
        <v>102</v>
      </c>
      <c r="D34" s="20" t="s">
        <v>161</v>
      </c>
      <c r="E34" s="54">
        <v>1677.3240000000001</v>
      </c>
      <c r="F34" s="54">
        <v>1434.375</v>
      </c>
      <c r="G34" s="21">
        <f>(F34-E34)/E34</f>
        <v>-0.14484321454888863</v>
      </c>
      <c r="H34" s="54">
        <v>1665</v>
      </c>
      <c r="I34" s="21">
        <f>(F34-H34)/H34</f>
        <v>-0.13851351351351351</v>
      </c>
    </row>
    <row r="35" spans="1:9" ht="16.5" x14ac:dyDescent="0.3">
      <c r="A35" s="37"/>
      <c r="B35" s="34" t="s">
        <v>30</v>
      </c>
      <c r="C35" s="15" t="s">
        <v>104</v>
      </c>
      <c r="D35" s="11" t="s">
        <v>161</v>
      </c>
      <c r="E35" s="46">
        <v>1477.6574000000001</v>
      </c>
      <c r="F35" s="46">
        <v>1388.5</v>
      </c>
      <c r="G35" s="21">
        <f>(F35-E35)/E35</f>
        <v>-6.0336990157529108E-2</v>
      </c>
      <c r="H35" s="46">
        <v>1546.9</v>
      </c>
      <c r="I35" s="21">
        <f>(F35-H35)/H35</f>
        <v>-0.10239834507725133</v>
      </c>
    </row>
    <row r="36" spans="1:9" ht="16.5" x14ac:dyDescent="0.3">
      <c r="A36" s="37"/>
      <c r="B36" s="39" t="s">
        <v>29</v>
      </c>
      <c r="C36" s="15" t="s">
        <v>103</v>
      </c>
      <c r="D36" s="11" t="s">
        <v>161</v>
      </c>
      <c r="E36" s="46">
        <v>1422.3148571428571</v>
      </c>
      <c r="F36" s="46">
        <v>1422.5</v>
      </c>
      <c r="G36" s="21">
        <f>(F36-E36)/E36</f>
        <v>1.3017009293904072E-4</v>
      </c>
      <c r="H36" s="46">
        <v>1497.5</v>
      </c>
      <c r="I36" s="21">
        <f>(F36-H36)/H36</f>
        <v>-5.0083472454090151E-2</v>
      </c>
    </row>
    <row r="37" spans="1:9" ht="16.5" x14ac:dyDescent="0.3">
      <c r="A37" s="37"/>
      <c r="B37" s="34" t="s">
        <v>27</v>
      </c>
      <c r="C37" s="15" t="s">
        <v>101</v>
      </c>
      <c r="D37" s="11" t="s">
        <v>161</v>
      </c>
      <c r="E37" s="46">
        <v>1797.7194</v>
      </c>
      <c r="F37" s="46">
        <v>2074.4</v>
      </c>
      <c r="G37" s="21">
        <f>(F37-E37)/E37</f>
        <v>0.15390644390887706</v>
      </c>
      <c r="H37" s="46">
        <v>2089.4</v>
      </c>
      <c r="I37" s="21">
        <f>(F37-H37)/H37</f>
        <v>-7.1790944768833154E-3</v>
      </c>
    </row>
    <row r="38" spans="1:9" ht="17.25" thickBot="1" x14ac:dyDescent="0.35">
      <c r="A38" s="38"/>
      <c r="B38" s="39" t="s">
        <v>26</v>
      </c>
      <c r="C38" s="15" t="s">
        <v>100</v>
      </c>
      <c r="D38" s="24" t="s">
        <v>161</v>
      </c>
      <c r="E38" s="49">
        <v>1841.4814000000001</v>
      </c>
      <c r="F38" s="49">
        <v>2188.9250000000002</v>
      </c>
      <c r="G38" s="23">
        <f>(F38-E38)/E38</f>
        <v>0.18867613867834887</v>
      </c>
      <c r="H38" s="49">
        <v>2202.5</v>
      </c>
      <c r="I38" s="23">
        <f>(F38-H38)/H38</f>
        <v>-6.163450624290496E-3</v>
      </c>
    </row>
    <row r="39" spans="1:9" ht="15.75" customHeight="1" thickBot="1" x14ac:dyDescent="0.25">
      <c r="A39" s="164" t="s">
        <v>189</v>
      </c>
      <c r="B39" s="165"/>
      <c r="C39" s="165"/>
      <c r="D39" s="166"/>
      <c r="E39" s="86">
        <f>SUM(E34:E38)</f>
        <v>8216.4970571428566</v>
      </c>
      <c r="F39" s="109">
        <f>SUM(F34:F38)</f>
        <v>8508.7000000000007</v>
      </c>
      <c r="G39" s="110">
        <f t="shared" ref="G39" si="4">(F39-E39)/E39</f>
        <v>3.5562958378123309E-2</v>
      </c>
      <c r="H39" s="109">
        <f>SUM(H34:H38)</f>
        <v>9001.2999999999993</v>
      </c>
      <c r="I39" s="111">
        <f t="shared" ref="I39" si="5">(F39-H39)/H39</f>
        <v>-5.47254285492094E-2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33</v>
      </c>
      <c r="C41" s="15" t="s">
        <v>107</v>
      </c>
      <c r="D41" s="20" t="s">
        <v>161</v>
      </c>
      <c r="E41" s="46">
        <v>10807.25</v>
      </c>
      <c r="F41" s="46">
        <v>10448.5</v>
      </c>
      <c r="G41" s="21">
        <f t="shared" ref="G41:G46" si="6">(F41-E41)/E41</f>
        <v>-3.3195308704804645E-2</v>
      </c>
      <c r="H41" s="46">
        <v>10786</v>
      </c>
      <c r="I41" s="21">
        <f t="shared" ref="I41:I46" si="7">(F41-H41)/H41</f>
        <v>-3.1290561839421471E-2</v>
      </c>
    </row>
    <row r="42" spans="1:9" ht="16.5" x14ac:dyDescent="0.3">
      <c r="A42" s="37"/>
      <c r="B42" s="34" t="s">
        <v>32</v>
      </c>
      <c r="C42" s="15" t="s">
        <v>106</v>
      </c>
      <c r="D42" s="11" t="s">
        <v>161</v>
      </c>
      <c r="E42" s="46">
        <v>14825.706222222221</v>
      </c>
      <c r="F42" s="46">
        <v>15042.777777777777</v>
      </c>
      <c r="G42" s="21">
        <f t="shared" si="6"/>
        <v>1.4641565959953265E-2</v>
      </c>
      <c r="H42" s="46">
        <v>15257.666666666668</v>
      </c>
      <c r="I42" s="21">
        <f t="shared" si="7"/>
        <v>-1.4083994203278603E-2</v>
      </c>
    </row>
    <row r="43" spans="1:9" ht="16.5" x14ac:dyDescent="0.3">
      <c r="A43" s="37"/>
      <c r="B43" s="39" t="s">
        <v>34</v>
      </c>
      <c r="C43" s="15" t="s">
        <v>154</v>
      </c>
      <c r="D43" s="11" t="s">
        <v>161</v>
      </c>
      <c r="E43" s="57">
        <v>5933.3</v>
      </c>
      <c r="F43" s="57">
        <v>5790</v>
      </c>
      <c r="G43" s="21">
        <f t="shared" si="6"/>
        <v>-2.4151821077646532E-2</v>
      </c>
      <c r="H43" s="57">
        <v>5850</v>
      </c>
      <c r="I43" s="21">
        <f t="shared" si="7"/>
        <v>-1.0256410256410256E-2</v>
      </c>
    </row>
    <row r="44" spans="1:9" ht="16.5" x14ac:dyDescent="0.3">
      <c r="A44" s="37"/>
      <c r="B44" s="34" t="s">
        <v>31</v>
      </c>
      <c r="C44" s="15" t="s">
        <v>105</v>
      </c>
      <c r="D44" s="11" t="s">
        <v>161</v>
      </c>
      <c r="E44" s="47">
        <v>26662.666066666665</v>
      </c>
      <c r="F44" s="47">
        <v>27031.599999999999</v>
      </c>
      <c r="G44" s="21">
        <f t="shared" si="6"/>
        <v>1.3837098376091142E-2</v>
      </c>
      <c r="H44" s="47">
        <v>27165</v>
      </c>
      <c r="I44" s="21">
        <f t="shared" si="7"/>
        <v>-4.9107307196761072E-3</v>
      </c>
    </row>
    <row r="45" spans="1:9" ht="16.5" x14ac:dyDescent="0.3">
      <c r="A45" s="37"/>
      <c r="B45" s="34" t="s">
        <v>36</v>
      </c>
      <c r="C45" s="15" t="s">
        <v>153</v>
      </c>
      <c r="D45" s="11" t="s">
        <v>161</v>
      </c>
      <c r="E45" s="47">
        <v>12226.75</v>
      </c>
      <c r="F45" s="47">
        <v>12830</v>
      </c>
      <c r="G45" s="21">
        <f t="shared" si="6"/>
        <v>4.9338540495225632E-2</v>
      </c>
      <c r="H45" s="47">
        <v>12860</v>
      </c>
      <c r="I45" s="21">
        <f t="shared" si="7"/>
        <v>-2.3328149300155523E-3</v>
      </c>
    </row>
    <row r="46" spans="1:9" ht="16.5" customHeight="1" thickBot="1" x14ac:dyDescent="0.35">
      <c r="A46" s="38"/>
      <c r="B46" s="34" t="s">
        <v>35</v>
      </c>
      <c r="C46" s="15" t="s">
        <v>152</v>
      </c>
      <c r="D46" s="24" t="s">
        <v>161</v>
      </c>
      <c r="E46" s="50">
        <v>9966.4761904761908</v>
      </c>
      <c r="F46" s="50">
        <v>9968.3333333333339</v>
      </c>
      <c r="G46" s="31">
        <f t="shared" si="6"/>
        <v>1.8633896491096559E-4</v>
      </c>
      <c r="H46" s="50">
        <v>9968.3333333333339</v>
      </c>
      <c r="I46" s="31">
        <f t="shared" si="7"/>
        <v>0</v>
      </c>
    </row>
    <row r="47" spans="1:9" ht="15.75" customHeight="1" thickBot="1" x14ac:dyDescent="0.25">
      <c r="A47" s="164" t="s">
        <v>190</v>
      </c>
      <c r="B47" s="165"/>
      <c r="C47" s="165"/>
      <c r="D47" s="166"/>
      <c r="E47" s="86">
        <f>SUM(E41:E46)</f>
        <v>80422.148479365074</v>
      </c>
      <c r="F47" s="86">
        <f>SUM(F41:F46)</f>
        <v>81111.211111111101</v>
      </c>
      <c r="G47" s="110">
        <f t="shared" ref="G47" si="8">(F47-E47)/E47</f>
        <v>8.5680704230729175E-3</v>
      </c>
      <c r="H47" s="109">
        <f>SUM(H41:H46)</f>
        <v>81887</v>
      </c>
      <c r="I47" s="111">
        <f t="shared" ref="I47" si="9">(F47-H47)/H47</f>
        <v>-9.473895598677437E-3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49</v>
      </c>
      <c r="C49" s="15" t="s">
        <v>158</v>
      </c>
      <c r="D49" s="20" t="s">
        <v>199</v>
      </c>
      <c r="E49" s="43">
        <v>1975.5714285714287</v>
      </c>
      <c r="F49" s="43">
        <v>2204.1666666666665</v>
      </c>
      <c r="G49" s="21">
        <f t="shared" ref="G49:G54" si="10">(F49-E49)/E49</f>
        <v>0.11571094559741593</v>
      </c>
      <c r="H49" s="43">
        <v>2237.5</v>
      </c>
      <c r="I49" s="21">
        <f t="shared" ref="I49:I54" si="11">(F49-H49)/H49</f>
        <v>-1.4897579143389267E-2</v>
      </c>
    </row>
    <row r="50" spans="1:9" ht="16.5" x14ac:dyDescent="0.3">
      <c r="A50" s="37"/>
      <c r="B50" s="34" t="s">
        <v>45</v>
      </c>
      <c r="C50" s="15" t="s">
        <v>109</v>
      </c>
      <c r="D50" s="13" t="s">
        <v>108</v>
      </c>
      <c r="E50" s="47">
        <v>6725.8</v>
      </c>
      <c r="F50" s="47">
        <v>6330</v>
      </c>
      <c r="G50" s="21">
        <f t="shared" si="10"/>
        <v>-5.8848018079633677E-2</v>
      </c>
      <c r="H50" s="47">
        <v>6330</v>
      </c>
      <c r="I50" s="21">
        <f t="shared" si="11"/>
        <v>0</v>
      </c>
    </row>
    <row r="51" spans="1:9" ht="16.5" x14ac:dyDescent="0.3">
      <c r="A51" s="37"/>
      <c r="B51" s="34" t="s">
        <v>46</v>
      </c>
      <c r="C51" s="15" t="s">
        <v>111</v>
      </c>
      <c r="D51" s="11" t="s">
        <v>110</v>
      </c>
      <c r="E51" s="47">
        <v>6058.7555555555555</v>
      </c>
      <c r="F51" s="47">
        <v>6144.4444444444443</v>
      </c>
      <c r="G51" s="21">
        <f t="shared" si="10"/>
        <v>1.4142984991417376E-2</v>
      </c>
      <c r="H51" s="47">
        <v>6144.4444444444443</v>
      </c>
      <c r="I51" s="21">
        <f t="shared" si="11"/>
        <v>0</v>
      </c>
    </row>
    <row r="52" spans="1:9" ht="16.5" x14ac:dyDescent="0.3">
      <c r="A52" s="37"/>
      <c r="B52" s="34" t="s">
        <v>47</v>
      </c>
      <c r="C52" s="15" t="s">
        <v>113</v>
      </c>
      <c r="D52" s="11" t="s">
        <v>114</v>
      </c>
      <c r="E52" s="47">
        <v>19194.7</v>
      </c>
      <c r="F52" s="47">
        <v>19273.75</v>
      </c>
      <c r="G52" s="21">
        <f t="shared" si="10"/>
        <v>4.1183243291116438E-3</v>
      </c>
      <c r="H52" s="47">
        <v>19273.75</v>
      </c>
      <c r="I52" s="21">
        <f t="shared" si="11"/>
        <v>0</v>
      </c>
    </row>
    <row r="53" spans="1:9" ht="16.5" x14ac:dyDescent="0.3">
      <c r="A53" s="37"/>
      <c r="B53" s="34" t="s">
        <v>48</v>
      </c>
      <c r="C53" s="15" t="s">
        <v>157</v>
      </c>
      <c r="D53" s="13" t="s">
        <v>114</v>
      </c>
      <c r="E53" s="47">
        <v>18884.285142857145</v>
      </c>
      <c r="F53" s="47">
        <v>18816.34888888889</v>
      </c>
      <c r="G53" s="21">
        <f t="shared" si="10"/>
        <v>-3.5975020210892981E-3</v>
      </c>
      <c r="H53" s="47">
        <v>18816.34888888889</v>
      </c>
      <c r="I53" s="21">
        <f t="shared" si="11"/>
        <v>0</v>
      </c>
    </row>
    <row r="54" spans="1:9" ht="16.5" customHeight="1" thickBot="1" x14ac:dyDescent="0.35">
      <c r="A54" s="38"/>
      <c r="B54" s="34" t="s">
        <v>50</v>
      </c>
      <c r="C54" s="15" t="s">
        <v>159</v>
      </c>
      <c r="D54" s="12" t="s">
        <v>112</v>
      </c>
      <c r="E54" s="50">
        <v>24047.555555555555</v>
      </c>
      <c r="F54" s="50">
        <v>27101</v>
      </c>
      <c r="G54" s="31">
        <f t="shared" si="10"/>
        <v>0.12697525273994126</v>
      </c>
      <c r="H54" s="50">
        <v>27101</v>
      </c>
      <c r="I54" s="31">
        <f t="shared" si="11"/>
        <v>0</v>
      </c>
    </row>
    <row r="55" spans="1:9" ht="15.75" customHeight="1" thickBot="1" x14ac:dyDescent="0.25">
      <c r="A55" s="164" t="s">
        <v>191</v>
      </c>
      <c r="B55" s="165"/>
      <c r="C55" s="165"/>
      <c r="D55" s="166"/>
      <c r="E55" s="86">
        <f>SUM(E49:E54)</f>
        <v>76886.667682539686</v>
      </c>
      <c r="F55" s="86">
        <f>SUM(F49:F54)</f>
        <v>79869.709999999992</v>
      </c>
      <c r="G55" s="110">
        <f t="shared" ref="G55" si="12">(F55-E55)/E55</f>
        <v>3.87979139605465E-2</v>
      </c>
      <c r="H55" s="86">
        <f>SUM(H49:H54)</f>
        <v>79903.043333333335</v>
      </c>
      <c r="I55" s="111">
        <f t="shared" ref="I55" si="13">(F55-H55)/H55</f>
        <v>-4.1717226206623459E-4</v>
      </c>
    </row>
    <row r="56" spans="1:9" ht="17.25" customHeight="1" thickBot="1" x14ac:dyDescent="0.3">
      <c r="A56" s="33" t="s">
        <v>44</v>
      </c>
      <c r="B56" s="112" t="s">
        <v>57</v>
      </c>
      <c r="C56" s="113"/>
      <c r="D56" s="131"/>
      <c r="E56" s="114"/>
      <c r="F56" s="114"/>
      <c r="G56" s="115"/>
      <c r="H56" s="114"/>
      <c r="I56" s="116"/>
    </row>
    <row r="57" spans="1:9" ht="16.5" x14ac:dyDescent="0.3">
      <c r="A57" s="117"/>
      <c r="B57" s="98" t="s">
        <v>43</v>
      </c>
      <c r="C57" s="146" t="s">
        <v>119</v>
      </c>
      <c r="D57" s="20" t="s">
        <v>114</v>
      </c>
      <c r="E57" s="42">
        <v>4566.666666666667</v>
      </c>
      <c r="F57" s="42">
        <v>4760</v>
      </c>
      <c r="G57" s="22">
        <f t="shared" ref="G57:G65" si="14">(F57-E57)/E57</f>
        <v>4.2335766423357596E-2</v>
      </c>
      <c r="H57" s="42">
        <v>4761.666666666667</v>
      </c>
      <c r="I57" s="22">
        <f t="shared" ref="I57:I65" si="15">(F57-H57)/H57</f>
        <v>-3.5001750087510739E-4</v>
      </c>
    </row>
    <row r="58" spans="1:9" ht="16.5" x14ac:dyDescent="0.3">
      <c r="A58" s="118"/>
      <c r="B58" s="99" t="s">
        <v>38</v>
      </c>
      <c r="C58" s="147" t="s">
        <v>115</v>
      </c>
      <c r="D58" s="13" t="s">
        <v>114</v>
      </c>
      <c r="E58" s="46">
        <v>3750</v>
      </c>
      <c r="F58" s="79">
        <v>3750</v>
      </c>
      <c r="G58" s="150">
        <f t="shared" si="14"/>
        <v>0</v>
      </c>
      <c r="H58" s="79">
        <v>3750</v>
      </c>
      <c r="I58" s="150">
        <f t="shared" si="15"/>
        <v>0</v>
      </c>
    </row>
    <row r="59" spans="1:9" ht="16.5" x14ac:dyDescent="0.3">
      <c r="A59" s="118"/>
      <c r="B59" s="99" t="s">
        <v>39</v>
      </c>
      <c r="C59" s="147" t="s">
        <v>116</v>
      </c>
      <c r="D59" s="13" t="s">
        <v>114</v>
      </c>
      <c r="E59" s="46">
        <v>3827.8333333333335</v>
      </c>
      <c r="F59" s="79">
        <v>3347.1428571428573</v>
      </c>
      <c r="G59" s="150">
        <f t="shared" si="14"/>
        <v>-0.12557769221678308</v>
      </c>
      <c r="H59" s="79">
        <v>3347.1428571428573</v>
      </c>
      <c r="I59" s="150">
        <f t="shared" si="15"/>
        <v>0</v>
      </c>
    </row>
    <row r="60" spans="1:9" ht="16.5" x14ac:dyDescent="0.3">
      <c r="A60" s="118"/>
      <c r="B60" s="99" t="s">
        <v>40</v>
      </c>
      <c r="C60" s="147" t="s">
        <v>117</v>
      </c>
      <c r="D60" s="13" t="s">
        <v>114</v>
      </c>
      <c r="E60" s="46">
        <v>2059.02</v>
      </c>
      <c r="F60" s="79">
        <v>2031.6666666666667</v>
      </c>
      <c r="G60" s="150">
        <f t="shared" si="14"/>
        <v>-1.328463702797119E-2</v>
      </c>
      <c r="H60" s="79">
        <v>2031.6666666666667</v>
      </c>
      <c r="I60" s="150">
        <f t="shared" si="15"/>
        <v>0</v>
      </c>
    </row>
    <row r="61" spans="1:9" ht="16.5" x14ac:dyDescent="0.3">
      <c r="A61" s="118"/>
      <c r="B61" s="99" t="s">
        <v>41</v>
      </c>
      <c r="C61" s="147" t="s">
        <v>118</v>
      </c>
      <c r="D61" s="13" t="s">
        <v>114</v>
      </c>
      <c r="E61" s="46">
        <v>5500</v>
      </c>
      <c r="F61" s="79">
        <v>4507.5</v>
      </c>
      <c r="G61" s="150">
        <f t="shared" si="14"/>
        <v>-0.18045454545454545</v>
      </c>
      <c r="H61" s="79">
        <v>4507.5</v>
      </c>
      <c r="I61" s="150">
        <f t="shared" si="15"/>
        <v>0</v>
      </c>
    </row>
    <row r="62" spans="1:9" ht="16.5" x14ac:dyDescent="0.3">
      <c r="A62" s="118"/>
      <c r="B62" s="99" t="s">
        <v>42</v>
      </c>
      <c r="C62" s="147" t="s">
        <v>198</v>
      </c>
      <c r="D62" s="13" t="s">
        <v>114</v>
      </c>
      <c r="E62" s="46">
        <v>2108.75</v>
      </c>
      <c r="F62" s="79">
        <v>2073.3333333333335</v>
      </c>
      <c r="G62" s="150">
        <f t="shared" si="14"/>
        <v>-1.6795099782651576E-2</v>
      </c>
      <c r="H62" s="79">
        <v>2073.3333333333335</v>
      </c>
      <c r="I62" s="150">
        <f t="shared" si="15"/>
        <v>0</v>
      </c>
    </row>
    <row r="63" spans="1:9" ht="16.5" x14ac:dyDescent="0.3">
      <c r="A63" s="118"/>
      <c r="B63" s="101" t="s">
        <v>54</v>
      </c>
      <c r="C63" s="148" t="s">
        <v>121</v>
      </c>
      <c r="D63" s="11" t="s">
        <v>120</v>
      </c>
      <c r="E63" s="54">
        <v>5561.3350000000009</v>
      </c>
      <c r="F63" s="71">
        <v>5138.75</v>
      </c>
      <c r="G63" s="21">
        <f t="shared" si="14"/>
        <v>-7.5986251502562038E-2</v>
      </c>
      <c r="H63" s="71">
        <v>5138.75</v>
      </c>
      <c r="I63" s="21">
        <f t="shared" si="15"/>
        <v>0</v>
      </c>
    </row>
    <row r="64" spans="1:9" ht="16.5" x14ac:dyDescent="0.3">
      <c r="A64" s="118"/>
      <c r="B64" s="99" t="s">
        <v>55</v>
      </c>
      <c r="C64" s="147" t="s">
        <v>122</v>
      </c>
      <c r="D64" s="13" t="s">
        <v>120</v>
      </c>
      <c r="E64" s="46">
        <v>4663.82</v>
      </c>
      <c r="F64" s="79">
        <v>5039.5</v>
      </c>
      <c r="G64" s="21">
        <f t="shared" si="14"/>
        <v>8.0551993859111271E-2</v>
      </c>
      <c r="H64" s="79">
        <v>5039.5</v>
      </c>
      <c r="I64" s="21">
        <f t="shared" si="15"/>
        <v>0</v>
      </c>
    </row>
    <row r="65" spans="1:9" ht="16.5" customHeight="1" thickBot="1" x14ac:dyDescent="0.35">
      <c r="A65" s="119"/>
      <c r="B65" s="100" t="s">
        <v>56</v>
      </c>
      <c r="C65" s="149" t="s">
        <v>123</v>
      </c>
      <c r="D65" s="12" t="s">
        <v>120</v>
      </c>
      <c r="E65" s="49">
        <v>17924.125</v>
      </c>
      <c r="F65" s="74">
        <v>21480</v>
      </c>
      <c r="G65" s="29">
        <f t="shared" si="14"/>
        <v>0.19838485839615602</v>
      </c>
      <c r="H65" s="74">
        <v>21480</v>
      </c>
      <c r="I65" s="29">
        <f t="shared" si="15"/>
        <v>0</v>
      </c>
    </row>
    <row r="66" spans="1:9" ht="15.75" customHeight="1" thickBot="1" x14ac:dyDescent="0.25">
      <c r="A66" s="164" t="s">
        <v>192</v>
      </c>
      <c r="B66" s="175"/>
      <c r="C66" s="175"/>
      <c r="D66" s="176"/>
      <c r="E66" s="106">
        <f>SUM(E57:E65)</f>
        <v>49961.55</v>
      </c>
      <c r="F66" s="106">
        <f>SUM(F57:F65)</f>
        <v>52127.892857142855</v>
      </c>
      <c r="G66" s="108">
        <f t="shared" ref="G66" si="16">(F66-E66)/E66</f>
        <v>4.3360201137531799E-2</v>
      </c>
      <c r="H66" s="106">
        <f>SUM(H57:H65)</f>
        <v>52129.559523809527</v>
      </c>
      <c r="I66" s="111">
        <f t="shared" ref="I66" si="17">(F66-H66)/H66</f>
        <v>-3.1971623813745982E-5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59</v>
      </c>
      <c r="C68" s="15" t="s">
        <v>128</v>
      </c>
      <c r="D68" s="20" t="s">
        <v>124</v>
      </c>
      <c r="E68" s="43">
        <v>6376.5</v>
      </c>
      <c r="F68" s="54">
        <v>6430.5</v>
      </c>
      <c r="G68" s="21">
        <f t="shared" ref="G68:G73" si="18">(F68-E68)/E68</f>
        <v>8.4685956245589278E-3</v>
      </c>
      <c r="H68" s="54">
        <v>6430.5</v>
      </c>
      <c r="I68" s="21">
        <f t="shared" ref="I68:I73" si="19">(F68-H68)/H68</f>
        <v>0</v>
      </c>
    </row>
    <row r="69" spans="1:9" ht="16.5" x14ac:dyDescent="0.3">
      <c r="A69" s="37"/>
      <c r="B69" s="34" t="s">
        <v>60</v>
      </c>
      <c r="C69" s="15" t="s">
        <v>129</v>
      </c>
      <c r="D69" s="13" t="s">
        <v>215</v>
      </c>
      <c r="E69" s="47">
        <v>47046.625</v>
      </c>
      <c r="F69" s="46">
        <v>47046.625</v>
      </c>
      <c r="G69" s="21">
        <f t="shared" si="18"/>
        <v>0</v>
      </c>
      <c r="H69" s="46">
        <v>47046.625</v>
      </c>
      <c r="I69" s="21">
        <f t="shared" si="19"/>
        <v>0</v>
      </c>
    </row>
    <row r="70" spans="1:9" ht="16.5" x14ac:dyDescent="0.3">
      <c r="A70" s="37"/>
      <c r="B70" s="34" t="s">
        <v>61</v>
      </c>
      <c r="C70" s="15" t="s">
        <v>130</v>
      </c>
      <c r="D70" s="13" t="s">
        <v>216</v>
      </c>
      <c r="E70" s="47">
        <v>12095</v>
      </c>
      <c r="F70" s="46">
        <v>10658.75</v>
      </c>
      <c r="G70" s="21">
        <f t="shared" si="18"/>
        <v>-0.1187474162877222</v>
      </c>
      <c r="H70" s="46">
        <v>10658.75</v>
      </c>
      <c r="I70" s="21">
        <f t="shared" si="19"/>
        <v>0</v>
      </c>
    </row>
    <row r="71" spans="1:9" ht="16.5" x14ac:dyDescent="0.3">
      <c r="A71" s="37"/>
      <c r="B71" s="34" t="s">
        <v>62</v>
      </c>
      <c r="C71" s="15" t="s">
        <v>131</v>
      </c>
      <c r="D71" s="13" t="s">
        <v>125</v>
      </c>
      <c r="E71" s="47">
        <v>7424.666666666667</v>
      </c>
      <c r="F71" s="46">
        <v>7871.5</v>
      </c>
      <c r="G71" s="21">
        <f t="shared" si="18"/>
        <v>6.0182275298554327E-2</v>
      </c>
      <c r="H71" s="46">
        <v>7796.3</v>
      </c>
      <c r="I71" s="21">
        <f t="shared" si="19"/>
        <v>9.6456011184792544E-3</v>
      </c>
    </row>
    <row r="72" spans="1:9" ht="16.5" x14ac:dyDescent="0.3">
      <c r="A72" s="37"/>
      <c r="B72" s="34" t="s">
        <v>63</v>
      </c>
      <c r="C72" s="15" t="s">
        <v>132</v>
      </c>
      <c r="D72" s="13" t="s">
        <v>126</v>
      </c>
      <c r="E72" s="47">
        <v>3695.6222222222218</v>
      </c>
      <c r="F72" s="46">
        <v>3912.5</v>
      </c>
      <c r="G72" s="21">
        <f t="shared" si="18"/>
        <v>5.8685050780803834E-2</v>
      </c>
      <c r="H72" s="46">
        <v>3862.6</v>
      </c>
      <c r="I72" s="21">
        <f t="shared" si="19"/>
        <v>1.2918759384870318E-2</v>
      </c>
    </row>
    <row r="73" spans="1:9" ht="16.5" customHeight="1" thickBot="1" x14ac:dyDescent="0.35">
      <c r="A73" s="37"/>
      <c r="B73" s="34" t="s">
        <v>64</v>
      </c>
      <c r="C73" s="15" t="s">
        <v>133</v>
      </c>
      <c r="D73" s="12" t="s">
        <v>127</v>
      </c>
      <c r="E73" s="50">
        <v>3431</v>
      </c>
      <c r="F73" s="58">
        <v>3754.2857142857142</v>
      </c>
      <c r="G73" s="31">
        <f t="shared" si="18"/>
        <v>9.422492401215804E-2</v>
      </c>
      <c r="H73" s="58">
        <v>3640</v>
      </c>
      <c r="I73" s="31">
        <f t="shared" si="19"/>
        <v>3.1397174254317095E-2</v>
      </c>
    </row>
    <row r="74" spans="1:9" ht="15.75" customHeight="1" thickBot="1" x14ac:dyDescent="0.25">
      <c r="A74" s="164" t="s">
        <v>214</v>
      </c>
      <c r="B74" s="165"/>
      <c r="C74" s="165"/>
      <c r="D74" s="166"/>
      <c r="E74" s="86">
        <f>SUM(E68:E73)</f>
        <v>80069.413888888899</v>
      </c>
      <c r="F74" s="86">
        <f>SUM(F68:F73)</f>
        <v>79674.16071428571</v>
      </c>
      <c r="G74" s="110">
        <f t="shared" ref="G74" si="20">(F74-E74)/E74</f>
        <v>-4.9363815145652985E-3</v>
      </c>
      <c r="H74" s="86">
        <f>SUM(H68:H73)</f>
        <v>79434.775000000009</v>
      </c>
      <c r="I74" s="111">
        <f t="shared" ref="I74" si="21">(F74-H74)/H74</f>
        <v>3.0136135500566518E-3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68</v>
      </c>
      <c r="C76" s="18" t="s">
        <v>138</v>
      </c>
      <c r="D76" s="20" t="s">
        <v>134</v>
      </c>
      <c r="E76" s="43">
        <v>3607.3199999999997</v>
      </c>
      <c r="F76" s="43">
        <v>3725.8</v>
      </c>
      <c r="G76" s="21">
        <f>(F76-E76)/E76</f>
        <v>3.2844327644899945E-2</v>
      </c>
      <c r="H76" s="43">
        <v>3725.8</v>
      </c>
      <c r="I76" s="21">
        <f>(F76-H76)/H76</f>
        <v>0</v>
      </c>
    </row>
    <row r="77" spans="1:9" ht="16.5" x14ac:dyDescent="0.3">
      <c r="A77" s="37"/>
      <c r="B77" s="34" t="s">
        <v>67</v>
      </c>
      <c r="C77" s="15" t="s">
        <v>139</v>
      </c>
      <c r="D77" s="13" t="s">
        <v>135</v>
      </c>
      <c r="E77" s="47">
        <v>2748.3333333333335</v>
      </c>
      <c r="F77" s="47">
        <v>2780.3333333333335</v>
      </c>
      <c r="G77" s="21">
        <f>(F77-E77)/E77</f>
        <v>1.1643420254699817E-2</v>
      </c>
      <c r="H77" s="47">
        <v>2780.3333333333335</v>
      </c>
      <c r="I77" s="21">
        <f>(F77-H77)/H77</f>
        <v>0</v>
      </c>
    </row>
    <row r="78" spans="1:9" ht="16.5" x14ac:dyDescent="0.3">
      <c r="A78" s="37"/>
      <c r="B78" s="34" t="s">
        <v>69</v>
      </c>
      <c r="C78" s="15" t="s">
        <v>140</v>
      </c>
      <c r="D78" s="13" t="s">
        <v>136</v>
      </c>
      <c r="E78" s="47">
        <v>1314.9555555555555</v>
      </c>
      <c r="F78" s="47">
        <v>1323.7777777777778</v>
      </c>
      <c r="G78" s="21">
        <f>(F78-E78)/E78</f>
        <v>6.7091409933585228E-3</v>
      </c>
      <c r="H78" s="47">
        <v>1323.7777777777778</v>
      </c>
      <c r="I78" s="21">
        <f>(F78-H78)/H78</f>
        <v>0</v>
      </c>
    </row>
    <row r="79" spans="1:9" ht="16.5" x14ac:dyDescent="0.3">
      <c r="A79" s="37"/>
      <c r="B79" s="34" t="s">
        <v>70</v>
      </c>
      <c r="C79" s="15" t="s">
        <v>141</v>
      </c>
      <c r="D79" s="13" t="s">
        <v>137</v>
      </c>
      <c r="E79" s="47">
        <v>2144.8333333333335</v>
      </c>
      <c r="F79" s="47">
        <v>2218.3000000000002</v>
      </c>
      <c r="G79" s="21">
        <f>(F79-E79)/E79</f>
        <v>3.4252855699743581E-2</v>
      </c>
      <c r="H79" s="47">
        <v>2218.3000000000002</v>
      </c>
      <c r="I79" s="21">
        <f>(F79-H79)/H79</f>
        <v>0</v>
      </c>
    </row>
    <row r="80" spans="1:9" ht="16.5" customHeight="1" thickBot="1" x14ac:dyDescent="0.35">
      <c r="A80" s="38"/>
      <c r="B80" s="34" t="s">
        <v>71</v>
      </c>
      <c r="C80" s="15" t="s">
        <v>200</v>
      </c>
      <c r="D80" s="12" t="s">
        <v>134</v>
      </c>
      <c r="E80" s="50">
        <v>1607.2777777777778</v>
      </c>
      <c r="F80" s="50">
        <v>1645.5</v>
      </c>
      <c r="G80" s="21">
        <f>(F80-E80)/E80</f>
        <v>2.3780719643289174E-2</v>
      </c>
      <c r="H80" s="50">
        <v>1645.5</v>
      </c>
      <c r="I80" s="21">
        <f>(F80-H80)/H80</f>
        <v>0</v>
      </c>
    </row>
    <row r="81" spans="1:11" ht="15.75" customHeight="1" thickBot="1" x14ac:dyDescent="0.25">
      <c r="A81" s="164" t="s">
        <v>193</v>
      </c>
      <c r="B81" s="165"/>
      <c r="C81" s="165"/>
      <c r="D81" s="166"/>
      <c r="E81" s="86">
        <f>SUM(E76:E80)</f>
        <v>11422.72</v>
      </c>
      <c r="F81" s="86">
        <f>SUM(F76:F80)</f>
        <v>11693.711111111112</v>
      </c>
      <c r="G81" s="110">
        <f t="shared" ref="G81" si="22">(F81-E81)/E81</f>
        <v>2.3723868843069981E-2</v>
      </c>
      <c r="H81" s="86">
        <f>SUM(H76:H80)</f>
        <v>11693.711111111112</v>
      </c>
      <c r="I81" s="111">
        <f t="shared" ref="I81" si="23">(F81-H81)/H81</f>
        <v>0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78</v>
      </c>
      <c r="C83" s="15" t="s">
        <v>149</v>
      </c>
      <c r="D83" s="20" t="s">
        <v>147</v>
      </c>
      <c r="E83" s="43">
        <v>1745.5</v>
      </c>
      <c r="F83" s="43">
        <v>1932.8</v>
      </c>
      <c r="G83" s="22">
        <f t="shared" ref="G83:G89" si="24">(F83-E83)/E83</f>
        <v>0.10730449727871667</v>
      </c>
      <c r="H83" s="43">
        <v>1937.3</v>
      </c>
      <c r="I83" s="22">
        <f t="shared" ref="I83:I89" si="25">(F83-H83)/H83</f>
        <v>-2.3228204201724049E-3</v>
      </c>
    </row>
    <row r="84" spans="1:11" ht="16.5" x14ac:dyDescent="0.3">
      <c r="A84" s="37"/>
      <c r="B84" s="34" t="s">
        <v>74</v>
      </c>
      <c r="C84" s="15" t="s">
        <v>144</v>
      </c>
      <c r="D84" s="11" t="s">
        <v>142</v>
      </c>
      <c r="E84" s="47">
        <v>1466.4285714285713</v>
      </c>
      <c r="F84" s="47">
        <v>1466.4285714285713</v>
      </c>
      <c r="G84" s="21">
        <f t="shared" si="24"/>
        <v>0</v>
      </c>
      <c r="H84" s="47">
        <v>1466.4285714285713</v>
      </c>
      <c r="I84" s="21">
        <f t="shared" si="25"/>
        <v>0</v>
      </c>
    </row>
    <row r="85" spans="1:11" ht="16.5" x14ac:dyDescent="0.3">
      <c r="A85" s="37"/>
      <c r="B85" s="34" t="s">
        <v>76</v>
      </c>
      <c r="C85" s="15" t="s">
        <v>143</v>
      </c>
      <c r="D85" s="13" t="s">
        <v>161</v>
      </c>
      <c r="E85" s="47">
        <v>1431</v>
      </c>
      <c r="F85" s="32">
        <v>1265</v>
      </c>
      <c r="G85" s="21">
        <f t="shared" si="24"/>
        <v>-0.11600279524807827</v>
      </c>
      <c r="H85" s="32">
        <v>1265</v>
      </c>
      <c r="I85" s="21">
        <f t="shared" si="25"/>
        <v>0</v>
      </c>
    </row>
    <row r="86" spans="1:11" ht="16.5" x14ac:dyDescent="0.3">
      <c r="A86" s="37"/>
      <c r="B86" s="34" t="s">
        <v>77</v>
      </c>
      <c r="C86" s="15" t="s">
        <v>146</v>
      </c>
      <c r="D86" s="13" t="s">
        <v>162</v>
      </c>
      <c r="E86" s="47">
        <v>1467.22</v>
      </c>
      <c r="F86" s="47">
        <v>1531.3</v>
      </c>
      <c r="G86" s="21">
        <f t="shared" si="24"/>
        <v>4.367443191886692E-2</v>
      </c>
      <c r="H86" s="47">
        <v>1531.3</v>
      </c>
      <c r="I86" s="21">
        <f t="shared" si="25"/>
        <v>0</v>
      </c>
    </row>
    <row r="87" spans="1:11" ht="16.5" x14ac:dyDescent="0.3">
      <c r="A87" s="37"/>
      <c r="B87" s="34" t="s">
        <v>79</v>
      </c>
      <c r="C87" s="15" t="s">
        <v>155</v>
      </c>
      <c r="D87" s="25" t="s">
        <v>156</v>
      </c>
      <c r="E87" s="61">
        <v>8750</v>
      </c>
      <c r="F87" s="61">
        <v>8830</v>
      </c>
      <c r="G87" s="21">
        <f t="shared" si="24"/>
        <v>9.1428571428571435E-3</v>
      </c>
      <c r="H87" s="61">
        <v>8830</v>
      </c>
      <c r="I87" s="21">
        <f t="shared" si="25"/>
        <v>0</v>
      </c>
    </row>
    <row r="88" spans="1:11" ht="16.5" x14ac:dyDescent="0.3">
      <c r="A88" s="37"/>
      <c r="B88" s="34" t="s">
        <v>80</v>
      </c>
      <c r="C88" s="15" t="s">
        <v>151</v>
      </c>
      <c r="D88" s="25" t="s">
        <v>150</v>
      </c>
      <c r="E88" s="61">
        <v>3910.8</v>
      </c>
      <c r="F88" s="61">
        <v>3988.8</v>
      </c>
      <c r="G88" s="21">
        <f t="shared" si="24"/>
        <v>1.9944768333844738E-2</v>
      </c>
      <c r="H88" s="61">
        <v>3988.8</v>
      </c>
      <c r="I88" s="21">
        <f t="shared" si="25"/>
        <v>0</v>
      </c>
    </row>
    <row r="89" spans="1:11" ht="16.5" customHeight="1" thickBot="1" x14ac:dyDescent="0.35">
      <c r="A89" s="35"/>
      <c r="B89" s="36" t="s">
        <v>75</v>
      </c>
      <c r="C89" s="16" t="s">
        <v>148</v>
      </c>
      <c r="D89" s="12" t="s">
        <v>145</v>
      </c>
      <c r="E89" s="50">
        <v>882</v>
      </c>
      <c r="F89" s="50">
        <v>808.5</v>
      </c>
      <c r="G89" s="23">
        <f t="shared" si="24"/>
        <v>-8.3333333333333329E-2</v>
      </c>
      <c r="H89" s="50">
        <v>803.66666666666663</v>
      </c>
      <c r="I89" s="23">
        <f t="shared" si="25"/>
        <v>6.0141020323517683E-3</v>
      </c>
    </row>
    <row r="90" spans="1:11" ht="15.75" customHeight="1" thickBot="1" x14ac:dyDescent="0.25">
      <c r="A90" s="164" t="s">
        <v>194</v>
      </c>
      <c r="B90" s="165"/>
      <c r="C90" s="165"/>
      <c r="D90" s="166"/>
      <c r="E90" s="86">
        <f>SUM(E83:E89)</f>
        <v>19652.948571428573</v>
      </c>
      <c r="F90" s="86">
        <f>SUM(F83:F89)</f>
        <v>19822.82857142857</v>
      </c>
      <c r="G90" s="120">
        <f t="shared" ref="G90:G91" si="26">(F90-E90)/E90</f>
        <v>8.643995550213196E-3</v>
      </c>
      <c r="H90" s="86">
        <f>SUM(H83:H89)</f>
        <v>19822.495238095238</v>
      </c>
      <c r="I90" s="111">
        <f t="shared" ref="I90:I91" si="27">(F90-H90)/H90</f>
        <v>1.6815911888404167E-5</v>
      </c>
    </row>
    <row r="91" spans="1:11" ht="15.75" customHeight="1" thickBot="1" x14ac:dyDescent="0.25">
      <c r="A91" s="164" t="s">
        <v>195</v>
      </c>
      <c r="B91" s="165"/>
      <c r="C91" s="165"/>
      <c r="D91" s="166"/>
      <c r="E91" s="106">
        <f>SUM(E90+E81+E74+E66+E55+E47+E39+E32)</f>
        <v>344160.48394880944</v>
      </c>
      <c r="F91" s="106">
        <f>SUM(F32,F39,F47,F55,F66,F74,F81,F90)</f>
        <v>349679.31825396814</v>
      </c>
      <c r="G91" s="108">
        <f t="shared" si="26"/>
        <v>1.6035641982591973E-2</v>
      </c>
      <c r="H91" s="106">
        <f>SUM(H32,H39,H47,H55,H66,H74,H81,H90)</f>
        <v>351580.1342063492</v>
      </c>
      <c r="I91" s="121">
        <f t="shared" si="27"/>
        <v>-5.4064941885067809E-3</v>
      </c>
      <c r="J91" s="122"/>
    </row>
    <row r="92" spans="1:11" x14ac:dyDescent="0.25">
      <c r="E92" s="123"/>
      <c r="F92" s="123"/>
      <c r="K92" s="124"/>
    </row>
    <row r="95" spans="1:11" x14ac:dyDescent="0.25">
      <c r="E95" s="139"/>
      <c r="F95" s="139"/>
      <c r="G95" s="139"/>
      <c r="H95" s="139"/>
      <c r="I95" s="139"/>
    </row>
  </sheetData>
  <sortState ref="B83:I89">
    <sortCondition ref="I83:I89"/>
  </sortState>
  <mergeCells count="19">
    <mergeCell ref="C13:C14"/>
    <mergeCell ref="D13:D14"/>
    <mergeCell ref="E13:E14"/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92"/>
  <sheetViews>
    <sheetView rightToLeft="1" topLeftCell="B31" zoomScaleNormal="100" workbookViewId="0">
      <selection activeCell="D16" sqref="D16:I40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28.125" customWidth="1"/>
    <col min="4" max="6" width="13.125" customWidth="1"/>
    <col min="7" max="7" width="8.7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5" t="s">
        <v>205</v>
      </c>
      <c r="B9" s="26"/>
      <c r="C9" s="26"/>
      <c r="D9" s="26"/>
      <c r="E9" s="144"/>
      <c r="F9" s="144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222</v>
      </c>
    </row>
    <row r="12" spans="1:9" ht="15.75" thickBot="1" x14ac:dyDescent="0.3"/>
    <row r="13" spans="1:9" ht="24.75" customHeight="1" x14ac:dyDescent="0.2">
      <c r="A13" s="158" t="s">
        <v>3</v>
      </c>
      <c r="B13" s="158"/>
      <c r="C13" s="160" t="s">
        <v>0</v>
      </c>
      <c r="D13" s="154" t="s">
        <v>207</v>
      </c>
      <c r="E13" s="154" t="s">
        <v>208</v>
      </c>
      <c r="F13" s="154" t="s">
        <v>209</v>
      </c>
      <c r="G13" s="154" t="s">
        <v>210</v>
      </c>
      <c r="H13" s="154" t="s">
        <v>211</v>
      </c>
      <c r="I13" s="154" t="s">
        <v>212</v>
      </c>
    </row>
    <row r="14" spans="1:9" ht="38.25" customHeight="1" thickBot="1" x14ac:dyDescent="0.25">
      <c r="A14" s="159"/>
      <c r="B14" s="159"/>
      <c r="C14" s="161"/>
      <c r="D14" s="174"/>
      <c r="E14" s="174"/>
      <c r="F14" s="174"/>
      <c r="G14" s="155"/>
      <c r="H14" s="174"/>
      <c r="I14" s="174"/>
    </row>
    <row r="15" spans="1:9" ht="17.25" customHeight="1" thickBot="1" x14ac:dyDescent="0.3">
      <c r="A15" s="90" t="s">
        <v>24</v>
      </c>
      <c r="B15" s="129"/>
      <c r="C15" s="5"/>
      <c r="D15" s="7"/>
      <c r="E15" s="7"/>
      <c r="F15" s="7"/>
      <c r="G15" s="7"/>
      <c r="H15" s="7"/>
      <c r="I15" s="8"/>
    </row>
    <row r="16" spans="1:9" ht="16.5" x14ac:dyDescent="0.3">
      <c r="A16" s="91"/>
      <c r="B16" s="140" t="s">
        <v>4</v>
      </c>
      <c r="C16" s="14" t="s">
        <v>163</v>
      </c>
      <c r="D16" s="135">
        <v>1200</v>
      </c>
      <c r="E16" s="135">
        <v>1500</v>
      </c>
      <c r="F16" s="135">
        <v>1500</v>
      </c>
      <c r="G16" s="135">
        <v>1875</v>
      </c>
      <c r="H16" s="136">
        <v>1500</v>
      </c>
      <c r="I16" s="83">
        <v>1515</v>
      </c>
    </row>
    <row r="17" spans="1:9" ht="16.5" x14ac:dyDescent="0.3">
      <c r="A17" s="92"/>
      <c r="B17" s="141" t="s">
        <v>5</v>
      </c>
      <c r="C17" s="15" t="s">
        <v>164</v>
      </c>
      <c r="D17" s="93">
        <v>1500</v>
      </c>
      <c r="E17" s="93">
        <v>1000</v>
      </c>
      <c r="F17" s="93">
        <v>1125</v>
      </c>
      <c r="G17" s="93">
        <v>1500</v>
      </c>
      <c r="H17" s="32">
        <v>1083</v>
      </c>
      <c r="I17" s="83">
        <v>1241.5999999999999</v>
      </c>
    </row>
    <row r="18" spans="1:9" ht="16.5" x14ac:dyDescent="0.3">
      <c r="A18" s="92"/>
      <c r="B18" s="141" t="s">
        <v>6</v>
      </c>
      <c r="C18" s="15" t="s">
        <v>165</v>
      </c>
      <c r="D18" s="93">
        <v>900</v>
      </c>
      <c r="E18" s="93">
        <v>1000</v>
      </c>
      <c r="F18" s="93">
        <v>750</v>
      </c>
      <c r="G18" s="93">
        <v>1500</v>
      </c>
      <c r="H18" s="32">
        <v>1333</v>
      </c>
      <c r="I18" s="83">
        <v>1096.5999999999999</v>
      </c>
    </row>
    <row r="19" spans="1:9" ht="16.5" x14ac:dyDescent="0.3">
      <c r="A19" s="92"/>
      <c r="B19" s="141" t="s">
        <v>7</v>
      </c>
      <c r="C19" s="15" t="s">
        <v>166</v>
      </c>
      <c r="D19" s="93">
        <v>745</v>
      </c>
      <c r="E19" s="93">
        <v>750</v>
      </c>
      <c r="F19" s="93">
        <v>500</v>
      </c>
      <c r="G19" s="93">
        <v>1000</v>
      </c>
      <c r="H19" s="32">
        <v>833</v>
      </c>
      <c r="I19" s="83">
        <v>765.6</v>
      </c>
    </row>
    <row r="20" spans="1:9" ht="16.5" x14ac:dyDescent="0.3">
      <c r="A20" s="92"/>
      <c r="B20" s="141" t="s">
        <v>8</v>
      </c>
      <c r="C20" s="15" t="s">
        <v>167</v>
      </c>
      <c r="D20" s="93">
        <v>1450</v>
      </c>
      <c r="E20" s="93">
        <v>1000</v>
      </c>
      <c r="F20" s="93">
        <v>1500</v>
      </c>
      <c r="G20" s="93">
        <v>1500</v>
      </c>
      <c r="H20" s="32">
        <v>1500</v>
      </c>
      <c r="I20" s="83">
        <v>1390</v>
      </c>
    </row>
    <row r="21" spans="1:9" ht="16.5" x14ac:dyDescent="0.3">
      <c r="A21" s="92"/>
      <c r="B21" s="141" t="s">
        <v>9</v>
      </c>
      <c r="C21" s="15" t="s">
        <v>168</v>
      </c>
      <c r="D21" s="93">
        <v>1000</v>
      </c>
      <c r="E21" s="93">
        <v>1500</v>
      </c>
      <c r="F21" s="93">
        <v>1000</v>
      </c>
      <c r="G21" s="93">
        <v>2375</v>
      </c>
      <c r="H21" s="32">
        <v>1083</v>
      </c>
      <c r="I21" s="83">
        <v>1391.6</v>
      </c>
    </row>
    <row r="22" spans="1:9" ht="16.5" x14ac:dyDescent="0.3">
      <c r="A22" s="92"/>
      <c r="B22" s="141" t="s">
        <v>10</v>
      </c>
      <c r="C22" s="15" t="s">
        <v>169</v>
      </c>
      <c r="D22" s="93">
        <v>1400</v>
      </c>
      <c r="E22" s="93">
        <v>1500</v>
      </c>
      <c r="F22" s="93">
        <v>875</v>
      </c>
      <c r="G22" s="93">
        <v>1500</v>
      </c>
      <c r="H22" s="32">
        <v>1083</v>
      </c>
      <c r="I22" s="83">
        <v>1271.5999999999999</v>
      </c>
    </row>
    <row r="23" spans="1:9" ht="16.5" x14ac:dyDescent="0.3">
      <c r="A23" s="92"/>
      <c r="B23" s="141" t="s">
        <v>11</v>
      </c>
      <c r="C23" s="15" t="s">
        <v>170</v>
      </c>
      <c r="D23" s="93">
        <v>333.33</v>
      </c>
      <c r="E23" s="93">
        <v>350</v>
      </c>
      <c r="F23" s="93">
        <v>500</v>
      </c>
      <c r="G23" s="93">
        <v>425</v>
      </c>
      <c r="H23" s="32">
        <v>333</v>
      </c>
      <c r="I23" s="83">
        <v>388.26599999999996</v>
      </c>
    </row>
    <row r="24" spans="1:9" ht="16.5" x14ac:dyDescent="0.3">
      <c r="A24" s="92"/>
      <c r="B24" s="141" t="s">
        <v>12</v>
      </c>
      <c r="C24" s="15" t="s">
        <v>171</v>
      </c>
      <c r="D24" s="93">
        <v>333.33</v>
      </c>
      <c r="E24" s="93">
        <v>350</v>
      </c>
      <c r="F24" s="93">
        <v>500</v>
      </c>
      <c r="G24" s="93">
        <v>425</v>
      </c>
      <c r="H24" s="32">
        <v>500</v>
      </c>
      <c r="I24" s="83">
        <v>421.666</v>
      </c>
    </row>
    <row r="25" spans="1:9" ht="16.5" x14ac:dyDescent="0.3">
      <c r="A25" s="92"/>
      <c r="B25" s="141" t="s">
        <v>13</v>
      </c>
      <c r="C25" s="15" t="s">
        <v>172</v>
      </c>
      <c r="D25" s="93">
        <v>333.33</v>
      </c>
      <c r="E25" s="93">
        <v>350</v>
      </c>
      <c r="F25" s="93">
        <v>500</v>
      </c>
      <c r="G25" s="93">
        <v>425</v>
      </c>
      <c r="H25" s="32">
        <v>500</v>
      </c>
      <c r="I25" s="83">
        <v>421.666</v>
      </c>
    </row>
    <row r="26" spans="1:9" ht="16.5" x14ac:dyDescent="0.3">
      <c r="A26" s="92"/>
      <c r="B26" s="141" t="s">
        <v>14</v>
      </c>
      <c r="C26" s="15" t="s">
        <v>173</v>
      </c>
      <c r="D26" s="93">
        <v>333.33</v>
      </c>
      <c r="E26" s="93">
        <v>350</v>
      </c>
      <c r="F26" s="93">
        <v>500</v>
      </c>
      <c r="G26" s="93">
        <v>425</v>
      </c>
      <c r="H26" s="32">
        <v>500</v>
      </c>
      <c r="I26" s="83">
        <v>421.666</v>
      </c>
    </row>
    <row r="27" spans="1:9" ht="16.5" x14ac:dyDescent="0.3">
      <c r="A27" s="92"/>
      <c r="B27" s="141" t="s">
        <v>15</v>
      </c>
      <c r="C27" s="15" t="s">
        <v>174</v>
      </c>
      <c r="D27" s="93">
        <v>1250</v>
      </c>
      <c r="E27" s="93">
        <v>1000</v>
      </c>
      <c r="F27" s="93">
        <v>1000</v>
      </c>
      <c r="G27" s="93">
        <v>1500</v>
      </c>
      <c r="H27" s="32">
        <v>1000</v>
      </c>
      <c r="I27" s="83">
        <v>1150</v>
      </c>
    </row>
    <row r="28" spans="1:9" ht="16.5" x14ac:dyDescent="0.3">
      <c r="A28" s="92"/>
      <c r="B28" s="141" t="s">
        <v>16</v>
      </c>
      <c r="C28" s="15" t="s">
        <v>175</v>
      </c>
      <c r="D28" s="93">
        <v>333.33</v>
      </c>
      <c r="E28" s="93">
        <v>500</v>
      </c>
      <c r="F28" s="93">
        <v>500</v>
      </c>
      <c r="G28" s="93">
        <v>500</v>
      </c>
      <c r="H28" s="32">
        <v>500</v>
      </c>
      <c r="I28" s="83">
        <v>466.666</v>
      </c>
    </row>
    <row r="29" spans="1:9" ht="16.5" x14ac:dyDescent="0.3">
      <c r="A29" s="92"/>
      <c r="B29" s="141" t="s">
        <v>17</v>
      </c>
      <c r="C29" s="15" t="s">
        <v>176</v>
      </c>
      <c r="D29" s="93">
        <v>750</v>
      </c>
      <c r="E29" s="93">
        <v>1250</v>
      </c>
      <c r="F29" s="93">
        <v>1000</v>
      </c>
      <c r="G29" s="93">
        <v>1000</v>
      </c>
      <c r="H29" s="32">
        <v>1000</v>
      </c>
      <c r="I29" s="83">
        <v>1000</v>
      </c>
    </row>
    <row r="30" spans="1:9" ht="16.5" x14ac:dyDescent="0.3">
      <c r="A30" s="92"/>
      <c r="B30" s="141" t="s">
        <v>18</v>
      </c>
      <c r="C30" s="15" t="s">
        <v>177</v>
      </c>
      <c r="D30" s="93">
        <v>1000</v>
      </c>
      <c r="E30" s="93">
        <v>1500</v>
      </c>
      <c r="F30" s="93">
        <v>1500</v>
      </c>
      <c r="G30" s="93">
        <v>1000</v>
      </c>
      <c r="H30" s="32">
        <v>833</v>
      </c>
      <c r="I30" s="83">
        <v>1166.5999999999999</v>
      </c>
    </row>
    <row r="31" spans="1:9" ht="17.25" thickBot="1" x14ac:dyDescent="0.35">
      <c r="A31" s="94"/>
      <c r="B31" s="142" t="s">
        <v>19</v>
      </c>
      <c r="C31" s="16" t="s">
        <v>178</v>
      </c>
      <c r="D31" s="49">
        <v>900</v>
      </c>
      <c r="E31" s="49">
        <v>1250</v>
      </c>
      <c r="F31" s="49">
        <v>1500</v>
      </c>
      <c r="G31" s="49">
        <v>1250</v>
      </c>
      <c r="H31" s="134">
        <v>1166</v>
      </c>
      <c r="I31" s="85">
        <v>1213.2</v>
      </c>
    </row>
    <row r="32" spans="1:9" ht="17.25" customHeight="1" thickBot="1" x14ac:dyDescent="0.3">
      <c r="A32" s="90" t="s">
        <v>20</v>
      </c>
      <c r="B32" s="129" t="s">
        <v>21</v>
      </c>
      <c r="C32" s="5"/>
      <c r="D32" s="7"/>
      <c r="E32" s="7"/>
      <c r="F32" s="7"/>
      <c r="G32" s="7"/>
      <c r="H32" s="7"/>
      <c r="I32" s="8"/>
    </row>
    <row r="33" spans="1:9" ht="16.5" x14ac:dyDescent="0.3">
      <c r="A33" s="91"/>
      <c r="B33" s="140" t="s">
        <v>26</v>
      </c>
      <c r="C33" s="18" t="s">
        <v>179</v>
      </c>
      <c r="D33" s="135">
        <v>1500</v>
      </c>
      <c r="E33" s="135">
        <v>2500</v>
      </c>
      <c r="F33" s="135">
        <v>2000</v>
      </c>
      <c r="G33" s="135">
        <v>2375</v>
      </c>
      <c r="H33" s="136">
        <v>1833</v>
      </c>
      <c r="I33" s="83">
        <v>2041.6</v>
      </c>
    </row>
    <row r="34" spans="1:9" ht="16.5" x14ac:dyDescent="0.3">
      <c r="A34" s="92"/>
      <c r="B34" s="141" t="s">
        <v>27</v>
      </c>
      <c r="C34" s="15" t="s">
        <v>180</v>
      </c>
      <c r="D34" s="93">
        <v>1500</v>
      </c>
      <c r="E34" s="93">
        <v>2500</v>
      </c>
      <c r="F34" s="93">
        <v>2500</v>
      </c>
      <c r="G34" s="93">
        <v>2375</v>
      </c>
      <c r="H34" s="32">
        <v>1500</v>
      </c>
      <c r="I34" s="83">
        <v>2075</v>
      </c>
    </row>
    <row r="35" spans="1:9" ht="16.5" x14ac:dyDescent="0.3">
      <c r="A35" s="92"/>
      <c r="B35" s="140" t="s">
        <v>28</v>
      </c>
      <c r="C35" s="15" t="s">
        <v>181</v>
      </c>
      <c r="D35" s="93">
        <v>1000</v>
      </c>
      <c r="E35" s="93">
        <v>1500</v>
      </c>
      <c r="F35" s="93">
        <v>1250</v>
      </c>
      <c r="G35" s="93">
        <v>1375</v>
      </c>
      <c r="H35" s="32">
        <v>1250</v>
      </c>
      <c r="I35" s="83">
        <v>1275</v>
      </c>
    </row>
    <row r="36" spans="1:9" ht="16.5" x14ac:dyDescent="0.3">
      <c r="A36" s="92"/>
      <c r="B36" s="141" t="s">
        <v>29</v>
      </c>
      <c r="C36" s="15" t="s">
        <v>182</v>
      </c>
      <c r="D36" s="93">
        <v>750</v>
      </c>
      <c r="E36" s="93">
        <v>1500</v>
      </c>
      <c r="F36" s="93">
        <v>2000</v>
      </c>
      <c r="G36" s="93">
        <v>1500</v>
      </c>
      <c r="H36" s="32">
        <v>1000</v>
      </c>
      <c r="I36" s="83">
        <v>1350</v>
      </c>
    </row>
    <row r="37" spans="1:9" ht="16.5" customHeight="1" thickBot="1" x14ac:dyDescent="0.35">
      <c r="A37" s="94"/>
      <c r="B37" s="140" t="s">
        <v>30</v>
      </c>
      <c r="C37" s="15" t="s">
        <v>183</v>
      </c>
      <c r="D37" s="137">
        <v>1200</v>
      </c>
      <c r="E37" s="137">
        <v>1500</v>
      </c>
      <c r="F37" s="137">
        <v>1500</v>
      </c>
      <c r="G37" s="137">
        <v>1500</v>
      </c>
      <c r="H37" s="138">
        <v>916</v>
      </c>
      <c r="I37" s="83">
        <v>1323.2</v>
      </c>
    </row>
    <row r="38" spans="1:9" ht="17.25" customHeight="1" thickBot="1" x14ac:dyDescent="0.3">
      <c r="A38" s="90" t="s">
        <v>25</v>
      </c>
      <c r="B38" s="129" t="s">
        <v>51</v>
      </c>
      <c r="C38" s="5"/>
      <c r="D38" s="7"/>
      <c r="E38" s="7"/>
      <c r="F38" s="7"/>
      <c r="G38" s="7"/>
      <c r="H38" s="7"/>
      <c r="I38" s="8"/>
    </row>
    <row r="39" spans="1:9" ht="16.5" x14ac:dyDescent="0.3">
      <c r="A39" s="91"/>
      <c r="B39" s="143" t="s">
        <v>31</v>
      </c>
      <c r="C39" s="19" t="s">
        <v>213</v>
      </c>
      <c r="D39" s="42">
        <v>25000</v>
      </c>
      <c r="E39" s="42">
        <v>27000</v>
      </c>
      <c r="F39" s="42">
        <v>30000</v>
      </c>
      <c r="G39" s="42">
        <v>21000</v>
      </c>
      <c r="H39" s="136">
        <v>24666</v>
      </c>
      <c r="I39" s="84">
        <v>25533.200000000001</v>
      </c>
    </row>
    <row r="40" spans="1:9" ht="17.25" thickBot="1" x14ac:dyDescent="0.35">
      <c r="A40" s="94"/>
      <c r="B40" s="142" t="s">
        <v>32</v>
      </c>
      <c r="C40" s="16" t="s">
        <v>185</v>
      </c>
      <c r="D40" s="49">
        <v>13990</v>
      </c>
      <c r="E40" s="49">
        <v>17000</v>
      </c>
      <c r="F40" s="49">
        <v>16000</v>
      </c>
      <c r="G40" s="49">
        <v>14500</v>
      </c>
      <c r="H40" s="134">
        <v>16000</v>
      </c>
      <c r="I40" s="85">
        <v>15498</v>
      </c>
    </row>
    <row r="41" spans="1:9" x14ac:dyDescent="0.25">
      <c r="D41" s="96"/>
      <c r="E41" s="96"/>
      <c r="F41" s="96"/>
      <c r="G41" s="97"/>
      <c r="H41" s="96"/>
      <c r="I41" s="96"/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15-10-2018</vt:lpstr>
      <vt:lpstr>By Order</vt:lpstr>
      <vt:lpstr>All Stores</vt:lpstr>
      <vt:lpstr>'15-10-2018'!Print_Titles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2018-10-19T06:41:21Z</cp:lastPrinted>
  <dcterms:created xsi:type="dcterms:W3CDTF">2010-10-20T06:23:14Z</dcterms:created>
  <dcterms:modified xsi:type="dcterms:W3CDTF">2018-10-19T06:43:49Z</dcterms:modified>
</cp:coreProperties>
</file>