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185" yWindow="-15" windowWidth="7200" windowHeight="5085" tabRatio="599" activeTab="5"/>
  </bookViews>
  <sheets>
    <sheet name="Supermarkets" sheetId="5" r:id="rId1"/>
    <sheet name="stores" sheetId="7" r:id="rId2"/>
    <sheet name="Comp" sheetId="8" r:id="rId3"/>
    <sheet name="19-11-2018" sheetId="9" r:id="rId4"/>
    <sheet name="By Order" sheetId="11" r:id="rId5"/>
    <sheet name="All Stores" sheetId="12" r:id="rId6"/>
  </sheets>
  <definedNames>
    <definedName name="_xlnm.Print_Titles" localSheetId="3">'19-11-2018'!$12:$14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8" i="11" l="1"/>
  <c r="G88" i="11"/>
  <c r="I87" i="11"/>
  <c r="G87" i="11"/>
  <c r="I86" i="11"/>
  <c r="G86" i="11"/>
  <c r="I85" i="11"/>
  <c r="G85" i="11"/>
  <c r="I89" i="11"/>
  <c r="G89" i="11"/>
  <c r="I84" i="11"/>
  <c r="G84" i="11"/>
  <c r="I83" i="11"/>
  <c r="G83" i="11"/>
  <c r="I80" i="11"/>
  <c r="G80" i="11"/>
  <c r="I79" i="11"/>
  <c r="G79" i="11"/>
  <c r="I78" i="11"/>
  <c r="G78" i="11"/>
  <c r="I77" i="11"/>
  <c r="G77" i="11"/>
  <c r="I76" i="11"/>
  <c r="G76" i="11"/>
  <c r="I73" i="11"/>
  <c r="G73" i="11"/>
  <c r="I72" i="11"/>
  <c r="G72" i="11"/>
  <c r="I71" i="11"/>
  <c r="G71" i="11"/>
  <c r="I70" i="11"/>
  <c r="G70" i="11"/>
  <c r="I69" i="11"/>
  <c r="G69" i="11"/>
  <c r="I68" i="11"/>
  <c r="G68" i="11"/>
  <c r="I64" i="11"/>
  <c r="G64" i="11"/>
  <c r="I63" i="11"/>
  <c r="G63" i="11"/>
  <c r="I58" i="11"/>
  <c r="G58" i="11"/>
  <c r="I65" i="11"/>
  <c r="G65" i="11"/>
  <c r="I62" i="11"/>
  <c r="G62" i="11"/>
  <c r="I61" i="11"/>
  <c r="G61" i="11"/>
  <c r="I60" i="11"/>
  <c r="G60" i="11"/>
  <c r="I57" i="11"/>
  <c r="G57" i="11"/>
  <c r="I59" i="11"/>
  <c r="G59" i="11"/>
  <c r="I52" i="11"/>
  <c r="G52" i="11"/>
  <c r="I49" i="11"/>
  <c r="G49" i="11"/>
  <c r="I54" i="11"/>
  <c r="G54" i="11"/>
  <c r="I51" i="11"/>
  <c r="G51" i="11"/>
  <c r="I50" i="11"/>
  <c r="G50" i="11"/>
  <c r="I53" i="11"/>
  <c r="G53" i="11"/>
  <c r="I44" i="11"/>
  <c r="G44" i="11"/>
  <c r="I46" i="11"/>
  <c r="G46" i="11"/>
  <c r="I42" i="11"/>
  <c r="G42" i="11"/>
  <c r="I41" i="11"/>
  <c r="G41" i="11"/>
  <c r="I45" i="11"/>
  <c r="G45" i="11"/>
  <c r="I43" i="11"/>
  <c r="G43" i="11"/>
  <c r="I35" i="11"/>
  <c r="G35" i="11"/>
  <c r="I34" i="11"/>
  <c r="G34" i="11"/>
  <c r="I36" i="11"/>
  <c r="G36" i="11"/>
  <c r="I37" i="11"/>
  <c r="G37" i="11"/>
  <c r="I38" i="11"/>
  <c r="G38" i="11"/>
  <c r="I21" i="11"/>
  <c r="G21" i="11"/>
  <c r="I18" i="11"/>
  <c r="G18" i="11"/>
  <c r="I30" i="11"/>
  <c r="G30" i="11"/>
  <c r="I23" i="11"/>
  <c r="G23" i="11"/>
  <c r="I25" i="11"/>
  <c r="G25" i="11"/>
  <c r="I24" i="11"/>
  <c r="G24" i="11"/>
  <c r="I19" i="11"/>
  <c r="G19" i="11"/>
  <c r="I28" i="11"/>
  <c r="G28" i="11"/>
  <c r="I29" i="11"/>
  <c r="G29" i="11"/>
  <c r="I26" i="11"/>
  <c r="G26" i="11"/>
  <c r="I27" i="11"/>
  <c r="G27" i="11"/>
  <c r="I31" i="11"/>
  <c r="G31" i="11"/>
  <c r="I16" i="11"/>
  <c r="G16" i="11"/>
  <c r="I20" i="11"/>
  <c r="G20" i="11"/>
  <c r="I22" i="11"/>
  <c r="G22" i="11"/>
  <c r="I17" i="11"/>
  <c r="G17" i="11"/>
  <c r="D40" i="8" l="1"/>
  <c r="E40" i="8" l="1"/>
  <c r="G16" i="5" l="1"/>
  <c r="G18" i="5" l="1"/>
  <c r="G40" i="8" l="1"/>
  <c r="E32" i="11"/>
  <c r="E39" i="11"/>
  <c r="E47" i="11"/>
  <c r="E55" i="11"/>
  <c r="E66" i="11"/>
  <c r="E74" i="11"/>
  <c r="E81" i="11"/>
  <c r="E90" i="11" l="1"/>
  <c r="E91" i="11" l="1"/>
  <c r="I15" i="5" l="1"/>
  <c r="G52" i="5"/>
  <c r="I50" i="5"/>
  <c r="H15" i="8"/>
  <c r="I45" i="5" l="1"/>
  <c r="F66" i="11" l="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I22" i="5" l="1"/>
  <c r="H90" i="11" l="1"/>
  <c r="F90" i="11"/>
  <c r="H81" i="11"/>
  <c r="F81" i="11"/>
  <c r="H74" i="11"/>
  <c r="F74" i="11"/>
  <c r="H66" i="11"/>
  <c r="H55" i="11"/>
  <c r="F55" i="11"/>
  <c r="H47" i="11"/>
  <c r="F47" i="11"/>
  <c r="H39" i="11"/>
  <c r="F39" i="11"/>
  <c r="H32" i="11"/>
  <c r="F32" i="11"/>
  <c r="I47" i="11" l="1"/>
  <c r="I90" i="11"/>
  <c r="H91" i="11"/>
  <c r="G74" i="11"/>
  <c r="I55" i="11"/>
  <c r="G47" i="11"/>
  <c r="G81" i="11"/>
  <c r="G55" i="11"/>
  <c r="I39" i="11"/>
  <c r="G90" i="11"/>
  <c r="I74" i="11"/>
  <c r="G66" i="11"/>
  <c r="F91" i="11"/>
  <c r="G39" i="11"/>
  <c r="I32" i="11"/>
  <c r="I66" i="11"/>
  <c r="I81" i="11"/>
  <c r="G32" i="11"/>
  <c r="G19" i="5"/>
  <c r="I91" i="11" l="1"/>
  <c r="G91" i="11"/>
  <c r="I16" i="9" l="1"/>
  <c r="I18" i="5" l="1"/>
  <c r="F15" i="8"/>
  <c r="I15" i="8"/>
  <c r="F16" i="8"/>
  <c r="H16" i="8"/>
  <c r="F17" i="8"/>
  <c r="H17" i="8"/>
  <c r="F18" i="8"/>
  <c r="H18" i="8"/>
  <c r="F19" i="8"/>
  <c r="H19" i="8"/>
  <c r="F20" i="8"/>
  <c r="H20" i="8"/>
  <c r="F21" i="8"/>
  <c r="H21" i="8"/>
  <c r="F22" i="8"/>
  <c r="H22" i="8"/>
  <c r="F23" i="8"/>
  <c r="H23" i="8"/>
  <c r="F24" i="8"/>
  <c r="H24" i="8"/>
  <c r="F25" i="8"/>
  <c r="H25" i="8"/>
  <c r="F26" i="8"/>
  <c r="H26" i="8"/>
  <c r="F27" i="8"/>
  <c r="H27" i="8"/>
  <c r="F28" i="8"/>
  <c r="H28" i="8"/>
  <c r="F29" i="8"/>
  <c r="H29" i="8"/>
  <c r="F30" i="8"/>
  <c r="H30" i="8"/>
  <c r="F32" i="8"/>
  <c r="H32" i="8"/>
  <c r="F33" i="8"/>
  <c r="H33" i="8"/>
  <c r="F34" i="8"/>
  <c r="H34" i="8"/>
  <c r="F35" i="8"/>
  <c r="H35" i="8"/>
  <c r="F36" i="8"/>
  <c r="H36" i="8"/>
  <c r="F38" i="8"/>
  <c r="H38" i="8"/>
  <c r="F39" i="8"/>
  <c r="H39" i="8"/>
  <c r="I71" i="9" l="1"/>
  <c r="I72" i="9"/>
  <c r="I73" i="9"/>
  <c r="I74" i="9"/>
  <c r="I70" i="9"/>
  <c r="I46" i="9" l="1"/>
  <c r="I47" i="9"/>
  <c r="I48" i="9"/>
  <c r="I49" i="9"/>
  <c r="I50" i="9"/>
  <c r="I51" i="9"/>
  <c r="H40" i="8" l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27" i="5" l="1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16" i="5"/>
  <c r="I17" i="5"/>
  <c r="I19" i="5"/>
  <c r="I20" i="5"/>
  <c r="I21" i="5"/>
  <c r="I23" i="5"/>
  <c r="I24" i="5"/>
  <c r="I25" i="5"/>
  <c r="I26" i="5"/>
  <c r="I28" i="5"/>
  <c r="I29" i="5"/>
  <c r="I30" i="5"/>
  <c r="I32" i="5"/>
  <c r="I33" i="5"/>
  <c r="I34" i="5"/>
  <c r="I35" i="5"/>
  <c r="I36" i="5"/>
  <c r="I38" i="5"/>
  <c r="I39" i="5"/>
  <c r="I40" i="5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4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</calcChain>
</file>

<file path=xl/sharedStrings.xml><?xml version="1.0" encoding="utf-8"?>
<sst xmlns="http://schemas.openxmlformats.org/spreadsheetml/2006/main" count="848" uniqueCount="225">
  <si>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</si>
  <si>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</si>
  <si>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</si>
  <si>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</si>
  <si>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</si>
  <si>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</si>
  <si>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</si>
  <si>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</si>
  <si>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</si>
  <si>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</si>
  <si>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</si>
  <si>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</si>
  <si>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</si>
  <si>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</si>
  <si>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</si>
  <si>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</si>
  <si>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</si>
  <si>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</si>
  <si>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</si>
  <si>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</si>
  <si>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</si>
  <si>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</si>
  <si>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</si>
  <si>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</si>
  <si>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</si>
  <si>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</si>
  <si>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</si>
  <si>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</si>
  <si>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</si>
  <si>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</si>
  <si>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</si>
  <si>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</si>
  <si>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</si>
  <si>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</si>
  <si>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</si>
  <si>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</si>
  <si>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</si>
  <si>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</si>
  <si>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</si>
  <si>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</si>
  <si>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</si>
  <si>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</si>
  <si>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</si>
  <si>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</si>
  <si>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</si>
  <si>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</si>
  <si>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</si>
  <si>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</si>
  <si>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</si>
  <si>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</si>
  <si>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</si>
  <si>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</si>
  <si>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</si>
  <si>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</si>
  <si>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</si>
  <si>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</si>
  <si>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</si>
  <si>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</si>
  <si>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</si>
  <si>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</si>
  <si>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</si>
  <si>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</si>
  <si>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</si>
  <si>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</si>
  <si>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</si>
  <si>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</si>
  <si>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</si>
  <si>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</si>
  <si>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</si>
  <si>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</si>
  <si>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</si>
  <si>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</si>
  <si>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</si>
  <si>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</si>
  <si>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</si>
  <si>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</si>
  <si>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</si>
  <si>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</si>
  <si>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</si>
  <si>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</si>
  <si>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</si>
  <si>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</si>
  <si>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</si>
  <si>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</si>
  <si>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</si>
  <si>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</si>
  <si>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</si>
  <si>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</si>
  <si>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</si>
  <si>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</si>
  <si>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</si>
  <si>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</si>
  <si>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</si>
  <si>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</si>
  <si>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</si>
  <si>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</si>
  <si>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</si>
  <si>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</si>
  <si>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</si>
  <si>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</si>
  <si>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</si>
  <si>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</si>
  <si>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</si>
  <si>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</si>
  <si>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</si>
  <si>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</si>
  <si>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</si>
  <si>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</si>
  <si>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</si>
  <si>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</si>
  <si>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</si>
  <si>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</si>
  <si>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</si>
  <si>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</si>
  <si>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</si>
  <si>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</si>
  <si>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</si>
  <si>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</si>
  <si>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</si>
  <si>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</si>
  <si>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</si>
  <si>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</si>
  <si>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</si>
  <si>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</si>
  <si>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</si>
  <si>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</si>
  <si>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</si>
  <si>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</si>
  <si>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</si>
  <si>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</si>
  <si>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</si>
  <si>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</si>
  <si>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</si>
  <si>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</si>
  <si>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</si>
  <si>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</si>
  <si>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</si>
  <si>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</si>
  <si>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</si>
  <si>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</si>
  <si>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</si>
  <si>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</si>
  <si>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</si>
  <si>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</si>
  <si>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</si>
  <si>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</si>
  <si>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</si>
  <si>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</si>
  <si>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</si>
  <si>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</si>
  <si>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</si>
  <si>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</si>
  <si>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</si>
  <si>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</si>
  <si>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</si>
  <si>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</si>
  <si>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</si>
  <si>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</si>
  <si>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</si>
  <si>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</si>
  <si>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</si>
  <si>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</si>
  <si>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</si>
  <si>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</si>
  <si>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</si>
  <si>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</si>
  <si>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</si>
  <si>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</si>
  <si>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</si>
  <si>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</si>
  <si>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</si>
  <si>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</si>
  <si>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</si>
  <si>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</si>
  <si>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</si>
  <si>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</si>
  <si>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</si>
  <si>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</si>
  <si>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</si>
  <si>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</si>
  <si>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</si>
  <si>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</si>
  <si>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</si>
  <si>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</si>
  <si>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</si>
  <si>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</si>
  <si>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</si>
  <si>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</si>
  <si>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</si>
  <si>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</si>
  <si>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</si>
  <si>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</si>
  <si>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</si>
  <si>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</si>
  <si>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</si>
  <si>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</si>
  <si>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</si>
  <si>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</si>
  <si>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</si>
  <si>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</si>
  <si>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</si>
  <si>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</si>
  <si>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</si>
  <si>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</si>
  <si>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</si>
  <si>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</si>
  <si>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</si>
  <si>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</si>
  <si>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</si>
  <si>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</si>
  <si>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</si>
  <si>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</si>
  <si>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</si>
  <si>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</si>
  <si>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</si>
  <si>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</si>
  <si>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</si>
  <si>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الأسعار في تشرين الثاني 2017 (ل.ل.)</t>
  </si>
  <si>
    <t>معدل أسعار  السوبرماركات في 12-11-2018 (ل.ل.)</t>
  </si>
  <si>
    <t>معدل أسعار المحلات والملاحم في 12-11-2018 (ل.ل.)</t>
  </si>
  <si>
    <t>المعدل العام للأسعار في 12-11-2018  (ل.ل.)</t>
  </si>
  <si>
    <t xml:space="preserve"> التاريخ 19 تشرين الثاني 2018</t>
  </si>
  <si>
    <t>معدل أسعار  السوبرماركات في 19-11-2018 (ل.ل.)</t>
  </si>
  <si>
    <t>معدل أسعار المحلات والملاحم في 19-11-2018 (ل.ل.)</t>
  </si>
  <si>
    <t>المعدل العام للأسعار في 19-11-2018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</si>
</sst>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  <charset val="178"/>
      <scheme val="minor"/>
    </font>
    <font>
      <b/>
      <sz val="10"/>
      <name val="Arabic Transparent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16" fillId="0" borderId="0" xfId="0" applyFont="1"/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2" fontId="1" fillId="2" borderId="17" xfId="0" applyNumberFormat="1" applyFont="1" applyFill="1" applyBorder="1" applyAlignment="1">
      <alignment horizontal="center"/>
    </xf>
    <xf numFmtId="1" fontId="1" fillId="2" borderId="29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/>
    </xf>
    <xf numFmtId="1" fontId="1" fillId="2" borderId="30" xfId="0" applyNumberFormat="1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1" fontId="1" fillId="2" borderId="27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/>
    </xf>
    <xf numFmtId="1" fontId="1" fillId="2" borderId="36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1" fontId="18" fillId="2" borderId="21" xfId="0" applyNumberFormat="1" applyFont="1" applyFill="1" applyBorder="1" applyAlignment="1">
      <alignment horizontal="center"/>
    </xf>
    <xf numFmtId="1" fontId="18" fillId="2" borderId="23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010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2"/>
  <sheetViews>
    <sheetView rightToLeft="1" topLeftCell="B29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68" t="s">
        <v>202</v>
      </c>
      <c r="B9" s="168"/>
      <c r="C9" s="168"/>
      <c r="D9" s="168"/>
      <c r="E9" s="168"/>
      <c r="F9" s="168"/>
      <c r="G9" s="168"/>
      <c r="H9" s="168"/>
      <c r="I9" s="168"/>
    </row>
    <row r="10" spans="1:9" ht="18" x14ac:dyDescent="0.2">
      <c r="A10" s="2" t="s">
        <v>221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69" t="s">
        <v>3</v>
      </c>
      <c r="B12" s="175"/>
      <c r="C12" s="173" t="s">
        <v>0</v>
      </c>
      <c r="D12" s="171" t="s">
        <v>23</v>
      </c>
      <c r="E12" s="171" t="s">
        <v>217</v>
      </c>
      <c r="F12" s="171" t="s">
        <v>222</v>
      </c>
      <c r="G12" s="171" t="s">
        <v>197</v>
      </c>
      <c r="H12" s="171" t="s">
        <v>218</v>
      </c>
      <c r="I12" s="171" t="s">
        <v>187</v>
      </c>
    </row>
    <row r="13" spans="1:9" ht="38.25" customHeight="1" thickBot="1" x14ac:dyDescent="0.25">
      <c r="A13" s="170"/>
      <c r="B13" s="176"/>
      <c r="C13" s="174"/>
      <c r="D13" s="172"/>
      <c r="E13" s="172"/>
      <c r="F13" s="172"/>
      <c r="G13" s="172"/>
      <c r="H13" s="172"/>
      <c r="I13" s="172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8" t="s">
        <v>4</v>
      </c>
      <c r="C15" s="19" t="s">
        <v>84</v>
      </c>
      <c r="D15" s="20" t="s">
        <v>161</v>
      </c>
      <c r="E15" s="42">
        <v>1621.1750000000002</v>
      </c>
      <c r="F15" s="43">
        <v>1669.8</v>
      </c>
      <c r="G15" s="45">
        <f>(F15-E15)/E15</f>
        <v>2.9993677425324081E-2</v>
      </c>
      <c r="H15" s="43">
        <v>1803.8</v>
      </c>
      <c r="I15" s="45">
        <f>(F15-H15)/H15</f>
        <v>-7.4287615034926271E-2</v>
      </c>
    </row>
    <row r="16" spans="1:9" ht="16.5" x14ac:dyDescent="0.3">
      <c r="A16" s="37"/>
      <c r="B16" s="99" t="s">
        <v>5</v>
      </c>
      <c r="C16" s="15" t="s">
        <v>85</v>
      </c>
      <c r="D16" s="11" t="s">
        <v>161</v>
      </c>
      <c r="E16" s="46">
        <v>1865.3332500000001</v>
      </c>
      <c r="F16" s="47">
        <v>2408.8000000000002</v>
      </c>
      <c r="G16" s="48">
        <f>(F16-E16)/E16</f>
        <v>0.29135102266578911</v>
      </c>
      <c r="H16" s="47">
        <v>2253.8000000000002</v>
      </c>
      <c r="I16" s="44">
        <f t="shared" ref="I16:I30" si="0">(F16-H16)/H16</f>
        <v>6.877273937350252E-2</v>
      </c>
    </row>
    <row r="17" spans="1:9" ht="16.5" x14ac:dyDescent="0.3">
      <c r="A17" s="37"/>
      <c r="B17" s="99" t="s">
        <v>6</v>
      </c>
      <c r="C17" s="15" t="s">
        <v>86</v>
      </c>
      <c r="D17" s="11" t="s">
        <v>161</v>
      </c>
      <c r="E17" s="46">
        <v>1426.7249999999999</v>
      </c>
      <c r="F17" s="47">
        <v>1463.8</v>
      </c>
      <c r="G17" s="48">
        <f t="shared" ref="G17:G79" si="1">(F17-E17)/E17</f>
        <v>2.5986087017470114E-2</v>
      </c>
      <c r="H17" s="47">
        <v>1353.8</v>
      </c>
      <c r="I17" s="44">
        <f t="shared" si="0"/>
        <v>8.1252769980794809E-2</v>
      </c>
    </row>
    <row r="18" spans="1:9" ht="16.5" x14ac:dyDescent="0.3">
      <c r="A18" s="37"/>
      <c r="B18" s="99" t="s">
        <v>7</v>
      </c>
      <c r="C18" s="15" t="s">
        <v>87</v>
      </c>
      <c r="D18" s="11" t="s">
        <v>161</v>
      </c>
      <c r="E18" s="46">
        <v>751.36674999999991</v>
      </c>
      <c r="F18" s="47">
        <v>694.8</v>
      </c>
      <c r="G18" s="48">
        <f>(F18-E18)/E18</f>
        <v>-7.5285138715547317E-2</v>
      </c>
      <c r="H18" s="47">
        <v>633.79999999999995</v>
      </c>
      <c r="I18" s="44">
        <f>(F18-H18)/H18</f>
        <v>9.6244872199432008E-2</v>
      </c>
    </row>
    <row r="19" spans="1:9" ht="16.5" x14ac:dyDescent="0.3">
      <c r="A19" s="37"/>
      <c r="B19" s="99" t="s">
        <v>8</v>
      </c>
      <c r="C19" s="15" t="s">
        <v>89</v>
      </c>
      <c r="D19" s="11" t="s">
        <v>161</v>
      </c>
      <c r="E19" s="46">
        <v>2139.8721388888889</v>
      </c>
      <c r="F19" s="47">
        <v>3148.8</v>
      </c>
      <c r="G19" s="48">
        <f>(F19-E19)/E19</f>
        <v>0.47148978799966468</v>
      </c>
      <c r="H19" s="47">
        <v>2616.4444444444443</v>
      </c>
      <c r="I19" s="44">
        <f t="shared" si="0"/>
        <v>0.20346526244267041</v>
      </c>
    </row>
    <row r="20" spans="1:9" ht="16.5" x14ac:dyDescent="0.3">
      <c r="A20" s="37"/>
      <c r="B20" s="99" t="s">
        <v>9</v>
      </c>
      <c r="C20" s="15" t="s">
        <v>88</v>
      </c>
      <c r="D20" s="11" t="s">
        <v>161</v>
      </c>
      <c r="E20" s="46">
        <v>1586.96675</v>
      </c>
      <c r="F20" s="47">
        <v>1708.8</v>
      </c>
      <c r="G20" s="48">
        <f t="shared" si="1"/>
        <v>7.6771142180515062E-2</v>
      </c>
      <c r="H20" s="47">
        <v>1613.8</v>
      </c>
      <c r="I20" s="44">
        <f t="shared" si="0"/>
        <v>5.8867269797992318E-2</v>
      </c>
    </row>
    <row r="21" spans="1:9" ht="16.5" x14ac:dyDescent="0.3">
      <c r="A21" s="37"/>
      <c r="B21" s="99" t="s">
        <v>10</v>
      </c>
      <c r="C21" s="15" t="s">
        <v>90</v>
      </c>
      <c r="D21" s="11" t="s">
        <v>161</v>
      </c>
      <c r="E21" s="46">
        <v>1337.05</v>
      </c>
      <c r="F21" s="47">
        <v>1433.8</v>
      </c>
      <c r="G21" s="48">
        <f t="shared" si="1"/>
        <v>7.2360794285927982E-2</v>
      </c>
      <c r="H21" s="47">
        <v>1443.8</v>
      </c>
      <c r="I21" s="44">
        <f t="shared" si="0"/>
        <v>-6.926167059149467E-3</v>
      </c>
    </row>
    <row r="22" spans="1:9" ht="16.5" x14ac:dyDescent="0.3">
      <c r="A22" s="37"/>
      <c r="B22" s="99" t="s">
        <v>11</v>
      </c>
      <c r="C22" s="15" t="s">
        <v>91</v>
      </c>
      <c r="D22" s="13" t="s">
        <v>81</v>
      </c>
      <c r="E22" s="46">
        <v>410.74149999999997</v>
      </c>
      <c r="F22" s="47">
        <v>449.8</v>
      </c>
      <c r="G22" s="48">
        <f t="shared" si="1"/>
        <v>9.5092655599689921E-2</v>
      </c>
      <c r="H22" s="47">
        <v>442.3</v>
      </c>
      <c r="I22" s="44">
        <f>(F22-H22)/H22</f>
        <v>1.6956816640289397E-2</v>
      </c>
    </row>
    <row r="23" spans="1:9" ht="16.5" x14ac:dyDescent="0.3">
      <c r="A23" s="37"/>
      <c r="B23" s="99" t="s">
        <v>12</v>
      </c>
      <c r="C23" s="15" t="s">
        <v>92</v>
      </c>
      <c r="D23" s="13" t="s">
        <v>81</v>
      </c>
      <c r="E23" s="46">
        <v>506.15</v>
      </c>
      <c r="F23" s="47">
        <v>647.29999999999995</v>
      </c>
      <c r="G23" s="48">
        <f t="shared" si="1"/>
        <v>0.27886990022720531</v>
      </c>
      <c r="H23" s="47">
        <v>642.29999999999995</v>
      </c>
      <c r="I23" s="44">
        <f t="shared" si="0"/>
        <v>7.7845243655612646E-3</v>
      </c>
    </row>
    <row r="24" spans="1:9" ht="16.5" x14ac:dyDescent="0.3">
      <c r="A24" s="37"/>
      <c r="B24" s="99" t="s">
        <v>13</v>
      </c>
      <c r="C24" s="15" t="s">
        <v>93</v>
      </c>
      <c r="D24" s="13" t="s">
        <v>81</v>
      </c>
      <c r="E24" s="46">
        <v>520.51675</v>
      </c>
      <c r="F24" s="47">
        <v>627.29999999999995</v>
      </c>
      <c r="G24" s="48">
        <f t="shared" si="1"/>
        <v>0.20514853748702602</v>
      </c>
      <c r="H24" s="47">
        <v>622.29999999999995</v>
      </c>
      <c r="I24" s="44">
        <f t="shared" si="0"/>
        <v>8.0347099469709141E-3</v>
      </c>
    </row>
    <row r="25" spans="1:9" ht="16.5" x14ac:dyDescent="0.3">
      <c r="A25" s="37"/>
      <c r="B25" s="99" t="s">
        <v>14</v>
      </c>
      <c r="C25" s="15" t="s">
        <v>94</v>
      </c>
      <c r="D25" s="13" t="s">
        <v>81</v>
      </c>
      <c r="E25" s="46">
        <v>499.26675</v>
      </c>
      <c r="F25" s="47">
        <v>609.79999999999995</v>
      </c>
      <c r="G25" s="48">
        <f t="shared" si="1"/>
        <v>0.22139117015102638</v>
      </c>
      <c r="H25" s="47">
        <v>622.29999999999995</v>
      </c>
      <c r="I25" s="44">
        <f t="shared" si="0"/>
        <v>-2.0086774867427288E-2</v>
      </c>
    </row>
    <row r="26" spans="1:9" ht="16.5" x14ac:dyDescent="0.3">
      <c r="A26" s="37"/>
      <c r="B26" s="99" t="s">
        <v>15</v>
      </c>
      <c r="C26" s="15" t="s">
        <v>95</v>
      </c>
      <c r="D26" s="13" t="s">
        <v>82</v>
      </c>
      <c r="E26" s="46">
        <v>1212.81675</v>
      </c>
      <c r="F26" s="47">
        <v>2239.8000000000002</v>
      </c>
      <c r="G26" s="48">
        <f t="shared" si="1"/>
        <v>0.84677528571402094</v>
      </c>
      <c r="H26" s="47">
        <v>2259.8000000000002</v>
      </c>
      <c r="I26" s="44">
        <f t="shared" si="0"/>
        <v>-8.850340738118417E-3</v>
      </c>
    </row>
    <row r="27" spans="1:9" ht="16.5" x14ac:dyDescent="0.3">
      <c r="A27" s="37"/>
      <c r="B27" s="99" t="s">
        <v>16</v>
      </c>
      <c r="C27" s="15" t="s">
        <v>96</v>
      </c>
      <c r="D27" s="13" t="s">
        <v>81</v>
      </c>
      <c r="E27" s="46">
        <v>528.01675</v>
      </c>
      <c r="F27" s="47">
        <v>599.79999999999995</v>
      </c>
      <c r="G27" s="48">
        <f t="shared" si="1"/>
        <v>0.13594881222991498</v>
      </c>
      <c r="H27" s="47">
        <v>614.79999999999995</v>
      </c>
      <c r="I27" s="44">
        <f t="shared" si="0"/>
        <v>-2.4398178269355891E-2</v>
      </c>
    </row>
    <row r="28" spans="1:9" ht="16.5" x14ac:dyDescent="0.3">
      <c r="A28" s="37"/>
      <c r="B28" s="99" t="s">
        <v>17</v>
      </c>
      <c r="C28" s="15" t="s">
        <v>97</v>
      </c>
      <c r="D28" s="11" t="s">
        <v>161</v>
      </c>
      <c r="E28" s="46">
        <v>926.08749999999998</v>
      </c>
      <c r="F28" s="47">
        <v>1038.8</v>
      </c>
      <c r="G28" s="48">
        <f t="shared" si="1"/>
        <v>0.12170826190829698</v>
      </c>
      <c r="H28" s="47">
        <v>988.8</v>
      </c>
      <c r="I28" s="44">
        <f t="shared" si="0"/>
        <v>5.05663430420712E-2</v>
      </c>
    </row>
    <row r="29" spans="1:9" ht="16.5" x14ac:dyDescent="0.3">
      <c r="A29" s="37"/>
      <c r="B29" s="99" t="s">
        <v>18</v>
      </c>
      <c r="C29" s="15" t="s">
        <v>98</v>
      </c>
      <c r="D29" s="13" t="s">
        <v>83</v>
      </c>
      <c r="E29" s="46">
        <v>1659.3041666666668</v>
      </c>
      <c r="F29" s="47">
        <v>1323</v>
      </c>
      <c r="G29" s="48">
        <f t="shared" si="1"/>
        <v>-0.20267782931098133</v>
      </c>
      <c r="H29" s="47">
        <v>1413</v>
      </c>
      <c r="I29" s="44">
        <f t="shared" si="0"/>
        <v>-6.3694267515923567E-2</v>
      </c>
    </row>
    <row r="30" spans="1:9" ht="17.25" thickBot="1" x14ac:dyDescent="0.35">
      <c r="A30" s="38"/>
      <c r="B30" s="100" t="s">
        <v>19</v>
      </c>
      <c r="C30" s="16" t="s">
        <v>99</v>
      </c>
      <c r="D30" s="12" t="s">
        <v>161</v>
      </c>
      <c r="E30" s="49">
        <v>909.38324999999998</v>
      </c>
      <c r="F30" s="50">
        <v>1123.8</v>
      </c>
      <c r="G30" s="51">
        <f t="shared" si="1"/>
        <v>0.23578260320937294</v>
      </c>
      <c r="H30" s="50">
        <v>1173.8</v>
      </c>
      <c r="I30" s="56">
        <f t="shared" si="0"/>
        <v>-4.2596694496507076E-2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2157.90825</v>
      </c>
      <c r="F32" s="43">
        <v>2212.5</v>
      </c>
      <c r="G32" s="45">
        <f t="shared" si="1"/>
        <v>2.5298457429781849E-2</v>
      </c>
      <c r="H32" s="43">
        <v>2073.75</v>
      </c>
      <c r="I32" s="44">
        <f>(F32-H32)/H32</f>
        <v>6.6907775768535266E-2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1945.98325</v>
      </c>
      <c r="F33" s="47">
        <v>1919.8</v>
      </c>
      <c r="G33" s="48">
        <f t="shared" si="1"/>
        <v>-1.3455023315334314E-2</v>
      </c>
      <c r="H33" s="47">
        <v>1808.8</v>
      </c>
      <c r="I33" s="44">
        <f>(F33-H33)/H33</f>
        <v>6.136665192392747E-2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1356.1125</v>
      </c>
      <c r="F34" s="47">
        <v>1280</v>
      </c>
      <c r="G34" s="48">
        <f t="shared" si="1"/>
        <v>-5.6125505811649073E-2</v>
      </c>
      <c r="H34" s="47">
        <v>1248.75</v>
      </c>
      <c r="I34" s="44">
        <f>(F34-H34)/H34</f>
        <v>2.5025025025025027E-2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1367.7437500000001</v>
      </c>
      <c r="F35" s="47">
        <v>1475</v>
      </c>
      <c r="G35" s="48">
        <f t="shared" si="1"/>
        <v>7.8418380635992602E-2</v>
      </c>
      <c r="H35" s="47">
        <v>1516.6666666666667</v>
      </c>
      <c r="I35" s="44">
        <f>(F35-H35)/H35</f>
        <v>-2.7472527472527521E-2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1250.2332499999998</v>
      </c>
      <c r="F36" s="50">
        <v>1329.8</v>
      </c>
      <c r="G36" s="51">
        <f t="shared" si="1"/>
        <v>6.3641524491530044E-2</v>
      </c>
      <c r="H36" s="50">
        <v>1304.8</v>
      </c>
      <c r="I36" s="56">
        <f>(F36-H36)/H36</f>
        <v>1.9160024524831391E-2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26177.052861111111</v>
      </c>
      <c r="F38" s="43">
        <v>28191.111111111109</v>
      </c>
      <c r="G38" s="45">
        <f t="shared" si="1"/>
        <v>7.6939839663620155E-2</v>
      </c>
      <c r="H38" s="43">
        <v>27974.444444444445</v>
      </c>
      <c r="I38" s="44">
        <f t="shared" ref="I38:I43" si="2">(F38-H38)/H38</f>
        <v>7.7451642372005323E-3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14651.8</v>
      </c>
      <c r="F39" s="57">
        <v>14254.222222222223</v>
      </c>
      <c r="G39" s="48">
        <f t="shared" si="1"/>
        <v>-2.7135080862267888E-2</v>
      </c>
      <c r="H39" s="57">
        <v>14254.222222222223</v>
      </c>
      <c r="I39" s="44">
        <f t="shared" si="2"/>
        <v>0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10842.25</v>
      </c>
      <c r="F40" s="57">
        <v>10198.5</v>
      </c>
      <c r="G40" s="48">
        <f t="shared" si="1"/>
        <v>-5.9374207383153868E-2</v>
      </c>
      <c r="H40" s="57">
        <v>10948.5</v>
      </c>
      <c r="I40" s="44">
        <f t="shared" si="2"/>
        <v>-6.8502534593779973E-2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6105.6750000000002</v>
      </c>
      <c r="F41" s="47">
        <v>5903.2</v>
      </c>
      <c r="G41" s="48">
        <f t="shared" si="1"/>
        <v>-3.3161771630491367E-2</v>
      </c>
      <c r="H41" s="47">
        <v>6083.2</v>
      </c>
      <c r="I41" s="44">
        <f t="shared" si="2"/>
        <v>-2.958968963703314E-2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9968.4523809523816</v>
      </c>
      <c r="F42" s="47">
        <v>9968.5714285714294</v>
      </c>
      <c r="G42" s="48">
        <f t="shared" si="1"/>
        <v>1.1942437451492536E-5</v>
      </c>
      <c r="H42" s="47">
        <v>9968.3333333333339</v>
      </c>
      <c r="I42" s="44">
        <f t="shared" si="2"/>
        <v>2.3885160150016183E-5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161</v>
      </c>
      <c r="E43" s="50">
        <v>11950</v>
      </c>
      <c r="F43" s="50">
        <v>12830</v>
      </c>
      <c r="G43" s="51">
        <f t="shared" si="1"/>
        <v>7.364016736401674E-2</v>
      </c>
      <c r="H43" s="50">
        <v>12950</v>
      </c>
      <c r="I43" s="59">
        <f t="shared" si="2"/>
        <v>-9.2664092664092659E-3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30"/>
      <c r="G44" s="6"/>
      <c r="H44" s="130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6545.2222222222217</v>
      </c>
      <c r="F45" s="43">
        <v>6326.1111111111113</v>
      </c>
      <c r="G45" s="45">
        <f t="shared" si="1"/>
        <v>-3.3476496850968374E-2</v>
      </c>
      <c r="H45" s="43">
        <v>6270.5555555555557</v>
      </c>
      <c r="I45" s="44">
        <f t="shared" ref="I45:I49" si="3">(F45-H45)/H45</f>
        <v>8.8597501550456443E-3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6035.1111111111113</v>
      </c>
      <c r="F46" s="47">
        <v>6166</v>
      </c>
      <c r="G46" s="48">
        <f t="shared" si="1"/>
        <v>2.1687900434494405E-2</v>
      </c>
      <c r="H46" s="47">
        <v>6166</v>
      </c>
      <c r="I46" s="87">
        <f t="shared" si="3"/>
        <v>0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19273.75</v>
      </c>
      <c r="F47" s="47">
        <v>19273.75</v>
      </c>
      <c r="G47" s="48">
        <f t="shared" si="1"/>
        <v>0</v>
      </c>
      <c r="H47" s="47">
        <v>19273.75</v>
      </c>
      <c r="I47" s="87">
        <f t="shared" si="3"/>
        <v>0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18778.964071428571</v>
      </c>
      <c r="F48" s="47">
        <v>18816.34888888889</v>
      </c>
      <c r="G48" s="48">
        <f t="shared" si="1"/>
        <v>1.9907816702838528E-3</v>
      </c>
      <c r="H48" s="47">
        <v>18424.682222222225</v>
      </c>
      <c r="I48" s="87">
        <f t="shared" si="3"/>
        <v>2.1257716249470534E-2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1975.3571428571427</v>
      </c>
      <c r="F49" s="47">
        <v>2282.1428571428573</v>
      </c>
      <c r="G49" s="48">
        <f t="shared" si="1"/>
        <v>0.15530645452901848</v>
      </c>
      <c r="H49" s="47">
        <v>2310.7142857142858</v>
      </c>
      <c r="I49" s="44">
        <f t="shared" si="3"/>
        <v>-1.2364760432766559E-2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24068.944444444445</v>
      </c>
      <c r="F50" s="50">
        <v>27101</v>
      </c>
      <c r="G50" s="56">
        <f t="shared" si="1"/>
        <v>0.12597376517919584</v>
      </c>
      <c r="H50" s="50">
        <v>27101</v>
      </c>
      <c r="I50" s="59">
        <f>(F50-H50)/H50</f>
        <v>0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3750</v>
      </c>
      <c r="F52" s="66">
        <v>3750</v>
      </c>
      <c r="G52" s="45">
        <f>(F52-E52)/E52</f>
        <v>0</v>
      </c>
      <c r="H52" s="66">
        <v>3750</v>
      </c>
      <c r="I52" s="125">
        <f t="shared" ref="I52:I60" si="4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3908.0000000000005</v>
      </c>
      <c r="F53" s="70">
        <v>3203.125</v>
      </c>
      <c r="G53" s="48">
        <f t="shared" si="1"/>
        <v>-0.18036719549641769</v>
      </c>
      <c r="H53" s="70">
        <v>3303.5714285714284</v>
      </c>
      <c r="I53" s="87">
        <f t="shared" si="4"/>
        <v>-3.0405405405405369E-2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2044.5833333333333</v>
      </c>
      <c r="F54" s="70">
        <v>2015</v>
      </c>
      <c r="G54" s="48">
        <f t="shared" si="1"/>
        <v>-1.4469125738740539E-2</v>
      </c>
      <c r="H54" s="70">
        <v>2015</v>
      </c>
      <c r="I54" s="87">
        <f t="shared" si="4"/>
        <v>0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5500</v>
      </c>
      <c r="F55" s="70">
        <v>4507.5</v>
      </c>
      <c r="G55" s="48">
        <f t="shared" si="1"/>
        <v>-0.18045454545454545</v>
      </c>
      <c r="H55" s="70">
        <v>4507.5</v>
      </c>
      <c r="I55" s="87">
        <f t="shared" si="4"/>
        <v>0</v>
      </c>
    </row>
    <row r="56" spans="1:9" ht="16.5" x14ac:dyDescent="0.3">
      <c r="A56" s="37"/>
      <c r="B56" s="102" t="s">
        <v>42</v>
      </c>
      <c r="C56" s="103" t="s">
        <v>198</v>
      </c>
      <c r="D56" s="104" t="s">
        <v>114</v>
      </c>
      <c r="E56" s="61">
        <v>2108.75</v>
      </c>
      <c r="F56" s="105">
        <v>2073.3333333333335</v>
      </c>
      <c r="G56" s="55">
        <f t="shared" si="1"/>
        <v>-1.6795099782651576E-2</v>
      </c>
      <c r="H56" s="105">
        <v>2073.3333333333335</v>
      </c>
      <c r="I56" s="88">
        <f t="shared" si="4"/>
        <v>0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4619.479166666667</v>
      </c>
      <c r="F57" s="50">
        <v>4428.1111111111113</v>
      </c>
      <c r="G57" s="51">
        <f t="shared" si="1"/>
        <v>-4.1426327222435208E-2</v>
      </c>
      <c r="H57" s="50">
        <v>4384.75</v>
      </c>
      <c r="I57" s="126">
        <f t="shared" si="4"/>
        <v>9.8890726064453649E-3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5361.25</v>
      </c>
      <c r="F58" s="68">
        <v>5170</v>
      </c>
      <c r="G58" s="44">
        <f t="shared" si="1"/>
        <v>-3.5672650967591514E-2</v>
      </c>
      <c r="H58" s="68">
        <v>5188.75</v>
      </c>
      <c r="I58" s="44">
        <f t="shared" si="4"/>
        <v>-3.6135870874488074E-3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4707.45</v>
      </c>
      <c r="F59" s="70">
        <v>5039.5</v>
      </c>
      <c r="G59" s="48">
        <f t="shared" si="1"/>
        <v>7.053712731946174E-2</v>
      </c>
      <c r="H59" s="70">
        <v>5039.5</v>
      </c>
      <c r="I59" s="44">
        <f t="shared" si="4"/>
        <v>0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18730.5</v>
      </c>
      <c r="F60" s="73">
        <v>21405</v>
      </c>
      <c r="G60" s="51">
        <f t="shared" si="1"/>
        <v>0.14278850004004165</v>
      </c>
      <c r="H60" s="73">
        <v>21405</v>
      </c>
      <c r="I60" s="51">
        <f t="shared" si="4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6376.5</v>
      </c>
      <c r="F62" s="54">
        <v>6430.5</v>
      </c>
      <c r="G62" s="45">
        <f t="shared" si="1"/>
        <v>8.4685956245589278E-3</v>
      </c>
      <c r="H62" s="54">
        <v>6430.5</v>
      </c>
      <c r="I62" s="44">
        <f t="shared" ref="I62:I67" si="5">(F62-H62)/H62</f>
        <v>0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47046.625</v>
      </c>
      <c r="F63" s="46">
        <v>47046.625</v>
      </c>
      <c r="G63" s="48">
        <f t="shared" si="1"/>
        <v>0</v>
      </c>
      <c r="H63" s="46">
        <v>47046.625</v>
      </c>
      <c r="I63" s="44">
        <f t="shared" si="5"/>
        <v>0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12111.875</v>
      </c>
      <c r="F64" s="46">
        <v>10658.75</v>
      </c>
      <c r="G64" s="48">
        <f t="shared" si="1"/>
        <v>-0.11997523092006812</v>
      </c>
      <c r="H64" s="46">
        <v>10658.75</v>
      </c>
      <c r="I64" s="87">
        <f t="shared" si="5"/>
        <v>0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7350.8888888888887</v>
      </c>
      <c r="F65" s="46">
        <v>7871.5</v>
      </c>
      <c r="G65" s="48">
        <f t="shared" si="1"/>
        <v>7.0822878563439065E-2</v>
      </c>
      <c r="H65" s="46">
        <v>7871.5</v>
      </c>
      <c r="I65" s="87">
        <f t="shared" si="5"/>
        <v>0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3635.7</v>
      </c>
      <c r="F66" s="46">
        <v>3812.3</v>
      </c>
      <c r="G66" s="48">
        <f t="shared" si="1"/>
        <v>4.8573864730313387E-2</v>
      </c>
      <c r="H66" s="46">
        <v>3812.3</v>
      </c>
      <c r="I66" s="87">
        <f t="shared" si="5"/>
        <v>0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3438.7738095238096</v>
      </c>
      <c r="F67" s="58">
        <v>3659.1666666666665</v>
      </c>
      <c r="G67" s="51">
        <f t="shared" si="1"/>
        <v>6.4090536147643914E-2</v>
      </c>
      <c r="H67" s="58">
        <v>3659.1666666666665</v>
      </c>
      <c r="I67" s="88">
        <f t="shared" si="5"/>
        <v>0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3607.5</v>
      </c>
      <c r="F69" s="43">
        <v>3725.8</v>
      </c>
      <c r="G69" s="45">
        <f t="shared" si="1"/>
        <v>3.2792792792792846E-2</v>
      </c>
      <c r="H69" s="43">
        <v>3725.8</v>
      </c>
      <c r="I69" s="44">
        <f>(F69-H69)/H69</f>
        <v>0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2690</v>
      </c>
      <c r="F70" s="47">
        <v>2780.3333333333335</v>
      </c>
      <c r="G70" s="48">
        <f t="shared" si="1"/>
        <v>3.3581164807930663E-2</v>
      </c>
      <c r="H70" s="47">
        <v>2780.3333333333335</v>
      </c>
      <c r="I70" s="44">
        <f>(F70-H70)/H70</f>
        <v>0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1318.3333333333333</v>
      </c>
      <c r="F71" s="47">
        <v>1323.7777777777778</v>
      </c>
      <c r="G71" s="48">
        <f t="shared" si="1"/>
        <v>4.12979351032458E-3</v>
      </c>
      <c r="H71" s="47">
        <v>1323.7777777777778</v>
      </c>
      <c r="I71" s="44">
        <f>(F71-H71)/H71</f>
        <v>0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2118.9652777777778</v>
      </c>
      <c r="F72" s="47">
        <v>2218.3000000000002</v>
      </c>
      <c r="G72" s="48">
        <f t="shared" si="1"/>
        <v>4.6878881529572605E-2</v>
      </c>
      <c r="H72" s="47">
        <v>2218.3000000000002</v>
      </c>
      <c r="I72" s="44">
        <f>(F72-H72)/H72</f>
        <v>0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1635.875</v>
      </c>
      <c r="F73" s="50">
        <v>1572.7777777777778</v>
      </c>
      <c r="G73" s="48">
        <f t="shared" si="1"/>
        <v>-3.8570931288895653E-2</v>
      </c>
      <c r="H73" s="50">
        <v>1572.7777777777778</v>
      </c>
      <c r="I73" s="59">
        <f>(F73-H73)/H73</f>
        <v>0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1466.4285714285713</v>
      </c>
      <c r="F75" s="43">
        <v>1466.4285714285713</v>
      </c>
      <c r="G75" s="44">
        <f t="shared" si="1"/>
        <v>0</v>
      </c>
      <c r="H75" s="43">
        <v>1466.4285714285713</v>
      </c>
      <c r="I75" s="45">
        <f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1431.075</v>
      </c>
      <c r="F76" s="32">
        <v>1266.6666666666667</v>
      </c>
      <c r="G76" s="48">
        <f t="shared" si="1"/>
        <v>-0.11488449825014992</v>
      </c>
      <c r="H76" s="32">
        <v>1266.6666666666667</v>
      </c>
      <c r="I76" s="44">
        <f t="shared" ref="I76:I81" si="6">(F76-H76)/H76</f>
        <v>0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882</v>
      </c>
      <c r="F77" s="47">
        <v>831</v>
      </c>
      <c r="G77" s="48">
        <f t="shared" si="1"/>
        <v>-5.7823129251700682E-2</v>
      </c>
      <c r="H77" s="47">
        <v>808.5</v>
      </c>
      <c r="I77" s="44">
        <f t="shared" si="6"/>
        <v>2.7829313543599257E-2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1454.7777777777778</v>
      </c>
      <c r="F78" s="47">
        <v>1531.3</v>
      </c>
      <c r="G78" s="48">
        <f t="shared" si="1"/>
        <v>5.2600626288856575E-2</v>
      </c>
      <c r="H78" s="47">
        <v>1531.3</v>
      </c>
      <c r="I78" s="44">
        <f t="shared" si="6"/>
        <v>0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1743.2</v>
      </c>
      <c r="F79" s="61">
        <v>1932.8</v>
      </c>
      <c r="G79" s="48">
        <f t="shared" si="1"/>
        <v>0.10876548875631017</v>
      </c>
      <c r="H79" s="61">
        <v>1932.8</v>
      </c>
      <c r="I79" s="44">
        <f t="shared" si="6"/>
        <v>0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8625</v>
      </c>
      <c r="F80" s="61">
        <v>8830</v>
      </c>
      <c r="G80" s="48">
        <f>(F80-E80)/E80</f>
        <v>2.3768115942028985E-2</v>
      </c>
      <c r="H80" s="61">
        <v>8830</v>
      </c>
      <c r="I80" s="44">
        <f t="shared" si="6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3868.45</v>
      </c>
      <c r="F81" s="50">
        <v>3967.3</v>
      </c>
      <c r="G81" s="51">
        <f>(F81-E81)/E81</f>
        <v>2.5552870012537417E-2</v>
      </c>
      <c r="H81" s="50">
        <v>3967.3</v>
      </c>
      <c r="I81" s="56">
        <f t="shared" si="6"/>
        <v>0</v>
      </c>
    </row>
    <row r="82" spans="1:9" x14ac:dyDescent="0.25">
      <c r="F82" s="96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0"/>
  <sheetViews>
    <sheetView rightToLeft="1" topLeftCell="B4" zoomScaleNormal="100" workbookViewId="0">
      <selection activeCell="I40" sqref="I40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68" t="s">
        <v>203</v>
      </c>
      <c r="B9" s="168"/>
      <c r="C9" s="168"/>
      <c r="D9" s="168"/>
      <c r="E9" s="168"/>
      <c r="F9" s="168"/>
      <c r="G9" s="168"/>
      <c r="H9" s="168"/>
      <c r="I9" s="168"/>
    </row>
    <row r="10" spans="1:9" ht="18" x14ac:dyDescent="0.2">
      <c r="A10" s="2" t="s">
        <v>221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69" t="s">
        <v>3</v>
      </c>
      <c r="B12" s="175"/>
      <c r="C12" s="177" t="s">
        <v>0</v>
      </c>
      <c r="D12" s="171" t="s">
        <v>23</v>
      </c>
      <c r="E12" s="171" t="s">
        <v>217</v>
      </c>
      <c r="F12" s="179" t="s">
        <v>223</v>
      </c>
      <c r="G12" s="171" t="s">
        <v>197</v>
      </c>
      <c r="H12" s="179" t="s">
        <v>219</v>
      </c>
      <c r="I12" s="171" t="s">
        <v>187</v>
      </c>
    </row>
    <row r="13" spans="1:9" ht="30.75" customHeight="1" thickBot="1" x14ac:dyDescent="0.25">
      <c r="A13" s="170"/>
      <c r="B13" s="176"/>
      <c r="C13" s="178"/>
      <c r="D13" s="172"/>
      <c r="E13" s="172"/>
      <c r="F13" s="180"/>
      <c r="G13" s="172"/>
      <c r="H13" s="180"/>
      <c r="I13" s="172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6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1621.1750000000002</v>
      </c>
      <c r="F15" s="83">
        <v>1708.2</v>
      </c>
      <c r="G15" s="44">
        <f>(F15-E15)/E15</f>
        <v>5.3680201088716427E-2</v>
      </c>
      <c r="H15" s="83">
        <v>1883.2</v>
      </c>
      <c r="I15" s="127">
        <f>(F15-H15)/H15</f>
        <v>-9.29269328802039E-2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1865.3332500000001</v>
      </c>
      <c r="F16" s="83">
        <v>2350</v>
      </c>
      <c r="G16" s="48">
        <f t="shared" ref="G16:G39" si="0">(F16-E16)/E16</f>
        <v>0.25982850517461148</v>
      </c>
      <c r="H16" s="83">
        <v>2750</v>
      </c>
      <c r="I16" s="48">
        <f>(F16-H16)/H16</f>
        <v>-0.14545454545454545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1426.7249999999999</v>
      </c>
      <c r="F17" s="83">
        <v>1633.2</v>
      </c>
      <c r="G17" s="48">
        <f t="shared" si="0"/>
        <v>0.1447195500183989</v>
      </c>
      <c r="H17" s="83">
        <v>1933.2</v>
      </c>
      <c r="I17" s="48">
        <f t="shared" ref="I17:I29" si="1">(F17-H17)/H17</f>
        <v>-0.15518311607697083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751.36674999999991</v>
      </c>
      <c r="F18" s="83">
        <v>773.2</v>
      </c>
      <c r="G18" s="48">
        <f t="shared" si="0"/>
        <v>2.9058046553164799E-2</v>
      </c>
      <c r="H18" s="83">
        <v>1083.2</v>
      </c>
      <c r="I18" s="48">
        <f t="shared" si="1"/>
        <v>-0.28618906942392908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2139.8721388888889</v>
      </c>
      <c r="F19" s="83">
        <v>3216.6</v>
      </c>
      <c r="G19" s="48">
        <f t="shared" si="0"/>
        <v>0.50317392405987071</v>
      </c>
      <c r="H19" s="83">
        <v>3116.6</v>
      </c>
      <c r="I19" s="48">
        <f t="shared" si="1"/>
        <v>3.2086247834178273E-2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1586.96675</v>
      </c>
      <c r="F20" s="83">
        <v>1683.2</v>
      </c>
      <c r="G20" s="48">
        <f t="shared" si="0"/>
        <v>6.063973930140628E-2</v>
      </c>
      <c r="H20" s="83">
        <v>1783.2</v>
      </c>
      <c r="I20" s="48">
        <f t="shared" si="1"/>
        <v>-5.6078959174517717E-2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1337.05</v>
      </c>
      <c r="F21" s="83">
        <v>1451.6</v>
      </c>
      <c r="G21" s="48">
        <f t="shared" si="0"/>
        <v>8.5673684604165856E-2</v>
      </c>
      <c r="H21" s="83">
        <v>1466.6</v>
      </c>
      <c r="I21" s="48">
        <f t="shared" si="1"/>
        <v>-1.0227737624437475E-2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410.74149999999997</v>
      </c>
      <c r="F22" s="83">
        <v>416.6</v>
      </c>
      <c r="G22" s="48">
        <f t="shared" si="0"/>
        <v>1.4263228819099237E-2</v>
      </c>
      <c r="H22" s="83">
        <v>416.6</v>
      </c>
      <c r="I22" s="48">
        <f t="shared" si="1"/>
        <v>0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506.15</v>
      </c>
      <c r="F23" s="83">
        <v>462.5</v>
      </c>
      <c r="G23" s="48">
        <f t="shared" si="0"/>
        <v>-8.6239257137212241E-2</v>
      </c>
      <c r="H23" s="83">
        <v>462.5</v>
      </c>
      <c r="I23" s="48">
        <f t="shared" si="1"/>
        <v>0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520.51675</v>
      </c>
      <c r="F24" s="83">
        <v>430</v>
      </c>
      <c r="G24" s="48">
        <f t="shared" si="0"/>
        <v>-0.17389786207648458</v>
      </c>
      <c r="H24" s="83">
        <v>505</v>
      </c>
      <c r="I24" s="48">
        <f t="shared" si="1"/>
        <v>-0.14851485148514851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499.26675</v>
      </c>
      <c r="F25" s="83">
        <v>460</v>
      </c>
      <c r="G25" s="48">
        <f t="shared" si="0"/>
        <v>-7.8648838521692063E-2</v>
      </c>
      <c r="H25" s="83">
        <v>485</v>
      </c>
      <c r="I25" s="48">
        <f t="shared" si="1"/>
        <v>-5.1546391752577317E-2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1212.81675</v>
      </c>
      <c r="F26" s="83">
        <v>1883.2</v>
      </c>
      <c r="G26" s="48">
        <f t="shared" si="0"/>
        <v>0.55274900350774359</v>
      </c>
      <c r="H26" s="83">
        <v>1983.2</v>
      </c>
      <c r="I26" s="48">
        <f t="shared" si="1"/>
        <v>-5.0423557886244454E-2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528.01675</v>
      </c>
      <c r="F27" s="83">
        <v>460</v>
      </c>
      <c r="G27" s="48">
        <f t="shared" si="0"/>
        <v>-0.12881551579566369</v>
      </c>
      <c r="H27" s="83">
        <v>485</v>
      </c>
      <c r="I27" s="48">
        <f t="shared" si="1"/>
        <v>-5.1546391752577317E-2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926.08749999999998</v>
      </c>
      <c r="F28" s="83">
        <v>1250</v>
      </c>
      <c r="G28" s="48">
        <f t="shared" si="0"/>
        <v>0.34976446610066547</v>
      </c>
      <c r="H28" s="83">
        <v>1125</v>
      </c>
      <c r="I28" s="48">
        <f t="shared" si="1"/>
        <v>0.1111111111111111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1659.3041666666668</v>
      </c>
      <c r="F29" s="83">
        <v>1062.5</v>
      </c>
      <c r="G29" s="48">
        <f t="shared" si="0"/>
        <v>-0.35967134818058777</v>
      </c>
      <c r="H29" s="83">
        <v>1187.5</v>
      </c>
      <c r="I29" s="48">
        <f t="shared" si="1"/>
        <v>-0.10526315789473684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909.38324999999998</v>
      </c>
      <c r="F30" s="95">
        <v>1283.2</v>
      </c>
      <c r="G30" s="51">
        <f t="shared" si="0"/>
        <v>0.41106623637503781</v>
      </c>
      <c r="H30" s="95">
        <v>1358.2</v>
      </c>
      <c r="I30" s="51">
        <f>(F30-H30)/H30</f>
        <v>-5.522014430864379E-2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8"/>
      <c r="G31" s="53"/>
      <c r="H31" s="8"/>
      <c r="I31" s="128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2157.90825</v>
      </c>
      <c r="F32" s="83">
        <v>2366.6</v>
      </c>
      <c r="G32" s="44">
        <f t="shared" si="0"/>
        <v>9.6710205357433507E-2</v>
      </c>
      <c r="H32" s="83">
        <v>2216.6</v>
      </c>
      <c r="I32" s="45">
        <f>(F32-H32)/H32</f>
        <v>6.7671208156636298E-2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1945.98325</v>
      </c>
      <c r="F33" s="83">
        <v>2316.6</v>
      </c>
      <c r="G33" s="48">
        <f t="shared" si="0"/>
        <v>0.19045217886639051</v>
      </c>
      <c r="H33" s="83">
        <v>2166.6</v>
      </c>
      <c r="I33" s="48">
        <f>(F33-H33)/H33</f>
        <v>6.9232899473829962E-2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1356.1125</v>
      </c>
      <c r="F34" s="83">
        <v>1133.2</v>
      </c>
      <c r="G34" s="48">
        <f t="shared" si="0"/>
        <v>-0.16437611186387555</v>
      </c>
      <c r="H34" s="83">
        <v>1158.2</v>
      </c>
      <c r="I34" s="48">
        <f>(F34-H34)/H34</f>
        <v>-2.1585218442410636E-2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1367.7437500000001</v>
      </c>
      <c r="F35" s="83">
        <v>1400</v>
      </c>
      <c r="G35" s="48">
        <f t="shared" si="0"/>
        <v>2.3583547722298061E-2</v>
      </c>
      <c r="H35" s="83">
        <v>1450</v>
      </c>
      <c r="I35" s="48">
        <f>(F35-H35)/H35</f>
        <v>-3.4482758620689655E-2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1250.2332499999998</v>
      </c>
      <c r="F36" s="83">
        <v>1300</v>
      </c>
      <c r="G36" s="55">
        <f t="shared" si="0"/>
        <v>3.9805972205586626E-2</v>
      </c>
      <c r="H36" s="83">
        <v>1400</v>
      </c>
      <c r="I36" s="48">
        <f>(F36-H36)/H36</f>
        <v>-7.1428571428571425E-2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8"/>
      <c r="G37" s="53"/>
      <c r="H37" s="8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26177.052861111111</v>
      </c>
      <c r="F38" s="84">
        <v>24083.25</v>
      </c>
      <c r="G38" s="45">
        <f t="shared" si="0"/>
        <v>-7.9986195245901254E-2</v>
      </c>
      <c r="H38" s="84">
        <v>25466.6</v>
      </c>
      <c r="I38" s="45">
        <f>(F38-H38)/H38</f>
        <v>-5.4320168377404075E-2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14651.8</v>
      </c>
      <c r="F39" s="85">
        <v>16000</v>
      </c>
      <c r="G39" s="51">
        <f t="shared" si="0"/>
        <v>9.2015998034371257E-2</v>
      </c>
      <c r="H39" s="85">
        <v>16100</v>
      </c>
      <c r="I39" s="51">
        <f>(F39-H39)/H39</f>
        <v>-6.2111801242236021E-3</v>
      </c>
    </row>
    <row r="40" spans="1:9" x14ac:dyDescent="0.25">
      <c r="F40" s="96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0"/>
  <sheetViews>
    <sheetView rightToLeft="1" topLeftCell="B6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42.1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68" t="s">
        <v>204</v>
      </c>
      <c r="B9" s="168"/>
      <c r="C9" s="168"/>
      <c r="D9" s="168"/>
      <c r="E9" s="168"/>
      <c r="F9" s="168"/>
      <c r="G9" s="168"/>
      <c r="H9" s="168"/>
      <c r="I9" s="168"/>
    </row>
    <row r="10" spans="1:9" ht="18" x14ac:dyDescent="0.2">
      <c r="A10" s="2" t="s">
        <v>221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169" t="s">
        <v>3</v>
      </c>
      <c r="B12" s="175"/>
      <c r="C12" s="177" t="s">
        <v>0</v>
      </c>
      <c r="D12" s="171" t="s">
        <v>222</v>
      </c>
      <c r="E12" s="179" t="s">
        <v>223</v>
      </c>
      <c r="F12" s="186" t="s">
        <v>186</v>
      </c>
      <c r="G12" s="171" t="s">
        <v>217</v>
      </c>
      <c r="H12" s="188" t="s">
        <v>224</v>
      </c>
      <c r="I12" s="184" t="s">
        <v>196</v>
      </c>
    </row>
    <row r="13" spans="1:9" ht="39.75" customHeight="1" thickBot="1" x14ac:dyDescent="0.25">
      <c r="A13" s="170"/>
      <c r="B13" s="176"/>
      <c r="C13" s="178"/>
      <c r="D13" s="172"/>
      <c r="E13" s="180"/>
      <c r="F13" s="187"/>
      <c r="G13" s="172"/>
      <c r="H13" s="189"/>
      <c r="I13" s="185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43">
        <v>1669.8</v>
      </c>
      <c r="E15" s="83">
        <v>1708.2</v>
      </c>
      <c r="F15" s="67">
        <f t="shared" ref="F15:F30" si="0">D15-E15</f>
        <v>-38.400000000000091</v>
      </c>
      <c r="G15" s="42">
        <v>1621.1750000000002</v>
      </c>
      <c r="H15" s="66">
        <f>AVERAGE(D15:E15)</f>
        <v>1689</v>
      </c>
      <c r="I15" s="69">
        <f>(H15-G15)/G15</f>
        <v>4.1836939257020256E-2</v>
      </c>
    </row>
    <row r="16" spans="1:9" ht="16.5" customHeight="1" x14ac:dyDescent="0.3">
      <c r="A16" s="37"/>
      <c r="B16" s="34" t="s">
        <v>5</v>
      </c>
      <c r="C16" s="15" t="s">
        <v>164</v>
      </c>
      <c r="D16" s="47">
        <v>2408.8000000000002</v>
      </c>
      <c r="E16" s="83">
        <v>2350</v>
      </c>
      <c r="F16" s="71">
        <f t="shared" si="0"/>
        <v>58.800000000000182</v>
      </c>
      <c r="G16" s="46">
        <v>1865.3332500000001</v>
      </c>
      <c r="H16" s="68">
        <f t="shared" ref="H16:H30" si="1">AVERAGE(D16:E16)</f>
        <v>2379.4</v>
      </c>
      <c r="I16" s="72">
        <f t="shared" ref="I16:I39" si="2">(H16-G16)/G16</f>
        <v>0.27558976392020029</v>
      </c>
    </row>
    <row r="17" spans="1:9" ht="16.5" x14ac:dyDescent="0.3">
      <c r="A17" s="37"/>
      <c r="B17" s="34" t="s">
        <v>6</v>
      </c>
      <c r="C17" s="15" t="s">
        <v>165</v>
      </c>
      <c r="D17" s="47">
        <v>1463.8</v>
      </c>
      <c r="E17" s="83">
        <v>1633.2</v>
      </c>
      <c r="F17" s="71">
        <f t="shared" si="0"/>
        <v>-169.40000000000009</v>
      </c>
      <c r="G17" s="46">
        <v>1426.7249999999999</v>
      </c>
      <c r="H17" s="68">
        <f t="shared" si="1"/>
        <v>1548.5</v>
      </c>
      <c r="I17" s="72">
        <f t="shared" si="2"/>
        <v>8.5352818517934498E-2</v>
      </c>
    </row>
    <row r="18" spans="1:9" ht="16.5" x14ac:dyDescent="0.3">
      <c r="A18" s="37"/>
      <c r="B18" s="34" t="s">
        <v>7</v>
      </c>
      <c r="C18" s="15" t="s">
        <v>166</v>
      </c>
      <c r="D18" s="47">
        <v>694.8</v>
      </c>
      <c r="E18" s="83">
        <v>773.2</v>
      </c>
      <c r="F18" s="71">
        <f t="shared" si="0"/>
        <v>-78.400000000000091</v>
      </c>
      <c r="G18" s="46">
        <v>751.36674999999991</v>
      </c>
      <c r="H18" s="68">
        <f t="shared" si="1"/>
        <v>734</v>
      </c>
      <c r="I18" s="72">
        <f t="shared" si="2"/>
        <v>-2.3113546081191261E-2</v>
      </c>
    </row>
    <row r="19" spans="1:9" ht="16.5" x14ac:dyDescent="0.3">
      <c r="A19" s="37"/>
      <c r="B19" s="34" t="s">
        <v>8</v>
      </c>
      <c r="C19" s="15" t="s">
        <v>167</v>
      </c>
      <c r="D19" s="47">
        <v>3148.8</v>
      </c>
      <c r="E19" s="83">
        <v>3216.6</v>
      </c>
      <c r="F19" s="71">
        <f t="shared" si="0"/>
        <v>-67.799999999999727</v>
      </c>
      <c r="G19" s="46">
        <v>2139.8721388888889</v>
      </c>
      <c r="H19" s="68">
        <f t="shared" si="1"/>
        <v>3182.7</v>
      </c>
      <c r="I19" s="72">
        <f t="shared" si="2"/>
        <v>0.48733185602976764</v>
      </c>
    </row>
    <row r="20" spans="1:9" ht="16.5" x14ac:dyDescent="0.3">
      <c r="A20" s="37"/>
      <c r="B20" s="34" t="s">
        <v>9</v>
      </c>
      <c r="C20" s="15" t="s">
        <v>168</v>
      </c>
      <c r="D20" s="47">
        <v>1708.8</v>
      </c>
      <c r="E20" s="83">
        <v>1683.2</v>
      </c>
      <c r="F20" s="71">
        <f t="shared" si="0"/>
        <v>25.599999999999909</v>
      </c>
      <c r="G20" s="46">
        <v>1586.96675</v>
      </c>
      <c r="H20" s="68">
        <f t="shared" si="1"/>
        <v>1696</v>
      </c>
      <c r="I20" s="72">
        <f t="shared" si="2"/>
        <v>6.8705440740960674E-2</v>
      </c>
    </row>
    <row r="21" spans="1:9" ht="16.5" x14ac:dyDescent="0.3">
      <c r="A21" s="37"/>
      <c r="B21" s="34" t="s">
        <v>10</v>
      </c>
      <c r="C21" s="15" t="s">
        <v>169</v>
      </c>
      <c r="D21" s="47">
        <v>1433.8</v>
      </c>
      <c r="E21" s="83">
        <v>1451.6</v>
      </c>
      <c r="F21" s="71">
        <f t="shared" si="0"/>
        <v>-17.799999999999955</v>
      </c>
      <c r="G21" s="46">
        <v>1337.05</v>
      </c>
      <c r="H21" s="68">
        <f t="shared" si="1"/>
        <v>1442.6999999999998</v>
      </c>
      <c r="I21" s="72">
        <f t="shared" si="2"/>
        <v>7.9017239445046836E-2</v>
      </c>
    </row>
    <row r="22" spans="1:9" ht="16.5" x14ac:dyDescent="0.3">
      <c r="A22" s="37"/>
      <c r="B22" s="34" t="s">
        <v>11</v>
      </c>
      <c r="C22" s="15" t="s">
        <v>170</v>
      </c>
      <c r="D22" s="47">
        <v>449.8</v>
      </c>
      <c r="E22" s="83">
        <v>416.6</v>
      </c>
      <c r="F22" s="71">
        <f t="shared" si="0"/>
        <v>33.199999999999989</v>
      </c>
      <c r="G22" s="46">
        <v>410.74149999999997</v>
      </c>
      <c r="H22" s="68">
        <f t="shared" si="1"/>
        <v>433.20000000000005</v>
      </c>
      <c r="I22" s="72">
        <f t="shared" si="2"/>
        <v>5.4677942209394655E-2</v>
      </c>
    </row>
    <row r="23" spans="1:9" ht="16.5" x14ac:dyDescent="0.3">
      <c r="A23" s="37"/>
      <c r="B23" s="34" t="s">
        <v>12</v>
      </c>
      <c r="C23" s="15" t="s">
        <v>171</v>
      </c>
      <c r="D23" s="47">
        <v>647.29999999999995</v>
      </c>
      <c r="E23" s="83">
        <v>462.5</v>
      </c>
      <c r="F23" s="71">
        <f t="shared" si="0"/>
        <v>184.79999999999995</v>
      </c>
      <c r="G23" s="46">
        <v>506.15</v>
      </c>
      <c r="H23" s="68">
        <f t="shared" si="1"/>
        <v>554.9</v>
      </c>
      <c r="I23" s="72">
        <f t="shared" si="2"/>
        <v>9.6315321544996543E-2</v>
      </c>
    </row>
    <row r="24" spans="1:9" ht="16.5" x14ac:dyDescent="0.3">
      <c r="A24" s="37"/>
      <c r="B24" s="34" t="s">
        <v>13</v>
      </c>
      <c r="C24" s="15" t="s">
        <v>172</v>
      </c>
      <c r="D24" s="47">
        <v>627.29999999999995</v>
      </c>
      <c r="E24" s="83">
        <v>430</v>
      </c>
      <c r="F24" s="71">
        <f t="shared" si="0"/>
        <v>197.29999999999995</v>
      </c>
      <c r="G24" s="46">
        <v>520.51675</v>
      </c>
      <c r="H24" s="68">
        <f t="shared" si="1"/>
        <v>528.65</v>
      </c>
      <c r="I24" s="72">
        <f t="shared" si="2"/>
        <v>1.5625337705270723E-2</v>
      </c>
    </row>
    <row r="25" spans="1:9" ht="16.5" x14ac:dyDescent="0.3">
      <c r="A25" s="37"/>
      <c r="B25" s="34" t="s">
        <v>14</v>
      </c>
      <c r="C25" s="15" t="s">
        <v>173</v>
      </c>
      <c r="D25" s="47">
        <v>609.79999999999995</v>
      </c>
      <c r="E25" s="83">
        <v>460</v>
      </c>
      <c r="F25" s="71">
        <f t="shared" si="0"/>
        <v>149.79999999999995</v>
      </c>
      <c r="G25" s="46">
        <v>499.26675</v>
      </c>
      <c r="H25" s="68">
        <f t="shared" si="1"/>
        <v>534.9</v>
      </c>
      <c r="I25" s="72">
        <f t="shared" si="2"/>
        <v>7.1371165814667153E-2</v>
      </c>
    </row>
    <row r="26" spans="1:9" ht="16.5" x14ac:dyDescent="0.3">
      <c r="A26" s="37"/>
      <c r="B26" s="34" t="s">
        <v>15</v>
      </c>
      <c r="C26" s="15" t="s">
        <v>174</v>
      </c>
      <c r="D26" s="47">
        <v>2239.8000000000002</v>
      </c>
      <c r="E26" s="83">
        <v>1883.2</v>
      </c>
      <c r="F26" s="71">
        <f t="shared" si="0"/>
        <v>356.60000000000014</v>
      </c>
      <c r="G26" s="46">
        <v>1212.81675</v>
      </c>
      <c r="H26" s="68">
        <f t="shared" si="1"/>
        <v>2061.5</v>
      </c>
      <c r="I26" s="72">
        <f t="shared" si="2"/>
        <v>0.69976214461088215</v>
      </c>
    </row>
    <row r="27" spans="1:9" ht="16.5" x14ac:dyDescent="0.3">
      <c r="A27" s="37"/>
      <c r="B27" s="34" t="s">
        <v>16</v>
      </c>
      <c r="C27" s="15" t="s">
        <v>175</v>
      </c>
      <c r="D27" s="47">
        <v>599.79999999999995</v>
      </c>
      <c r="E27" s="83">
        <v>460</v>
      </c>
      <c r="F27" s="71">
        <f t="shared" si="0"/>
        <v>139.79999999999995</v>
      </c>
      <c r="G27" s="46">
        <v>528.01675</v>
      </c>
      <c r="H27" s="68">
        <f t="shared" si="1"/>
        <v>529.9</v>
      </c>
      <c r="I27" s="72">
        <f t="shared" si="2"/>
        <v>3.5666482171256412E-3</v>
      </c>
    </row>
    <row r="28" spans="1:9" ht="16.5" x14ac:dyDescent="0.3">
      <c r="A28" s="37"/>
      <c r="B28" s="34" t="s">
        <v>17</v>
      </c>
      <c r="C28" s="15" t="s">
        <v>176</v>
      </c>
      <c r="D28" s="47">
        <v>1038.8</v>
      </c>
      <c r="E28" s="83">
        <v>1250</v>
      </c>
      <c r="F28" s="71">
        <f t="shared" si="0"/>
        <v>-211.20000000000005</v>
      </c>
      <c r="G28" s="46">
        <v>926.08749999999998</v>
      </c>
      <c r="H28" s="68">
        <f t="shared" si="1"/>
        <v>1144.4000000000001</v>
      </c>
      <c r="I28" s="72">
        <f t="shared" si="2"/>
        <v>0.23573636400448134</v>
      </c>
    </row>
    <row r="29" spans="1:9" ht="16.5" x14ac:dyDescent="0.3">
      <c r="A29" s="37"/>
      <c r="B29" s="34" t="s">
        <v>18</v>
      </c>
      <c r="C29" s="15" t="s">
        <v>177</v>
      </c>
      <c r="D29" s="47">
        <v>1323</v>
      </c>
      <c r="E29" s="83">
        <v>1062.5</v>
      </c>
      <c r="F29" s="71">
        <f t="shared" si="0"/>
        <v>260.5</v>
      </c>
      <c r="G29" s="46">
        <v>1659.3041666666668</v>
      </c>
      <c r="H29" s="68">
        <f t="shared" si="1"/>
        <v>1192.75</v>
      </c>
      <c r="I29" s="72">
        <f t="shared" si="2"/>
        <v>-0.28117458874578455</v>
      </c>
    </row>
    <row r="30" spans="1:9" ht="17.25" thickBot="1" x14ac:dyDescent="0.35">
      <c r="A30" s="38"/>
      <c r="B30" s="36" t="s">
        <v>19</v>
      </c>
      <c r="C30" s="16" t="s">
        <v>178</v>
      </c>
      <c r="D30" s="50">
        <v>1123.8</v>
      </c>
      <c r="E30" s="95">
        <v>1283.2</v>
      </c>
      <c r="F30" s="74">
        <f t="shared" si="0"/>
        <v>-159.40000000000009</v>
      </c>
      <c r="G30" s="49">
        <v>909.38324999999998</v>
      </c>
      <c r="H30" s="107">
        <f t="shared" si="1"/>
        <v>1203.5</v>
      </c>
      <c r="I30" s="75">
        <f t="shared" si="2"/>
        <v>0.32342441979220538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41"/>
      <c r="E31" s="8"/>
      <c r="F31" s="41"/>
      <c r="G31" s="41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2212.5</v>
      </c>
      <c r="E32" s="83">
        <v>2366.6</v>
      </c>
      <c r="F32" s="67">
        <f>D32-E32</f>
        <v>-154.09999999999991</v>
      </c>
      <c r="G32" s="54">
        <v>2157.90825</v>
      </c>
      <c r="H32" s="68">
        <f>AVERAGE(D32:E32)</f>
        <v>2289.5500000000002</v>
      </c>
      <c r="I32" s="78">
        <f t="shared" si="2"/>
        <v>6.100433139360778E-2</v>
      </c>
    </row>
    <row r="33" spans="1:9" ht="16.5" x14ac:dyDescent="0.3">
      <c r="A33" s="37"/>
      <c r="B33" s="34" t="s">
        <v>27</v>
      </c>
      <c r="C33" s="15" t="s">
        <v>180</v>
      </c>
      <c r="D33" s="47">
        <v>1919.8</v>
      </c>
      <c r="E33" s="83">
        <v>2316.6</v>
      </c>
      <c r="F33" s="79">
        <f>D33-E33</f>
        <v>-396.79999999999995</v>
      </c>
      <c r="G33" s="46">
        <v>1945.98325</v>
      </c>
      <c r="H33" s="68">
        <f>AVERAGE(D33:E33)</f>
        <v>2118.1999999999998</v>
      </c>
      <c r="I33" s="72">
        <f t="shared" si="2"/>
        <v>8.849857777552804E-2</v>
      </c>
    </row>
    <row r="34" spans="1:9" ht="16.5" x14ac:dyDescent="0.3">
      <c r="A34" s="37"/>
      <c r="B34" s="39" t="s">
        <v>28</v>
      </c>
      <c r="C34" s="15" t="s">
        <v>181</v>
      </c>
      <c r="D34" s="47">
        <v>1280</v>
      </c>
      <c r="E34" s="83">
        <v>1133.2</v>
      </c>
      <c r="F34" s="71">
        <f>D34-E34</f>
        <v>146.79999999999995</v>
      </c>
      <c r="G34" s="46">
        <v>1356.1125</v>
      </c>
      <c r="H34" s="68">
        <f>AVERAGE(D34:E34)</f>
        <v>1206.5999999999999</v>
      </c>
      <c r="I34" s="72">
        <f t="shared" si="2"/>
        <v>-0.11025080883776239</v>
      </c>
    </row>
    <row r="35" spans="1:9" ht="16.5" x14ac:dyDescent="0.3">
      <c r="A35" s="37"/>
      <c r="B35" s="34" t="s">
        <v>29</v>
      </c>
      <c r="C35" s="15" t="s">
        <v>182</v>
      </c>
      <c r="D35" s="47">
        <v>1475</v>
      </c>
      <c r="E35" s="83">
        <v>1400</v>
      </c>
      <c r="F35" s="79">
        <f>D35-E35</f>
        <v>75</v>
      </c>
      <c r="G35" s="46">
        <v>1367.7437500000001</v>
      </c>
      <c r="H35" s="68">
        <f>AVERAGE(D35:E35)</f>
        <v>1437.5</v>
      </c>
      <c r="I35" s="72">
        <f t="shared" si="2"/>
        <v>5.1000964179145326E-2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1329.8</v>
      </c>
      <c r="E36" s="83">
        <v>1300</v>
      </c>
      <c r="F36" s="71">
        <f>D36-E36</f>
        <v>29.799999999999955</v>
      </c>
      <c r="G36" s="49">
        <v>1250.2332499999998</v>
      </c>
      <c r="H36" s="68">
        <f>AVERAGE(D36:E36)</f>
        <v>1314.9</v>
      </c>
      <c r="I36" s="80">
        <f t="shared" si="2"/>
        <v>5.1723748348558425E-2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8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28191.111111111109</v>
      </c>
      <c r="E38" s="84">
        <v>24083.25</v>
      </c>
      <c r="F38" s="67">
        <f>D38-E38</f>
        <v>4107.8611111111095</v>
      </c>
      <c r="G38" s="46">
        <v>26177.052861111111</v>
      </c>
      <c r="H38" s="67">
        <f>AVERAGE(D38:E38)</f>
        <v>26137.180555555555</v>
      </c>
      <c r="I38" s="78">
        <f t="shared" si="2"/>
        <v>-1.5231777911405456E-3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14254.222222222223</v>
      </c>
      <c r="E39" s="85">
        <v>16000</v>
      </c>
      <c r="F39" s="74">
        <f>D39-E39</f>
        <v>-1745.7777777777774</v>
      </c>
      <c r="G39" s="46">
        <v>14651.8</v>
      </c>
      <c r="H39" s="81">
        <f>AVERAGE(D39:E39)</f>
        <v>15127.111111111111</v>
      </c>
      <c r="I39" s="75">
        <f t="shared" si="2"/>
        <v>3.2440458586051685E-2</v>
      </c>
    </row>
    <row r="40" spans="1:9" ht="15.75" customHeight="1" thickBot="1" x14ac:dyDescent="0.25">
      <c r="A40" s="181"/>
      <c r="B40" s="182"/>
      <c r="C40" s="183"/>
      <c r="D40" s="86">
        <f>SUM(D15:D39)</f>
        <v>71850.43333333332</v>
      </c>
      <c r="E40" s="86">
        <f>SUM(E15:E39)</f>
        <v>69123.649999999994</v>
      </c>
      <c r="F40" s="86">
        <f>SUM(F15:F39)</f>
        <v>2726.7833333333319</v>
      </c>
      <c r="G40" s="86">
        <f>SUM(G15:G39)</f>
        <v>66807.606166666665</v>
      </c>
      <c r="H40" s="86">
        <f>AVERAGE(D40:E40)</f>
        <v>70487.041666666657</v>
      </c>
      <c r="I40" s="75">
        <f>(H40-G40)/G40</f>
        <v>5.5075098647013473E-2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3"/>
  <sheetViews>
    <sheetView rightToLeft="1" topLeftCell="B63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68" t="s">
        <v>201</v>
      </c>
      <c r="B9" s="168"/>
      <c r="C9" s="168"/>
      <c r="D9" s="168"/>
      <c r="E9" s="168"/>
      <c r="F9" s="168"/>
      <c r="G9" s="168"/>
      <c r="H9" s="168"/>
      <c r="I9" s="168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69" t="s">
        <v>3</v>
      </c>
      <c r="B13" s="175"/>
      <c r="C13" s="177" t="s">
        <v>0</v>
      </c>
      <c r="D13" s="171" t="s">
        <v>23</v>
      </c>
      <c r="E13" s="171" t="s">
        <v>217</v>
      </c>
      <c r="F13" s="188" t="s">
        <v>224</v>
      </c>
      <c r="G13" s="171" t="s">
        <v>197</v>
      </c>
      <c r="H13" s="188" t="s">
        <v>220</v>
      </c>
      <c r="I13" s="171" t="s">
        <v>187</v>
      </c>
    </row>
    <row r="14" spans="1:9" ht="33.75" customHeight="1" thickBot="1" x14ac:dyDescent="0.25">
      <c r="A14" s="170"/>
      <c r="B14" s="176"/>
      <c r="C14" s="178"/>
      <c r="D14" s="191"/>
      <c r="E14" s="172"/>
      <c r="F14" s="189"/>
      <c r="G14" s="190"/>
      <c r="H14" s="189"/>
      <c r="I14" s="190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1621.1750000000002</v>
      </c>
      <c r="F16" s="42">
        <v>1689</v>
      </c>
      <c r="G16" s="21">
        <f>(F16-E16)/E16</f>
        <v>4.1836939257020256E-2</v>
      </c>
      <c r="H16" s="42">
        <v>1843.5</v>
      </c>
      <c r="I16" s="21">
        <f>(F16-H16)/H16</f>
        <v>-8.3807973962571197E-2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1865.3332500000001</v>
      </c>
      <c r="F17" s="46">
        <v>2379.4</v>
      </c>
      <c r="G17" s="21">
        <f t="shared" ref="G17:G80" si="0">(F17-E17)/E17</f>
        <v>0.27558976392020029</v>
      </c>
      <c r="H17" s="46">
        <v>2501.9</v>
      </c>
      <c r="I17" s="21">
        <f t="shared" ref="I17:I31" si="1">(F17-H17)/H17</f>
        <v>-4.8962788280906507E-2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1426.7249999999999</v>
      </c>
      <c r="F18" s="46">
        <v>1548.5</v>
      </c>
      <c r="G18" s="21">
        <f t="shared" si="0"/>
        <v>8.5352818517934498E-2</v>
      </c>
      <c r="H18" s="46">
        <v>1643.5</v>
      </c>
      <c r="I18" s="21">
        <f t="shared" si="1"/>
        <v>-5.7803468208092484E-2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751.36674999999991</v>
      </c>
      <c r="F19" s="46">
        <v>734</v>
      </c>
      <c r="G19" s="21">
        <f t="shared" si="0"/>
        <v>-2.3113546081191261E-2</v>
      </c>
      <c r="H19" s="46">
        <v>858.5</v>
      </c>
      <c r="I19" s="21">
        <f t="shared" si="1"/>
        <v>-0.14502038439138032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2139.8721388888889</v>
      </c>
      <c r="F20" s="46">
        <v>3182.7</v>
      </c>
      <c r="G20" s="21">
        <f>(F20-E20)/E20</f>
        <v>0.48733185602976764</v>
      </c>
      <c r="H20" s="46">
        <v>2866.5222222222219</v>
      </c>
      <c r="I20" s="21">
        <f t="shared" si="1"/>
        <v>0.11030013140196993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1586.96675</v>
      </c>
      <c r="F21" s="46">
        <v>1696</v>
      </c>
      <c r="G21" s="21">
        <f t="shared" si="0"/>
        <v>6.8705440740960674E-2</v>
      </c>
      <c r="H21" s="46">
        <v>1698.5</v>
      </c>
      <c r="I21" s="21">
        <f t="shared" si="1"/>
        <v>-1.4718869590815426E-3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1337.05</v>
      </c>
      <c r="F22" s="46">
        <v>1442.6999999999998</v>
      </c>
      <c r="G22" s="21">
        <f t="shared" si="0"/>
        <v>7.9017239445046836E-2</v>
      </c>
      <c r="H22" s="46">
        <v>1455.1999999999998</v>
      </c>
      <c r="I22" s="21">
        <f t="shared" si="1"/>
        <v>-8.5898845519516223E-3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410.74149999999997</v>
      </c>
      <c r="F23" s="46">
        <v>433.20000000000005</v>
      </c>
      <c r="G23" s="21">
        <f t="shared" si="0"/>
        <v>5.4677942209394655E-2</v>
      </c>
      <c r="H23" s="46">
        <v>429.45000000000005</v>
      </c>
      <c r="I23" s="21">
        <f t="shared" si="1"/>
        <v>8.7320991966468725E-3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506.15</v>
      </c>
      <c r="F24" s="46">
        <v>554.9</v>
      </c>
      <c r="G24" s="21">
        <f t="shared" si="0"/>
        <v>9.6315321544996543E-2</v>
      </c>
      <c r="H24" s="46">
        <v>552.4</v>
      </c>
      <c r="I24" s="21">
        <f t="shared" si="1"/>
        <v>4.5257060101375817E-3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520.51675</v>
      </c>
      <c r="F25" s="46">
        <v>528.65</v>
      </c>
      <c r="G25" s="21">
        <f t="shared" si="0"/>
        <v>1.5625337705270723E-2</v>
      </c>
      <c r="H25" s="46">
        <v>563.65</v>
      </c>
      <c r="I25" s="21">
        <f t="shared" si="1"/>
        <v>-6.2095271888583346E-2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499.26675</v>
      </c>
      <c r="F26" s="46">
        <v>534.9</v>
      </c>
      <c r="G26" s="21">
        <f t="shared" si="0"/>
        <v>7.1371165814667153E-2</v>
      </c>
      <c r="H26" s="46">
        <v>553.65</v>
      </c>
      <c r="I26" s="21">
        <f t="shared" si="1"/>
        <v>-3.386616093199675E-2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1212.81675</v>
      </c>
      <c r="F27" s="46">
        <v>2061.5</v>
      </c>
      <c r="G27" s="21">
        <f t="shared" si="0"/>
        <v>0.69976214461088215</v>
      </c>
      <c r="H27" s="46">
        <v>2121.5</v>
      </c>
      <c r="I27" s="21">
        <f t="shared" si="1"/>
        <v>-2.8281876031110063E-2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528.01675</v>
      </c>
      <c r="F28" s="46">
        <v>529.9</v>
      </c>
      <c r="G28" s="21">
        <f t="shared" si="0"/>
        <v>3.5666482171256412E-3</v>
      </c>
      <c r="H28" s="46">
        <v>549.9</v>
      </c>
      <c r="I28" s="21">
        <f t="shared" si="1"/>
        <v>-3.6370249136206581E-2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926.08749999999998</v>
      </c>
      <c r="F29" s="46">
        <v>1144.4000000000001</v>
      </c>
      <c r="G29" s="21">
        <f t="shared" si="0"/>
        <v>0.23573636400448134</v>
      </c>
      <c r="H29" s="46">
        <v>1056.9000000000001</v>
      </c>
      <c r="I29" s="21">
        <f t="shared" si="1"/>
        <v>8.2789289431355842E-2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1659.3041666666668</v>
      </c>
      <c r="F30" s="46">
        <v>1192.75</v>
      </c>
      <c r="G30" s="21">
        <f t="shared" si="0"/>
        <v>-0.28117458874578455</v>
      </c>
      <c r="H30" s="46">
        <v>1300.25</v>
      </c>
      <c r="I30" s="21">
        <f t="shared" si="1"/>
        <v>-8.2676408383003275E-2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909.38324999999998</v>
      </c>
      <c r="F31" s="49">
        <v>1203.5</v>
      </c>
      <c r="G31" s="23">
        <f t="shared" si="0"/>
        <v>0.32342441979220538</v>
      </c>
      <c r="H31" s="49">
        <v>1266</v>
      </c>
      <c r="I31" s="23">
        <f t="shared" si="1"/>
        <v>-4.9368088467614535E-2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2157.90825</v>
      </c>
      <c r="F33" s="54">
        <v>2289.5500000000002</v>
      </c>
      <c r="G33" s="21">
        <f t="shared" si="0"/>
        <v>6.100433139360778E-2</v>
      </c>
      <c r="H33" s="54">
        <v>2145.1750000000002</v>
      </c>
      <c r="I33" s="21">
        <f>(F33-H33)/H33</f>
        <v>6.7302201452095978E-2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1945.98325</v>
      </c>
      <c r="F34" s="46">
        <v>2118.1999999999998</v>
      </c>
      <c r="G34" s="21">
        <f t="shared" si="0"/>
        <v>8.849857777552804E-2</v>
      </c>
      <c r="H34" s="46">
        <v>1987.6999999999998</v>
      </c>
      <c r="I34" s="21">
        <f>(F34-H34)/H34</f>
        <v>6.5653770689741917E-2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1356.1125</v>
      </c>
      <c r="F35" s="46">
        <v>1206.5999999999999</v>
      </c>
      <c r="G35" s="21">
        <f t="shared" si="0"/>
        <v>-0.11025080883776239</v>
      </c>
      <c r="H35" s="46">
        <v>1203.4749999999999</v>
      </c>
      <c r="I35" s="21">
        <f>(F35-H35)/H35</f>
        <v>2.5966472091235797E-3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1367.7437500000001</v>
      </c>
      <c r="F36" s="46">
        <v>1437.5</v>
      </c>
      <c r="G36" s="21">
        <f t="shared" si="0"/>
        <v>5.1000964179145326E-2</v>
      </c>
      <c r="H36" s="46">
        <v>1483.3333333333335</v>
      </c>
      <c r="I36" s="21">
        <f>(F36-H36)/H36</f>
        <v>-3.0898876404494482E-2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1250.2332499999998</v>
      </c>
      <c r="F37" s="49">
        <v>1314.9</v>
      </c>
      <c r="G37" s="23">
        <f t="shared" si="0"/>
        <v>5.1723748348558425E-2</v>
      </c>
      <c r="H37" s="49">
        <v>1352.4</v>
      </c>
      <c r="I37" s="23">
        <f>(F37-H37)/H37</f>
        <v>-2.7728482697426796E-2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2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26177.052861111111</v>
      </c>
      <c r="F39" s="46">
        <v>26137.180555555555</v>
      </c>
      <c r="G39" s="21">
        <f t="shared" si="0"/>
        <v>-1.5231777911405456E-3</v>
      </c>
      <c r="H39" s="46">
        <v>26720.522222222222</v>
      </c>
      <c r="I39" s="21">
        <f t="shared" ref="I39:I44" si="2">(F39-H39)/H39</f>
        <v>-2.1831222526838525E-2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14651.8</v>
      </c>
      <c r="F40" s="46">
        <v>15127.111111111111</v>
      </c>
      <c r="G40" s="21">
        <f t="shared" si="0"/>
        <v>3.2440458586051685E-2</v>
      </c>
      <c r="H40" s="46">
        <v>15177.111111111111</v>
      </c>
      <c r="I40" s="21">
        <f t="shared" si="2"/>
        <v>-3.294434601812671E-3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10842.25</v>
      </c>
      <c r="F41" s="57">
        <v>10198.5</v>
      </c>
      <c r="G41" s="21">
        <f t="shared" si="0"/>
        <v>-5.9374207383153868E-2</v>
      </c>
      <c r="H41" s="57">
        <v>10948.5</v>
      </c>
      <c r="I41" s="21">
        <f t="shared" si="2"/>
        <v>-6.8502534593779973E-2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6105.6750000000002</v>
      </c>
      <c r="F42" s="47">
        <v>5903.2</v>
      </c>
      <c r="G42" s="21">
        <f t="shared" si="0"/>
        <v>-3.3161771630491367E-2</v>
      </c>
      <c r="H42" s="47">
        <v>6083.2</v>
      </c>
      <c r="I42" s="21">
        <f t="shared" si="2"/>
        <v>-2.958968963703314E-2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9968.4523809523816</v>
      </c>
      <c r="F43" s="47">
        <v>9968.5714285714294</v>
      </c>
      <c r="G43" s="21">
        <f t="shared" si="0"/>
        <v>1.1942437451492536E-5</v>
      </c>
      <c r="H43" s="47">
        <v>9968.3333333333339</v>
      </c>
      <c r="I43" s="21">
        <f t="shared" si="2"/>
        <v>2.3885160150016183E-5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11950</v>
      </c>
      <c r="F44" s="50">
        <v>12830</v>
      </c>
      <c r="G44" s="31">
        <f t="shared" si="0"/>
        <v>7.364016736401674E-2</v>
      </c>
      <c r="H44" s="50">
        <v>12950</v>
      </c>
      <c r="I44" s="31">
        <f t="shared" si="2"/>
        <v>-9.2664092664092659E-3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30"/>
      <c r="G45" s="41"/>
      <c r="H45" s="13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6545.2222222222217</v>
      </c>
      <c r="F46" s="43">
        <v>6326.1111111111113</v>
      </c>
      <c r="G46" s="21">
        <f t="shared" si="0"/>
        <v>-3.3476496850968374E-2</v>
      </c>
      <c r="H46" s="43">
        <v>6270.5555555555557</v>
      </c>
      <c r="I46" s="21">
        <f t="shared" ref="I46:I51" si="3">(F46-H46)/H46</f>
        <v>8.8597501550456443E-3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6035.1111111111113</v>
      </c>
      <c r="F47" s="47">
        <v>6166</v>
      </c>
      <c r="G47" s="21">
        <f t="shared" si="0"/>
        <v>2.1687900434494405E-2</v>
      </c>
      <c r="H47" s="47">
        <v>6166</v>
      </c>
      <c r="I47" s="21">
        <f t="shared" si="3"/>
        <v>0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19273.75</v>
      </c>
      <c r="F48" s="47">
        <v>19273.75</v>
      </c>
      <c r="G48" s="21">
        <f t="shared" si="0"/>
        <v>0</v>
      </c>
      <c r="H48" s="47">
        <v>19273.75</v>
      </c>
      <c r="I48" s="21">
        <f t="shared" si="3"/>
        <v>0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18778.964071428571</v>
      </c>
      <c r="F49" s="47">
        <v>18816.34888888889</v>
      </c>
      <c r="G49" s="21">
        <f t="shared" si="0"/>
        <v>1.9907816702838528E-3</v>
      </c>
      <c r="H49" s="47">
        <v>18424.682222222225</v>
      </c>
      <c r="I49" s="21">
        <f t="shared" si="3"/>
        <v>2.1257716249470534E-2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1975.3571428571427</v>
      </c>
      <c r="F50" s="47">
        <v>2282.1428571428573</v>
      </c>
      <c r="G50" s="21">
        <f t="shared" si="0"/>
        <v>0.15530645452901848</v>
      </c>
      <c r="H50" s="47">
        <v>2310.7142857142858</v>
      </c>
      <c r="I50" s="21">
        <f t="shared" si="3"/>
        <v>-1.2364760432766559E-2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24068.944444444445</v>
      </c>
      <c r="F51" s="50">
        <v>27101</v>
      </c>
      <c r="G51" s="31">
        <f t="shared" si="0"/>
        <v>0.12597376517919584</v>
      </c>
      <c r="H51" s="50">
        <v>27101</v>
      </c>
      <c r="I51" s="31">
        <f t="shared" si="3"/>
        <v>0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8" t="s">
        <v>38</v>
      </c>
      <c r="C53" s="19" t="s">
        <v>115</v>
      </c>
      <c r="D53" s="20" t="s">
        <v>114</v>
      </c>
      <c r="E53" s="43">
        <v>3750</v>
      </c>
      <c r="F53" s="66">
        <v>3750</v>
      </c>
      <c r="G53" s="22">
        <f t="shared" si="0"/>
        <v>0</v>
      </c>
      <c r="H53" s="66">
        <v>3750</v>
      </c>
      <c r="I53" s="22">
        <f t="shared" ref="I53:I61" si="4">(F53-H53)/H53</f>
        <v>0</v>
      </c>
    </row>
    <row r="54" spans="1:9" ht="16.5" x14ac:dyDescent="0.3">
      <c r="A54" s="37"/>
      <c r="B54" s="99" t="s">
        <v>39</v>
      </c>
      <c r="C54" s="15" t="s">
        <v>116</v>
      </c>
      <c r="D54" s="11" t="s">
        <v>114</v>
      </c>
      <c r="E54" s="47">
        <v>3908.0000000000005</v>
      </c>
      <c r="F54" s="70">
        <v>3203.125</v>
      </c>
      <c r="G54" s="21">
        <f t="shared" si="0"/>
        <v>-0.18036719549641769</v>
      </c>
      <c r="H54" s="70">
        <v>3303.5714285714284</v>
      </c>
      <c r="I54" s="21">
        <f t="shared" si="4"/>
        <v>-3.0405405405405369E-2</v>
      </c>
    </row>
    <row r="55" spans="1:9" ht="16.5" x14ac:dyDescent="0.3">
      <c r="A55" s="37"/>
      <c r="B55" s="99" t="s">
        <v>40</v>
      </c>
      <c r="C55" s="15" t="s">
        <v>117</v>
      </c>
      <c r="D55" s="11" t="s">
        <v>114</v>
      </c>
      <c r="E55" s="47">
        <v>2044.5833333333333</v>
      </c>
      <c r="F55" s="70">
        <v>2015</v>
      </c>
      <c r="G55" s="21">
        <f t="shared" si="0"/>
        <v>-1.4469125738740539E-2</v>
      </c>
      <c r="H55" s="70">
        <v>2015</v>
      </c>
      <c r="I55" s="21">
        <f t="shared" si="4"/>
        <v>0</v>
      </c>
    </row>
    <row r="56" spans="1:9" ht="16.5" x14ac:dyDescent="0.3">
      <c r="A56" s="37"/>
      <c r="B56" s="99" t="s">
        <v>41</v>
      </c>
      <c r="C56" s="15" t="s">
        <v>118</v>
      </c>
      <c r="D56" s="11" t="s">
        <v>114</v>
      </c>
      <c r="E56" s="47">
        <v>5500</v>
      </c>
      <c r="F56" s="70">
        <v>4507.5</v>
      </c>
      <c r="G56" s="21">
        <f t="shared" si="0"/>
        <v>-0.18045454545454545</v>
      </c>
      <c r="H56" s="70">
        <v>4507.5</v>
      </c>
      <c r="I56" s="21">
        <f t="shared" si="4"/>
        <v>0</v>
      </c>
    </row>
    <row r="57" spans="1:9" ht="16.5" x14ac:dyDescent="0.3">
      <c r="A57" s="37"/>
      <c r="B57" s="99" t="s">
        <v>42</v>
      </c>
      <c r="C57" s="15" t="s">
        <v>198</v>
      </c>
      <c r="D57" s="11" t="s">
        <v>114</v>
      </c>
      <c r="E57" s="47">
        <v>2108.75</v>
      </c>
      <c r="F57" s="105">
        <v>2073.3333333333335</v>
      </c>
      <c r="G57" s="21">
        <f t="shared" si="0"/>
        <v>-1.6795099782651576E-2</v>
      </c>
      <c r="H57" s="105">
        <v>2073.3333333333335</v>
      </c>
      <c r="I57" s="21">
        <f t="shared" si="4"/>
        <v>0</v>
      </c>
    </row>
    <row r="58" spans="1:9" ht="16.5" customHeight="1" thickBot="1" x14ac:dyDescent="0.35">
      <c r="A58" s="38"/>
      <c r="B58" s="100" t="s">
        <v>43</v>
      </c>
      <c r="C58" s="16" t="s">
        <v>119</v>
      </c>
      <c r="D58" s="12" t="s">
        <v>114</v>
      </c>
      <c r="E58" s="50">
        <v>4619.479166666667</v>
      </c>
      <c r="F58" s="50">
        <v>4428.1111111111113</v>
      </c>
      <c r="G58" s="29">
        <f t="shared" si="0"/>
        <v>-4.1426327222435208E-2</v>
      </c>
      <c r="H58" s="50">
        <v>4384.75</v>
      </c>
      <c r="I58" s="29">
        <f t="shared" si="4"/>
        <v>9.8890726064453649E-3</v>
      </c>
    </row>
    <row r="59" spans="1:9" ht="16.5" x14ac:dyDescent="0.3">
      <c r="A59" s="37"/>
      <c r="B59" s="101" t="s">
        <v>54</v>
      </c>
      <c r="C59" s="14" t="s">
        <v>121</v>
      </c>
      <c r="D59" s="11" t="s">
        <v>120</v>
      </c>
      <c r="E59" s="43">
        <v>5361.25</v>
      </c>
      <c r="F59" s="68">
        <v>5170</v>
      </c>
      <c r="G59" s="21">
        <f t="shared" si="0"/>
        <v>-3.5672650967591514E-2</v>
      </c>
      <c r="H59" s="68">
        <v>5188.75</v>
      </c>
      <c r="I59" s="21">
        <f t="shared" si="4"/>
        <v>-3.6135870874488074E-3</v>
      </c>
    </row>
    <row r="60" spans="1:9" ht="16.5" x14ac:dyDescent="0.3">
      <c r="A60" s="37"/>
      <c r="B60" s="99" t="s">
        <v>55</v>
      </c>
      <c r="C60" s="15" t="s">
        <v>122</v>
      </c>
      <c r="D60" s="13" t="s">
        <v>120</v>
      </c>
      <c r="E60" s="47">
        <v>4707.45</v>
      </c>
      <c r="F60" s="70">
        <v>5039.5</v>
      </c>
      <c r="G60" s="21">
        <f t="shared" si="0"/>
        <v>7.053712731946174E-2</v>
      </c>
      <c r="H60" s="70">
        <v>5039.5</v>
      </c>
      <c r="I60" s="21">
        <f t="shared" si="4"/>
        <v>0</v>
      </c>
    </row>
    <row r="61" spans="1:9" ht="16.5" customHeight="1" thickBot="1" x14ac:dyDescent="0.35">
      <c r="A61" s="38"/>
      <c r="B61" s="100" t="s">
        <v>56</v>
      </c>
      <c r="C61" s="16" t="s">
        <v>123</v>
      </c>
      <c r="D61" s="12" t="s">
        <v>120</v>
      </c>
      <c r="E61" s="50">
        <v>18730.5</v>
      </c>
      <c r="F61" s="73">
        <v>21405</v>
      </c>
      <c r="G61" s="29">
        <f t="shared" si="0"/>
        <v>0.14278850004004165</v>
      </c>
      <c r="H61" s="73">
        <v>21405</v>
      </c>
      <c r="I61" s="29">
        <f t="shared" si="4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6376.5</v>
      </c>
      <c r="F63" s="54">
        <v>6430.5</v>
      </c>
      <c r="G63" s="21">
        <f t="shared" si="0"/>
        <v>8.4685956245589278E-3</v>
      </c>
      <c r="H63" s="54">
        <v>6430.5</v>
      </c>
      <c r="I63" s="21">
        <f t="shared" ref="I63:I74" si="5">(F63-H63)/H63</f>
        <v>0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47046.625</v>
      </c>
      <c r="F64" s="46">
        <v>47046.625</v>
      </c>
      <c r="G64" s="21">
        <f t="shared" si="0"/>
        <v>0</v>
      </c>
      <c r="H64" s="46">
        <v>47046.625</v>
      </c>
      <c r="I64" s="21">
        <f t="shared" si="5"/>
        <v>0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12111.875</v>
      </c>
      <c r="F65" s="46">
        <v>10658.75</v>
      </c>
      <c r="G65" s="21">
        <f t="shared" si="0"/>
        <v>-0.11997523092006812</v>
      </c>
      <c r="H65" s="46">
        <v>10658.75</v>
      </c>
      <c r="I65" s="21">
        <f t="shared" si="5"/>
        <v>0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7350.8888888888887</v>
      </c>
      <c r="F66" s="46">
        <v>7871.5</v>
      </c>
      <c r="G66" s="21">
        <f t="shared" si="0"/>
        <v>7.0822878563439065E-2</v>
      </c>
      <c r="H66" s="46">
        <v>7871.5</v>
      </c>
      <c r="I66" s="21">
        <f t="shared" si="5"/>
        <v>0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3635.7</v>
      </c>
      <c r="F67" s="46">
        <v>3812.3</v>
      </c>
      <c r="G67" s="21">
        <f t="shared" si="0"/>
        <v>4.8573864730313387E-2</v>
      </c>
      <c r="H67" s="46">
        <v>3812.3</v>
      </c>
      <c r="I67" s="21">
        <f t="shared" si="5"/>
        <v>0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3438.7738095238096</v>
      </c>
      <c r="F68" s="58">
        <v>3659.1666666666665</v>
      </c>
      <c r="G68" s="31">
        <f t="shared" si="0"/>
        <v>6.4090536147643914E-2</v>
      </c>
      <c r="H68" s="58">
        <v>3659.1666666666665</v>
      </c>
      <c r="I68" s="31">
        <f t="shared" si="5"/>
        <v>0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3607.5</v>
      </c>
      <c r="F70" s="43">
        <v>3725.8</v>
      </c>
      <c r="G70" s="21">
        <f t="shared" si="0"/>
        <v>3.2792792792792846E-2</v>
      </c>
      <c r="H70" s="43">
        <v>3725.8</v>
      </c>
      <c r="I70" s="21">
        <f t="shared" si="5"/>
        <v>0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2690</v>
      </c>
      <c r="F71" s="47">
        <v>2780.3333333333335</v>
      </c>
      <c r="G71" s="21">
        <f t="shared" si="0"/>
        <v>3.3581164807930663E-2</v>
      </c>
      <c r="H71" s="47">
        <v>2780.3333333333335</v>
      </c>
      <c r="I71" s="21">
        <f t="shared" si="5"/>
        <v>0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1318.3333333333333</v>
      </c>
      <c r="F72" s="47">
        <v>1323.7777777777778</v>
      </c>
      <c r="G72" s="21">
        <f t="shared" si="0"/>
        <v>4.12979351032458E-3</v>
      </c>
      <c r="H72" s="47">
        <v>1323.7777777777778</v>
      </c>
      <c r="I72" s="21">
        <f t="shared" si="5"/>
        <v>0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2118.9652777777778</v>
      </c>
      <c r="F73" s="47">
        <v>2218.3000000000002</v>
      </c>
      <c r="G73" s="21">
        <f t="shared" si="0"/>
        <v>4.6878881529572605E-2</v>
      </c>
      <c r="H73" s="47">
        <v>2218.3000000000002</v>
      </c>
      <c r="I73" s="21">
        <f t="shared" si="5"/>
        <v>0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1635.875</v>
      </c>
      <c r="F74" s="50">
        <v>1572.7777777777778</v>
      </c>
      <c r="G74" s="21">
        <f t="shared" si="0"/>
        <v>-3.8570931288895653E-2</v>
      </c>
      <c r="H74" s="50">
        <v>1572.7777777777778</v>
      </c>
      <c r="I74" s="21">
        <f t="shared" si="5"/>
        <v>0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1466.4285714285713</v>
      </c>
      <c r="F76" s="43">
        <v>1466.4285714285713</v>
      </c>
      <c r="G76" s="22">
        <f t="shared" si="0"/>
        <v>0</v>
      </c>
      <c r="H76" s="43">
        <v>1466.4285714285713</v>
      </c>
      <c r="I76" s="22">
        <f t="shared" ref="I76:I82" si="6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1431.075</v>
      </c>
      <c r="F77" s="32">
        <v>1266.6666666666667</v>
      </c>
      <c r="G77" s="21">
        <f t="shared" si="0"/>
        <v>-0.11488449825014992</v>
      </c>
      <c r="H77" s="32">
        <v>1266.6666666666667</v>
      </c>
      <c r="I77" s="21">
        <f t="shared" si="6"/>
        <v>0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882</v>
      </c>
      <c r="F78" s="47">
        <v>831</v>
      </c>
      <c r="G78" s="21">
        <f t="shared" si="0"/>
        <v>-5.7823129251700682E-2</v>
      </c>
      <c r="H78" s="47">
        <v>808.5</v>
      </c>
      <c r="I78" s="21">
        <f t="shared" si="6"/>
        <v>2.7829313543599257E-2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1454.7777777777778</v>
      </c>
      <c r="F79" s="47">
        <v>1531.3</v>
      </c>
      <c r="G79" s="21">
        <f t="shared" si="0"/>
        <v>5.2600626288856575E-2</v>
      </c>
      <c r="H79" s="47">
        <v>1531.3</v>
      </c>
      <c r="I79" s="21">
        <f t="shared" si="6"/>
        <v>0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1743.2</v>
      </c>
      <c r="F80" s="61">
        <v>1932.8</v>
      </c>
      <c r="G80" s="21">
        <f t="shared" si="0"/>
        <v>0.10876548875631017</v>
      </c>
      <c r="H80" s="61">
        <v>1932.8</v>
      </c>
      <c r="I80" s="21">
        <f t="shared" si="6"/>
        <v>0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8625</v>
      </c>
      <c r="F81" s="61">
        <v>8830</v>
      </c>
      <c r="G81" s="21">
        <f t="shared" ref="G81:G82" si="7">(F81-E81)/E81</f>
        <v>2.3768115942028985E-2</v>
      </c>
      <c r="H81" s="61">
        <v>8830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3868.45</v>
      </c>
      <c r="F82" s="50">
        <v>3967.3</v>
      </c>
      <c r="G82" s="23">
        <f t="shared" si="7"/>
        <v>2.5552870012537417E-2</v>
      </c>
      <c r="H82" s="50">
        <v>3967.3</v>
      </c>
      <c r="I82" s="23">
        <f t="shared" si="6"/>
        <v>0</v>
      </c>
    </row>
    <row r="83" spans="1:9" x14ac:dyDescent="0.25">
      <c r="E83"/>
      <c r="F83"/>
      <c r="H83" s="8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95"/>
  <sheetViews>
    <sheetView rightToLeft="1" topLeftCell="B74" zoomScaleNormal="100" workbookViewId="0">
      <selection activeCell="I91" sqref="I91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0.625" customWidth="1"/>
    <col min="4" max="4" width="16.125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1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68" t="s">
        <v>201</v>
      </c>
      <c r="B9" s="168"/>
      <c r="C9" s="168"/>
      <c r="D9" s="168"/>
      <c r="E9" s="168"/>
      <c r="F9" s="168"/>
      <c r="G9" s="168"/>
      <c r="H9" s="168"/>
      <c r="I9" s="168"/>
    </row>
    <row r="10" spans="1:9" ht="18" x14ac:dyDescent="0.2">
      <c r="A10" s="2" t="s">
        <v>221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69" t="s">
        <v>3</v>
      </c>
      <c r="B13" s="175"/>
      <c r="C13" s="194" t="s">
        <v>0</v>
      </c>
      <c r="D13" s="196" t="s">
        <v>23</v>
      </c>
      <c r="E13" s="171" t="s">
        <v>217</v>
      </c>
      <c r="F13" s="188" t="s">
        <v>224</v>
      </c>
      <c r="G13" s="171" t="s">
        <v>196</v>
      </c>
      <c r="H13" s="188" t="s">
        <v>220</v>
      </c>
      <c r="I13" s="171" t="s">
        <v>187</v>
      </c>
    </row>
    <row r="14" spans="1:9" ht="38.25" customHeight="1" thickBot="1" x14ac:dyDescent="0.25">
      <c r="A14" s="170"/>
      <c r="B14" s="176"/>
      <c r="C14" s="195"/>
      <c r="D14" s="197"/>
      <c r="E14" s="172"/>
      <c r="F14" s="189"/>
      <c r="G14" s="190"/>
      <c r="H14" s="189"/>
      <c r="I14" s="190"/>
    </row>
    <row r="15" spans="1:9" ht="17.25" customHeight="1" thickBot="1" x14ac:dyDescent="0.3">
      <c r="A15" s="33" t="s">
        <v>24</v>
      </c>
      <c r="B15" s="27" t="s">
        <v>22</v>
      </c>
      <c r="C15" s="133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7</v>
      </c>
      <c r="C16" s="14" t="s">
        <v>87</v>
      </c>
      <c r="D16" s="11" t="s">
        <v>161</v>
      </c>
      <c r="E16" s="42">
        <v>751.36674999999991</v>
      </c>
      <c r="F16" s="42">
        <v>734</v>
      </c>
      <c r="G16" s="21">
        <f>(F16-E16)/E16</f>
        <v>-2.3113546081191261E-2</v>
      </c>
      <c r="H16" s="42">
        <v>858.5</v>
      </c>
      <c r="I16" s="21">
        <f>(F16-H16)/H16</f>
        <v>-0.14502038439138032</v>
      </c>
    </row>
    <row r="17" spans="1:9" ht="16.5" x14ac:dyDescent="0.3">
      <c r="A17" s="37"/>
      <c r="B17" s="34" t="s">
        <v>4</v>
      </c>
      <c r="C17" s="15" t="s">
        <v>84</v>
      </c>
      <c r="D17" s="11" t="s">
        <v>161</v>
      </c>
      <c r="E17" s="46">
        <v>1621.1750000000002</v>
      </c>
      <c r="F17" s="46">
        <v>1689</v>
      </c>
      <c r="G17" s="21">
        <f>(F17-E17)/E17</f>
        <v>4.1836939257020256E-2</v>
      </c>
      <c r="H17" s="46">
        <v>1843.5</v>
      </c>
      <c r="I17" s="21">
        <f>(F17-H17)/H17</f>
        <v>-8.3807973962571197E-2</v>
      </c>
    </row>
    <row r="18" spans="1:9" ht="16.5" x14ac:dyDescent="0.3">
      <c r="A18" s="37"/>
      <c r="B18" s="34" t="s">
        <v>18</v>
      </c>
      <c r="C18" s="15" t="s">
        <v>98</v>
      </c>
      <c r="D18" s="11" t="s">
        <v>83</v>
      </c>
      <c r="E18" s="46">
        <v>1659.3041666666668</v>
      </c>
      <c r="F18" s="46">
        <v>1192.75</v>
      </c>
      <c r="G18" s="21">
        <f>(F18-E18)/E18</f>
        <v>-0.28117458874578455</v>
      </c>
      <c r="H18" s="46">
        <v>1300.25</v>
      </c>
      <c r="I18" s="21">
        <f>(F18-H18)/H18</f>
        <v>-8.2676408383003275E-2</v>
      </c>
    </row>
    <row r="19" spans="1:9" ht="16.5" x14ac:dyDescent="0.3">
      <c r="A19" s="37"/>
      <c r="B19" s="34" t="s">
        <v>13</v>
      </c>
      <c r="C19" s="15" t="s">
        <v>93</v>
      </c>
      <c r="D19" s="11" t="s">
        <v>81</v>
      </c>
      <c r="E19" s="46">
        <v>520.51675</v>
      </c>
      <c r="F19" s="46">
        <v>528.65</v>
      </c>
      <c r="G19" s="21">
        <f>(F19-E19)/E19</f>
        <v>1.5625337705270723E-2</v>
      </c>
      <c r="H19" s="46">
        <v>563.65</v>
      </c>
      <c r="I19" s="21">
        <f>(F19-H19)/H19</f>
        <v>-6.2095271888583346E-2</v>
      </c>
    </row>
    <row r="20" spans="1:9" ht="16.5" x14ac:dyDescent="0.3">
      <c r="A20" s="37"/>
      <c r="B20" s="34" t="s">
        <v>6</v>
      </c>
      <c r="C20" s="15" t="s">
        <v>86</v>
      </c>
      <c r="D20" s="11" t="s">
        <v>161</v>
      </c>
      <c r="E20" s="46">
        <v>1426.7249999999999</v>
      </c>
      <c r="F20" s="46">
        <v>1548.5</v>
      </c>
      <c r="G20" s="21">
        <f>(F20-E20)/E20</f>
        <v>8.5352818517934498E-2</v>
      </c>
      <c r="H20" s="46">
        <v>1643.5</v>
      </c>
      <c r="I20" s="21">
        <f>(F20-H20)/H20</f>
        <v>-5.7803468208092484E-2</v>
      </c>
    </row>
    <row r="21" spans="1:9" ht="16.5" x14ac:dyDescent="0.3">
      <c r="A21" s="37"/>
      <c r="B21" s="34" t="s">
        <v>19</v>
      </c>
      <c r="C21" s="15" t="s">
        <v>99</v>
      </c>
      <c r="D21" s="11" t="s">
        <v>161</v>
      </c>
      <c r="E21" s="46">
        <v>909.38324999999998</v>
      </c>
      <c r="F21" s="46">
        <v>1203.5</v>
      </c>
      <c r="G21" s="21">
        <f>(F21-E21)/E21</f>
        <v>0.32342441979220538</v>
      </c>
      <c r="H21" s="46">
        <v>1266</v>
      </c>
      <c r="I21" s="21">
        <f>(F21-H21)/H21</f>
        <v>-4.9368088467614535E-2</v>
      </c>
    </row>
    <row r="22" spans="1:9" ht="16.5" x14ac:dyDescent="0.3">
      <c r="A22" s="37"/>
      <c r="B22" s="34" t="s">
        <v>5</v>
      </c>
      <c r="C22" s="15" t="s">
        <v>85</v>
      </c>
      <c r="D22" s="11" t="s">
        <v>161</v>
      </c>
      <c r="E22" s="46">
        <v>1865.3332500000001</v>
      </c>
      <c r="F22" s="46">
        <v>2379.4</v>
      </c>
      <c r="G22" s="21">
        <f>(F22-E22)/E22</f>
        <v>0.27558976392020029</v>
      </c>
      <c r="H22" s="46">
        <v>2501.9</v>
      </c>
      <c r="I22" s="21">
        <f>(F22-H22)/H22</f>
        <v>-4.8962788280906507E-2</v>
      </c>
    </row>
    <row r="23" spans="1:9" ht="16.5" x14ac:dyDescent="0.3">
      <c r="A23" s="37"/>
      <c r="B23" s="34" t="s">
        <v>16</v>
      </c>
      <c r="C23" s="15" t="s">
        <v>96</v>
      </c>
      <c r="D23" s="13" t="s">
        <v>81</v>
      </c>
      <c r="E23" s="46">
        <v>528.01675</v>
      </c>
      <c r="F23" s="46">
        <v>529.9</v>
      </c>
      <c r="G23" s="21">
        <f>(F23-E23)/E23</f>
        <v>3.5666482171256412E-3</v>
      </c>
      <c r="H23" s="46">
        <v>549.9</v>
      </c>
      <c r="I23" s="21">
        <f>(F23-H23)/H23</f>
        <v>-3.6370249136206581E-2</v>
      </c>
    </row>
    <row r="24" spans="1:9" ht="16.5" x14ac:dyDescent="0.3">
      <c r="A24" s="37"/>
      <c r="B24" s="34" t="s">
        <v>14</v>
      </c>
      <c r="C24" s="15" t="s">
        <v>94</v>
      </c>
      <c r="D24" s="13" t="s">
        <v>81</v>
      </c>
      <c r="E24" s="46">
        <v>499.26675</v>
      </c>
      <c r="F24" s="46">
        <v>534.9</v>
      </c>
      <c r="G24" s="21">
        <f>(F24-E24)/E24</f>
        <v>7.1371165814667153E-2</v>
      </c>
      <c r="H24" s="46">
        <v>553.65</v>
      </c>
      <c r="I24" s="21">
        <f>(F24-H24)/H24</f>
        <v>-3.386616093199675E-2</v>
      </c>
    </row>
    <row r="25" spans="1:9" ht="16.5" x14ac:dyDescent="0.3">
      <c r="A25" s="37"/>
      <c r="B25" s="34" t="s">
        <v>15</v>
      </c>
      <c r="C25" s="15" t="s">
        <v>95</v>
      </c>
      <c r="D25" s="13" t="s">
        <v>82</v>
      </c>
      <c r="E25" s="46">
        <v>1212.81675</v>
      </c>
      <c r="F25" s="46">
        <v>2061.5</v>
      </c>
      <c r="G25" s="21">
        <f>(F25-E25)/E25</f>
        <v>0.69976214461088215</v>
      </c>
      <c r="H25" s="46">
        <v>2121.5</v>
      </c>
      <c r="I25" s="21">
        <f>(F25-H25)/H25</f>
        <v>-2.8281876031110063E-2</v>
      </c>
    </row>
    <row r="26" spans="1:9" ht="16.5" x14ac:dyDescent="0.3">
      <c r="A26" s="37"/>
      <c r="B26" s="34" t="s">
        <v>10</v>
      </c>
      <c r="C26" s="15" t="s">
        <v>90</v>
      </c>
      <c r="D26" s="13" t="s">
        <v>161</v>
      </c>
      <c r="E26" s="46">
        <v>1337.05</v>
      </c>
      <c r="F26" s="46">
        <v>1442.6999999999998</v>
      </c>
      <c r="G26" s="21">
        <f>(F26-E26)/E26</f>
        <v>7.9017239445046836E-2</v>
      </c>
      <c r="H26" s="46">
        <v>1455.1999999999998</v>
      </c>
      <c r="I26" s="21">
        <f>(F26-H26)/H26</f>
        <v>-8.5898845519516223E-3</v>
      </c>
    </row>
    <row r="27" spans="1:9" ht="16.5" x14ac:dyDescent="0.3">
      <c r="A27" s="37"/>
      <c r="B27" s="34" t="s">
        <v>9</v>
      </c>
      <c r="C27" s="15" t="s">
        <v>88</v>
      </c>
      <c r="D27" s="13" t="s">
        <v>161</v>
      </c>
      <c r="E27" s="46">
        <v>1586.96675</v>
      </c>
      <c r="F27" s="46">
        <v>1696</v>
      </c>
      <c r="G27" s="21">
        <f>(F27-E27)/E27</f>
        <v>6.8705440740960674E-2</v>
      </c>
      <c r="H27" s="46">
        <v>1698.5</v>
      </c>
      <c r="I27" s="21">
        <f>(F27-H27)/H27</f>
        <v>-1.4718869590815426E-3</v>
      </c>
    </row>
    <row r="28" spans="1:9" ht="16.5" x14ac:dyDescent="0.3">
      <c r="A28" s="37"/>
      <c r="B28" s="34" t="s">
        <v>12</v>
      </c>
      <c r="C28" s="15" t="s">
        <v>92</v>
      </c>
      <c r="D28" s="13" t="s">
        <v>81</v>
      </c>
      <c r="E28" s="46">
        <v>506.15</v>
      </c>
      <c r="F28" s="46">
        <v>554.9</v>
      </c>
      <c r="G28" s="21">
        <f>(F28-E28)/E28</f>
        <v>9.6315321544996543E-2</v>
      </c>
      <c r="H28" s="46">
        <v>552.4</v>
      </c>
      <c r="I28" s="21">
        <f>(F28-H28)/H28</f>
        <v>4.5257060101375817E-3</v>
      </c>
    </row>
    <row r="29" spans="1:9" ht="17.25" thickBot="1" x14ac:dyDescent="0.35">
      <c r="A29" s="38"/>
      <c r="B29" s="34" t="s">
        <v>11</v>
      </c>
      <c r="C29" s="15" t="s">
        <v>91</v>
      </c>
      <c r="D29" s="13" t="s">
        <v>81</v>
      </c>
      <c r="E29" s="46">
        <v>410.74149999999997</v>
      </c>
      <c r="F29" s="46">
        <v>433.20000000000005</v>
      </c>
      <c r="G29" s="21">
        <f>(F29-E29)/E29</f>
        <v>5.4677942209394655E-2</v>
      </c>
      <c r="H29" s="46">
        <v>429.45000000000005</v>
      </c>
      <c r="I29" s="21">
        <f>(F29-H29)/H29</f>
        <v>8.7320991966468725E-3</v>
      </c>
    </row>
    <row r="30" spans="1:9" ht="16.5" x14ac:dyDescent="0.3">
      <c r="A30" s="37"/>
      <c r="B30" s="34" t="s">
        <v>17</v>
      </c>
      <c r="C30" s="15" t="s">
        <v>97</v>
      </c>
      <c r="D30" s="13" t="s">
        <v>161</v>
      </c>
      <c r="E30" s="46">
        <v>926.08749999999998</v>
      </c>
      <c r="F30" s="46">
        <v>1144.4000000000001</v>
      </c>
      <c r="G30" s="21">
        <f>(F30-E30)/E30</f>
        <v>0.23573636400448134</v>
      </c>
      <c r="H30" s="46">
        <v>1056.9000000000001</v>
      </c>
      <c r="I30" s="21">
        <f>(F30-H30)/H30</f>
        <v>8.2789289431355842E-2</v>
      </c>
    </row>
    <row r="31" spans="1:9" ht="17.25" thickBot="1" x14ac:dyDescent="0.35">
      <c r="A31" s="38"/>
      <c r="B31" s="36" t="s">
        <v>8</v>
      </c>
      <c r="C31" s="16" t="s">
        <v>89</v>
      </c>
      <c r="D31" s="12" t="s">
        <v>161</v>
      </c>
      <c r="E31" s="49">
        <v>2139.8721388888889</v>
      </c>
      <c r="F31" s="49">
        <v>3182.7</v>
      </c>
      <c r="G31" s="23">
        <f>(F31-E31)/E31</f>
        <v>0.48733185602976764</v>
      </c>
      <c r="H31" s="49">
        <v>2866.5222222222219</v>
      </c>
      <c r="I31" s="23">
        <f>(F31-H31)/H31</f>
        <v>0.11030013140196993</v>
      </c>
    </row>
    <row r="32" spans="1:9" ht="15.75" customHeight="1" thickBot="1" x14ac:dyDescent="0.25">
      <c r="A32" s="181" t="s">
        <v>188</v>
      </c>
      <c r="B32" s="182"/>
      <c r="C32" s="182"/>
      <c r="D32" s="183"/>
      <c r="E32" s="106">
        <f>SUM(E16:E31)</f>
        <v>17900.772305555554</v>
      </c>
      <c r="F32" s="107">
        <f>SUM(F16:F31)</f>
        <v>20856</v>
      </c>
      <c r="G32" s="108">
        <f t="shared" ref="G32" si="0">(F32-E32)/E32</f>
        <v>0.16508939636795908</v>
      </c>
      <c r="H32" s="107">
        <f>SUM(H16:H31)</f>
        <v>21261.322222222225</v>
      </c>
      <c r="I32" s="111">
        <f t="shared" ref="I32" si="1">(F32-H32)/H32</f>
        <v>-1.9063829520375931E-2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29</v>
      </c>
      <c r="C34" s="18" t="s">
        <v>103</v>
      </c>
      <c r="D34" s="20" t="s">
        <v>161</v>
      </c>
      <c r="E34" s="54">
        <v>1367.7437500000001</v>
      </c>
      <c r="F34" s="54">
        <v>1437.5</v>
      </c>
      <c r="G34" s="21">
        <f>(F34-E34)/E34</f>
        <v>5.1000964179145326E-2</v>
      </c>
      <c r="H34" s="54">
        <v>1483.3333333333335</v>
      </c>
      <c r="I34" s="21">
        <f>(F34-H34)/H34</f>
        <v>-3.0898876404494482E-2</v>
      </c>
    </row>
    <row r="35" spans="1:9" ht="16.5" x14ac:dyDescent="0.3">
      <c r="A35" s="37"/>
      <c r="B35" s="34" t="s">
        <v>30</v>
      </c>
      <c r="C35" s="15" t="s">
        <v>104</v>
      </c>
      <c r="D35" s="11" t="s">
        <v>161</v>
      </c>
      <c r="E35" s="46">
        <v>1250.2332499999998</v>
      </c>
      <c r="F35" s="46">
        <v>1314.9</v>
      </c>
      <c r="G35" s="21">
        <f>(F35-E35)/E35</f>
        <v>5.1723748348558425E-2</v>
      </c>
      <c r="H35" s="46">
        <v>1352.4</v>
      </c>
      <c r="I35" s="21">
        <f>(F35-H35)/H35</f>
        <v>-2.7728482697426796E-2</v>
      </c>
    </row>
    <row r="36" spans="1:9" ht="16.5" x14ac:dyDescent="0.3">
      <c r="A36" s="37"/>
      <c r="B36" s="39" t="s">
        <v>28</v>
      </c>
      <c r="C36" s="15" t="s">
        <v>102</v>
      </c>
      <c r="D36" s="11" t="s">
        <v>161</v>
      </c>
      <c r="E36" s="46">
        <v>1356.1125</v>
      </c>
      <c r="F36" s="46">
        <v>1206.5999999999999</v>
      </c>
      <c r="G36" s="21">
        <f>(F36-E36)/E36</f>
        <v>-0.11025080883776239</v>
      </c>
      <c r="H36" s="46">
        <v>1203.4749999999999</v>
      </c>
      <c r="I36" s="21">
        <f>(F36-H36)/H36</f>
        <v>2.5966472091235797E-3</v>
      </c>
    </row>
    <row r="37" spans="1:9" ht="16.5" x14ac:dyDescent="0.3">
      <c r="A37" s="37"/>
      <c r="B37" s="34" t="s">
        <v>27</v>
      </c>
      <c r="C37" s="15" t="s">
        <v>101</v>
      </c>
      <c r="D37" s="11" t="s">
        <v>161</v>
      </c>
      <c r="E37" s="46">
        <v>1945.98325</v>
      </c>
      <c r="F37" s="46">
        <v>2118.1999999999998</v>
      </c>
      <c r="G37" s="21">
        <f>(F37-E37)/E37</f>
        <v>8.849857777552804E-2</v>
      </c>
      <c r="H37" s="46">
        <v>1987.6999999999998</v>
      </c>
      <c r="I37" s="21">
        <f>(F37-H37)/H37</f>
        <v>6.5653770689741917E-2</v>
      </c>
    </row>
    <row r="38" spans="1:9" ht="17.25" thickBot="1" x14ac:dyDescent="0.35">
      <c r="A38" s="38"/>
      <c r="B38" s="39" t="s">
        <v>26</v>
      </c>
      <c r="C38" s="15" t="s">
        <v>100</v>
      </c>
      <c r="D38" s="24" t="s">
        <v>161</v>
      </c>
      <c r="E38" s="49">
        <v>2157.90825</v>
      </c>
      <c r="F38" s="49">
        <v>2289.5500000000002</v>
      </c>
      <c r="G38" s="23">
        <f>(F38-E38)/E38</f>
        <v>6.100433139360778E-2</v>
      </c>
      <c r="H38" s="49">
        <v>2145.1750000000002</v>
      </c>
      <c r="I38" s="23">
        <f>(F38-H38)/H38</f>
        <v>6.7302201452095978E-2</v>
      </c>
    </row>
    <row r="39" spans="1:9" ht="15.75" customHeight="1" thickBot="1" x14ac:dyDescent="0.25">
      <c r="A39" s="181" t="s">
        <v>189</v>
      </c>
      <c r="B39" s="182"/>
      <c r="C39" s="182"/>
      <c r="D39" s="183"/>
      <c r="E39" s="86">
        <f>SUM(E34:E38)</f>
        <v>8077.9809999999998</v>
      </c>
      <c r="F39" s="109">
        <f>SUM(F34:F38)</f>
        <v>8366.75</v>
      </c>
      <c r="G39" s="110">
        <f t="shared" ref="G39" si="2">(F39-E39)/E39</f>
        <v>3.5747670117075074E-2</v>
      </c>
      <c r="H39" s="109">
        <f>SUM(H34:H38)</f>
        <v>8172.083333333333</v>
      </c>
      <c r="I39" s="111">
        <f t="shared" ref="I39" si="3">(F39-H39)/H39</f>
        <v>2.3820935094070298E-2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33</v>
      </c>
      <c r="C41" s="15" t="s">
        <v>107</v>
      </c>
      <c r="D41" s="20" t="s">
        <v>161</v>
      </c>
      <c r="E41" s="46">
        <v>10842.25</v>
      </c>
      <c r="F41" s="46">
        <v>10198.5</v>
      </c>
      <c r="G41" s="21">
        <f>(F41-E41)/E41</f>
        <v>-5.9374207383153868E-2</v>
      </c>
      <c r="H41" s="46">
        <v>10948.5</v>
      </c>
      <c r="I41" s="21">
        <f>(F41-H41)/H41</f>
        <v>-6.8502534593779973E-2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6">
        <v>6105.6750000000002</v>
      </c>
      <c r="F42" s="46">
        <v>5903.2</v>
      </c>
      <c r="G42" s="21">
        <f>(F42-E42)/E42</f>
        <v>-3.3161771630491367E-2</v>
      </c>
      <c r="H42" s="46">
        <v>6083.2</v>
      </c>
      <c r="I42" s="21">
        <f>(F42-H42)/H42</f>
        <v>-2.958968963703314E-2</v>
      </c>
    </row>
    <row r="43" spans="1:9" ht="16.5" x14ac:dyDescent="0.3">
      <c r="A43" s="37"/>
      <c r="B43" s="39" t="s">
        <v>31</v>
      </c>
      <c r="C43" s="15" t="s">
        <v>105</v>
      </c>
      <c r="D43" s="11" t="s">
        <v>161</v>
      </c>
      <c r="E43" s="57">
        <v>26177.052861111111</v>
      </c>
      <c r="F43" s="57">
        <v>26137.180555555555</v>
      </c>
      <c r="G43" s="21">
        <f>(F43-E43)/E43</f>
        <v>-1.5231777911405456E-3</v>
      </c>
      <c r="H43" s="57">
        <v>26720.522222222222</v>
      </c>
      <c r="I43" s="21">
        <f>(F43-H43)/H43</f>
        <v>-2.1831222526838525E-2</v>
      </c>
    </row>
    <row r="44" spans="1:9" ht="16.5" x14ac:dyDescent="0.3">
      <c r="A44" s="37"/>
      <c r="B44" s="34" t="s">
        <v>36</v>
      </c>
      <c r="C44" s="15" t="s">
        <v>153</v>
      </c>
      <c r="D44" s="11" t="s">
        <v>161</v>
      </c>
      <c r="E44" s="47">
        <v>11950</v>
      </c>
      <c r="F44" s="47">
        <v>12830</v>
      </c>
      <c r="G44" s="21">
        <f>(F44-E44)/E44</f>
        <v>7.364016736401674E-2</v>
      </c>
      <c r="H44" s="47">
        <v>12950</v>
      </c>
      <c r="I44" s="21">
        <f>(F44-H44)/H44</f>
        <v>-9.2664092664092659E-3</v>
      </c>
    </row>
    <row r="45" spans="1:9" ht="16.5" x14ac:dyDescent="0.3">
      <c r="A45" s="37"/>
      <c r="B45" s="34" t="s">
        <v>32</v>
      </c>
      <c r="C45" s="15" t="s">
        <v>106</v>
      </c>
      <c r="D45" s="11" t="s">
        <v>161</v>
      </c>
      <c r="E45" s="47">
        <v>14651.8</v>
      </c>
      <c r="F45" s="47">
        <v>15127.111111111111</v>
      </c>
      <c r="G45" s="21">
        <f>(F45-E45)/E45</f>
        <v>3.2440458586051685E-2</v>
      </c>
      <c r="H45" s="47">
        <v>15177.111111111111</v>
      </c>
      <c r="I45" s="21">
        <f>(F45-H45)/H45</f>
        <v>-3.294434601812671E-3</v>
      </c>
    </row>
    <row r="46" spans="1:9" ht="16.5" customHeight="1" thickBot="1" x14ac:dyDescent="0.35">
      <c r="A46" s="38"/>
      <c r="B46" s="34" t="s">
        <v>35</v>
      </c>
      <c r="C46" s="15" t="s">
        <v>152</v>
      </c>
      <c r="D46" s="24" t="s">
        <v>161</v>
      </c>
      <c r="E46" s="50">
        <v>9968.4523809523816</v>
      </c>
      <c r="F46" s="50">
        <v>9968.5714285714294</v>
      </c>
      <c r="G46" s="31">
        <f>(F46-E46)/E46</f>
        <v>1.1942437451492536E-5</v>
      </c>
      <c r="H46" s="50">
        <v>9968.3333333333339</v>
      </c>
      <c r="I46" s="31">
        <f>(F46-H46)/H46</f>
        <v>2.3885160150016183E-5</v>
      </c>
    </row>
    <row r="47" spans="1:9" ht="15.75" customHeight="1" thickBot="1" x14ac:dyDescent="0.25">
      <c r="A47" s="181" t="s">
        <v>190</v>
      </c>
      <c r="B47" s="182"/>
      <c r="C47" s="182"/>
      <c r="D47" s="183"/>
      <c r="E47" s="86">
        <f>SUM(E41:E46)</f>
        <v>79695.230242063495</v>
      </c>
      <c r="F47" s="86">
        <f>SUM(F41:F46)</f>
        <v>80164.563095238103</v>
      </c>
      <c r="G47" s="110">
        <f t="shared" ref="G47" si="4">(F47-E47)/E47</f>
        <v>5.8890958938078624E-3</v>
      </c>
      <c r="H47" s="109">
        <f>SUM(H41:H46)</f>
        <v>81847.666666666657</v>
      </c>
      <c r="I47" s="111">
        <f t="shared" ref="I47" si="5">(F47-H47)/H47</f>
        <v>-2.056385526887617E-2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49</v>
      </c>
      <c r="C49" s="15" t="s">
        <v>158</v>
      </c>
      <c r="D49" s="20" t="s">
        <v>199</v>
      </c>
      <c r="E49" s="43">
        <v>1975.3571428571427</v>
      </c>
      <c r="F49" s="43">
        <v>2282.1428571428573</v>
      </c>
      <c r="G49" s="21">
        <f>(F49-E49)/E49</f>
        <v>0.15530645452901848</v>
      </c>
      <c r="H49" s="43">
        <v>2310.7142857142858</v>
      </c>
      <c r="I49" s="21">
        <f>(F49-H49)/H49</f>
        <v>-1.2364760432766559E-2</v>
      </c>
    </row>
    <row r="50" spans="1:9" ht="16.5" x14ac:dyDescent="0.3">
      <c r="A50" s="37"/>
      <c r="B50" s="34" t="s">
        <v>46</v>
      </c>
      <c r="C50" s="15" t="s">
        <v>111</v>
      </c>
      <c r="D50" s="13" t="s">
        <v>110</v>
      </c>
      <c r="E50" s="47">
        <v>6035.1111111111113</v>
      </c>
      <c r="F50" s="47">
        <v>6166</v>
      </c>
      <c r="G50" s="21">
        <f>(F50-E50)/E50</f>
        <v>2.1687900434494405E-2</v>
      </c>
      <c r="H50" s="47">
        <v>6166</v>
      </c>
      <c r="I50" s="21">
        <f>(F50-H50)/H50</f>
        <v>0</v>
      </c>
    </row>
    <row r="51" spans="1:9" ht="16.5" x14ac:dyDescent="0.3">
      <c r="A51" s="37"/>
      <c r="B51" s="34" t="s">
        <v>47</v>
      </c>
      <c r="C51" s="15" t="s">
        <v>113</v>
      </c>
      <c r="D51" s="11" t="s">
        <v>114</v>
      </c>
      <c r="E51" s="47">
        <v>19273.75</v>
      </c>
      <c r="F51" s="47">
        <v>19273.75</v>
      </c>
      <c r="G51" s="21">
        <f>(F51-E51)/E51</f>
        <v>0</v>
      </c>
      <c r="H51" s="47">
        <v>19273.75</v>
      </c>
      <c r="I51" s="21">
        <f>(F51-H51)/H51</f>
        <v>0</v>
      </c>
    </row>
    <row r="52" spans="1:9" ht="16.5" x14ac:dyDescent="0.3">
      <c r="A52" s="37"/>
      <c r="B52" s="34" t="s">
        <v>50</v>
      </c>
      <c r="C52" s="15" t="s">
        <v>159</v>
      </c>
      <c r="D52" s="11" t="s">
        <v>112</v>
      </c>
      <c r="E52" s="47">
        <v>24068.944444444445</v>
      </c>
      <c r="F52" s="47">
        <v>27101</v>
      </c>
      <c r="G52" s="21">
        <f>(F52-E52)/E52</f>
        <v>0.12597376517919584</v>
      </c>
      <c r="H52" s="47">
        <v>27101</v>
      </c>
      <c r="I52" s="21">
        <f>(F52-H52)/H52</f>
        <v>0</v>
      </c>
    </row>
    <row r="53" spans="1:9" ht="16.5" x14ac:dyDescent="0.3">
      <c r="A53" s="37"/>
      <c r="B53" s="34" t="s">
        <v>45</v>
      </c>
      <c r="C53" s="15" t="s">
        <v>109</v>
      </c>
      <c r="D53" s="13" t="s">
        <v>108</v>
      </c>
      <c r="E53" s="47">
        <v>6545.2222222222217</v>
      </c>
      <c r="F53" s="47">
        <v>6326.1111111111113</v>
      </c>
      <c r="G53" s="21">
        <f>(F53-E53)/E53</f>
        <v>-3.3476496850968374E-2</v>
      </c>
      <c r="H53" s="47">
        <v>6270.5555555555557</v>
      </c>
      <c r="I53" s="21">
        <f>(F53-H53)/H53</f>
        <v>8.8597501550456443E-3</v>
      </c>
    </row>
    <row r="54" spans="1:9" ht="16.5" customHeight="1" thickBot="1" x14ac:dyDescent="0.35">
      <c r="A54" s="38"/>
      <c r="B54" s="34" t="s">
        <v>48</v>
      </c>
      <c r="C54" s="15" t="s">
        <v>157</v>
      </c>
      <c r="D54" s="12" t="s">
        <v>114</v>
      </c>
      <c r="E54" s="50">
        <v>18778.964071428571</v>
      </c>
      <c r="F54" s="50">
        <v>18816.34888888889</v>
      </c>
      <c r="G54" s="31">
        <f>(F54-E54)/E54</f>
        <v>1.9907816702838528E-3</v>
      </c>
      <c r="H54" s="50">
        <v>18424.682222222225</v>
      </c>
      <c r="I54" s="31">
        <f>(F54-H54)/H54</f>
        <v>2.1257716249470534E-2</v>
      </c>
    </row>
    <row r="55" spans="1:9" ht="15.75" customHeight="1" thickBot="1" x14ac:dyDescent="0.25">
      <c r="A55" s="181" t="s">
        <v>191</v>
      </c>
      <c r="B55" s="182"/>
      <c r="C55" s="182"/>
      <c r="D55" s="183"/>
      <c r="E55" s="86">
        <f>SUM(E49:E54)</f>
        <v>76677.348992063489</v>
      </c>
      <c r="F55" s="86">
        <f>SUM(F49:F54)</f>
        <v>79965.352857142861</v>
      </c>
      <c r="G55" s="110">
        <f t="shared" ref="G55" si="6">(F55-E55)/E55</f>
        <v>4.2881032120968318E-2</v>
      </c>
      <c r="H55" s="86">
        <f>SUM(H49:H54)</f>
        <v>79546.702063492063</v>
      </c>
      <c r="I55" s="111">
        <f t="shared" ref="I55" si="7">(F55-H55)/H55</f>
        <v>5.26295600937224E-3</v>
      </c>
    </row>
    <row r="56" spans="1:9" ht="17.25" customHeight="1" thickBot="1" x14ac:dyDescent="0.3">
      <c r="A56" s="33" t="s">
        <v>44</v>
      </c>
      <c r="B56" s="112" t="s">
        <v>57</v>
      </c>
      <c r="C56" s="113"/>
      <c r="D56" s="131"/>
      <c r="E56" s="114"/>
      <c r="F56" s="114"/>
      <c r="G56" s="115"/>
      <c r="H56" s="114"/>
      <c r="I56" s="116"/>
    </row>
    <row r="57" spans="1:9" ht="16.5" x14ac:dyDescent="0.3">
      <c r="A57" s="117"/>
      <c r="B57" s="98" t="s">
        <v>39</v>
      </c>
      <c r="C57" s="19" t="s">
        <v>116</v>
      </c>
      <c r="D57" s="20" t="s">
        <v>114</v>
      </c>
      <c r="E57" s="43">
        <v>3908.0000000000005</v>
      </c>
      <c r="F57" s="66">
        <v>3203.125</v>
      </c>
      <c r="G57" s="22">
        <f>(F57-E57)/E57</f>
        <v>-0.18036719549641769</v>
      </c>
      <c r="H57" s="66">
        <v>3303.5714285714284</v>
      </c>
      <c r="I57" s="22">
        <f>(F57-H57)/H57</f>
        <v>-3.0405405405405369E-2</v>
      </c>
    </row>
    <row r="58" spans="1:9" ht="16.5" x14ac:dyDescent="0.3">
      <c r="A58" s="118"/>
      <c r="B58" s="99" t="s">
        <v>54</v>
      </c>
      <c r="C58" s="15" t="s">
        <v>121</v>
      </c>
      <c r="D58" s="11" t="s">
        <v>120</v>
      </c>
      <c r="E58" s="47">
        <v>5361.25</v>
      </c>
      <c r="F58" s="70">
        <v>5170</v>
      </c>
      <c r="G58" s="21">
        <f>(F58-E58)/E58</f>
        <v>-3.5672650967591514E-2</v>
      </c>
      <c r="H58" s="70">
        <v>5188.75</v>
      </c>
      <c r="I58" s="21">
        <f>(F58-H58)/H58</f>
        <v>-3.6135870874488074E-3</v>
      </c>
    </row>
    <row r="59" spans="1:9" ht="16.5" x14ac:dyDescent="0.3">
      <c r="A59" s="118"/>
      <c r="B59" s="99" t="s">
        <v>38</v>
      </c>
      <c r="C59" s="15" t="s">
        <v>115</v>
      </c>
      <c r="D59" s="11" t="s">
        <v>114</v>
      </c>
      <c r="E59" s="47">
        <v>3750</v>
      </c>
      <c r="F59" s="70">
        <v>3750</v>
      </c>
      <c r="G59" s="21">
        <f>(F59-E59)/E59</f>
        <v>0</v>
      </c>
      <c r="H59" s="70">
        <v>3750</v>
      </c>
      <c r="I59" s="21">
        <f>(F59-H59)/H59</f>
        <v>0</v>
      </c>
    </row>
    <row r="60" spans="1:9" ht="16.5" x14ac:dyDescent="0.3">
      <c r="A60" s="118"/>
      <c r="B60" s="99" t="s">
        <v>40</v>
      </c>
      <c r="C60" s="15" t="s">
        <v>117</v>
      </c>
      <c r="D60" s="11" t="s">
        <v>114</v>
      </c>
      <c r="E60" s="47">
        <v>2044.5833333333333</v>
      </c>
      <c r="F60" s="70">
        <v>2015</v>
      </c>
      <c r="G60" s="21">
        <f>(F60-E60)/E60</f>
        <v>-1.4469125738740539E-2</v>
      </c>
      <c r="H60" s="70">
        <v>2015</v>
      </c>
      <c r="I60" s="21">
        <f>(F60-H60)/H60</f>
        <v>0</v>
      </c>
    </row>
    <row r="61" spans="1:9" ht="16.5" x14ac:dyDescent="0.3">
      <c r="A61" s="118"/>
      <c r="B61" s="99" t="s">
        <v>41</v>
      </c>
      <c r="C61" s="15" t="s">
        <v>118</v>
      </c>
      <c r="D61" s="11" t="s">
        <v>114</v>
      </c>
      <c r="E61" s="47">
        <v>5500</v>
      </c>
      <c r="F61" s="105">
        <v>4507.5</v>
      </c>
      <c r="G61" s="21">
        <f>(F61-E61)/E61</f>
        <v>-0.18045454545454545</v>
      </c>
      <c r="H61" s="105">
        <v>4507.5</v>
      </c>
      <c r="I61" s="21">
        <f>(F61-H61)/H61</f>
        <v>0</v>
      </c>
    </row>
    <row r="62" spans="1:9" ht="17.25" thickBot="1" x14ac:dyDescent="0.35">
      <c r="A62" s="118"/>
      <c r="B62" s="100" t="s">
        <v>42</v>
      </c>
      <c r="C62" s="16" t="s">
        <v>198</v>
      </c>
      <c r="D62" s="12" t="s">
        <v>114</v>
      </c>
      <c r="E62" s="50">
        <v>2108.75</v>
      </c>
      <c r="F62" s="73">
        <v>2073.3333333333335</v>
      </c>
      <c r="G62" s="29">
        <f>(F62-E62)/E62</f>
        <v>-1.6795099782651576E-2</v>
      </c>
      <c r="H62" s="73">
        <v>2073.3333333333335</v>
      </c>
      <c r="I62" s="29">
        <f>(F62-H62)/H62</f>
        <v>0</v>
      </c>
    </row>
    <row r="63" spans="1:9" ht="16.5" x14ac:dyDescent="0.3">
      <c r="A63" s="118"/>
      <c r="B63" s="101" t="s">
        <v>55</v>
      </c>
      <c r="C63" s="14" t="s">
        <v>122</v>
      </c>
      <c r="D63" s="11" t="s">
        <v>120</v>
      </c>
      <c r="E63" s="43">
        <v>4707.45</v>
      </c>
      <c r="F63" s="68">
        <v>5039.5</v>
      </c>
      <c r="G63" s="21">
        <f>(F63-E63)/E63</f>
        <v>7.053712731946174E-2</v>
      </c>
      <c r="H63" s="68">
        <v>5039.5</v>
      </c>
      <c r="I63" s="21">
        <f>(F63-H63)/H63</f>
        <v>0</v>
      </c>
    </row>
    <row r="64" spans="1:9" ht="16.5" x14ac:dyDescent="0.3">
      <c r="A64" s="118"/>
      <c r="B64" s="99" t="s">
        <v>56</v>
      </c>
      <c r="C64" s="15" t="s">
        <v>123</v>
      </c>
      <c r="D64" s="13" t="s">
        <v>120</v>
      </c>
      <c r="E64" s="47">
        <v>18730.5</v>
      </c>
      <c r="F64" s="70">
        <v>21405</v>
      </c>
      <c r="G64" s="21">
        <f>(F64-E64)/E64</f>
        <v>0.14278850004004165</v>
      </c>
      <c r="H64" s="70">
        <v>21405</v>
      </c>
      <c r="I64" s="21">
        <f>(F64-H64)/H64</f>
        <v>0</v>
      </c>
    </row>
    <row r="65" spans="1:9" ht="16.5" customHeight="1" thickBot="1" x14ac:dyDescent="0.35">
      <c r="A65" s="119"/>
      <c r="B65" s="100" t="s">
        <v>43</v>
      </c>
      <c r="C65" s="16" t="s">
        <v>119</v>
      </c>
      <c r="D65" s="12" t="s">
        <v>114</v>
      </c>
      <c r="E65" s="50">
        <v>4619.479166666667</v>
      </c>
      <c r="F65" s="50">
        <v>4428.1111111111113</v>
      </c>
      <c r="G65" s="29">
        <f>(F65-E65)/E65</f>
        <v>-4.1426327222435208E-2</v>
      </c>
      <c r="H65" s="50">
        <v>4384.75</v>
      </c>
      <c r="I65" s="29">
        <f>(F65-H65)/H65</f>
        <v>9.8890726064453649E-3</v>
      </c>
    </row>
    <row r="66" spans="1:9" ht="15.75" customHeight="1" thickBot="1" x14ac:dyDescent="0.25">
      <c r="A66" s="181" t="s">
        <v>192</v>
      </c>
      <c r="B66" s="192"/>
      <c r="C66" s="192"/>
      <c r="D66" s="193"/>
      <c r="E66" s="106">
        <f>SUM(E57:E65)</f>
        <v>50730.012500000004</v>
      </c>
      <c r="F66" s="106">
        <f>SUM(F57:F65)</f>
        <v>51591.569444444438</v>
      </c>
      <c r="G66" s="108">
        <f t="shared" ref="G66" si="8">(F66-E66)/E66</f>
        <v>1.698318021199844E-2</v>
      </c>
      <c r="H66" s="106">
        <f>SUM(H57:H65)</f>
        <v>51667.404761904763</v>
      </c>
      <c r="I66" s="111">
        <f t="shared" ref="I66" si="9">(F66-H66)/H66</f>
        <v>-1.4677593699507809E-3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59</v>
      </c>
      <c r="C68" s="15" t="s">
        <v>128</v>
      </c>
      <c r="D68" s="20" t="s">
        <v>124</v>
      </c>
      <c r="E68" s="43">
        <v>6376.5</v>
      </c>
      <c r="F68" s="54">
        <v>6430.5</v>
      </c>
      <c r="G68" s="21">
        <f>(F68-E68)/E68</f>
        <v>8.4685956245589278E-3</v>
      </c>
      <c r="H68" s="54">
        <v>6430.5</v>
      </c>
      <c r="I68" s="21">
        <f>(F68-H68)/H68</f>
        <v>0</v>
      </c>
    </row>
    <row r="69" spans="1:9" ht="16.5" x14ac:dyDescent="0.3">
      <c r="A69" s="37"/>
      <c r="B69" s="34" t="s">
        <v>60</v>
      </c>
      <c r="C69" s="15" t="s">
        <v>129</v>
      </c>
      <c r="D69" s="13" t="s">
        <v>215</v>
      </c>
      <c r="E69" s="47">
        <v>47046.625</v>
      </c>
      <c r="F69" s="46">
        <v>47046.625</v>
      </c>
      <c r="G69" s="21">
        <f>(F69-E69)/E69</f>
        <v>0</v>
      </c>
      <c r="H69" s="46">
        <v>47046.625</v>
      </c>
      <c r="I69" s="21">
        <f>(F69-H69)/H69</f>
        <v>0</v>
      </c>
    </row>
    <row r="70" spans="1:9" ht="16.5" x14ac:dyDescent="0.3">
      <c r="A70" s="37"/>
      <c r="B70" s="34" t="s">
        <v>61</v>
      </c>
      <c r="C70" s="15" t="s">
        <v>130</v>
      </c>
      <c r="D70" s="13" t="s">
        <v>216</v>
      </c>
      <c r="E70" s="47">
        <v>12111.875</v>
      </c>
      <c r="F70" s="46">
        <v>10658.75</v>
      </c>
      <c r="G70" s="21">
        <f>(F70-E70)/E70</f>
        <v>-0.11997523092006812</v>
      </c>
      <c r="H70" s="46">
        <v>10658.75</v>
      </c>
      <c r="I70" s="21">
        <f>(F70-H70)/H70</f>
        <v>0</v>
      </c>
    </row>
    <row r="71" spans="1:9" ht="16.5" x14ac:dyDescent="0.3">
      <c r="A71" s="37"/>
      <c r="B71" s="34" t="s">
        <v>62</v>
      </c>
      <c r="C71" s="15" t="s">
        <v>131</v>
      </c>
      <c r="D71" s="13" t="s">
        <v>125</v>
      </c>
      <c r="E71" s="47">
        <v>7350.8888888888887</v>
      </c>
      <c r="F71" s="46">
        <v>7871.5</v>
      </c>
      <c r="G71" s="21">
        <f>(F71-E71)/E71</f>
        <v>7.0822878563439065E-2</v>
      </c>
      <c r="H71" s="46">
        <v>7871.5</v>
      </c>
      <c r="I71" s="21">
        <f>(F71-H71)/H71</f>
        <v>0</v>
      </c>
    </row>
    <row r="72" spans="1:9" ht="16.5" x14ac:dyDescent="0.3">
      <c r="A72" s="37"/>
      <c r="B72" s="34" t="s">
        <v>63</v>
      </c>
      <c r="C72" s="15" t="s">
        <v>132</v>
      </c>
      <c r="D72" s="13" t="s">
        <v>126</v>
      </c>
      <c r="E72" s="47">
        <v>3635.7</v>
      </c>
      <c r="F72" s="46">
        <v>3812.3</v>
      </c>
      <c r="G72" s="21">
        <f>(F72-E72)/E72</f>
        <v>4.8573864730313387E-2</v>
      </c>
      <c r="H72" s="46">
        <v>3812.3</v>
      </c>
      <c r="I72" s="21">
        <f>(F72-H72)/H72</f>
        <v>0</v>
      </c>
    </row>
    <row r="73" spans="1:9" ht="16.5" customHeight="1" thickBot="1" x14ac:dyDescent="0.35">
      <c r="A73" s="37"/>
      <c r="B73" s="34" t="s">
        <v>64</v>
      </c>
      <c r="C73" s="15" t="s">
        <v>133</v>
      </c>
      <c r="D73" s="12" t="s">
        <v>127</v>
      </c>
      <c r="E73" s="50">
        <v>3438.7738095238096</v>
      </c>
      <c r="F73" s="58">
        <v>3659.1666666666665</v>
      </c>
      <c r="G73" s="31">
        <f>(F73-E73)/E73</f>
        <v>6.4090536147643914E-2</v>
      </c>
      <c r="H73" s="58">
        <v>3659.1666666666665</v>
      </c>
      <c r="I73" s="31">
        <f>(F73-H73)/H73</f>
        <v>0</v>
      </c>
    </row>
    <row r="74" spans="1:9" ht="15.75" customHeight="1" thickBot="1" x14ac:dyDescent="0.25">
      <c r="A74" s="181" t="s">
        <v>214</v>
      </c>
      <c r="B74" s="182"/>
      <c r="C74" s="182"/>
      <c r="D74" s="183"/>
      <c r="E74" s="86">
        <f>SUM(E68:E73)</f>
        <v>79960.362698412704</v>
      </c>
      <c r="F74" s="86">
        <f>SUM(F68:F73)</f>
        <v>79478.841666666674</v>
      </c>
      <c r="G74" s="110">
        <f t="shared" ref="G74" si="10">(F74-E74)/E74</f>
        <v>-6.0219965930143077E-3</v>
      </c>
      <c r="H74" s="86">
        <f>SUM(H68:H73)</f>
        <v>79478.841666666674</v>
      </c>
      <c r="I74" s="111">
        <f t="shared" ref="I74" si="11">(F74-H74)/H74</f>
        <v>0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68</v>
      </c>
      <c r="C76" s="18" t="s">
        <v>138</v>
      </c>
      <c r="D76" s="20" t="s">
        <v>134</v>
      </c>
      <c r="E76" s="43">
        <v>3607.5</v>
      </c>
      <c r="F76" s="43">
        <v>3725.8</v>
      </c>
      <c r="G76" s="21">
        <f>(F76-E76)/E76</f>
        <v>3.2792792792792846E-2</v>
      </c>
      <c r="H76" s="43">
        <v>3725.8</v>
      </c>
      <c r="I76" s="21">
        <f>(F76-H76)/H76</f>
        <v>0</v>
      </c>
    </row>
    <row r="77" spans="1:9" ht="16.5" x14ac:dyDescent="0.3">
      <c r="A77" s="37"/>
      <c r="B77" s="34" t="s">
        <v>67</v>
      </c>
      <c r="C77" s="15" t="s">
        <v>139</v>
      </c>
      <c r="D77" s="13" t="s">
        <v>135</v>
      </c>
      <c r="E77" s="47">
        <v>2690</v>
      </c>
      <c r="F77" s="47">
        <v>2780.3333333333335</v>
      </c>
      <c r="G77" s="21">
        <f>(F77-E77)/E77</f>
        <v>3.3581164807930663E-2</v>
      </c>
      <c r="H77" s="47">
        <v>2780.3333333333335</v>
      </c>
      <c r="I77" s="21">
        <f>(F77-H77)/H77</f>
        <v>0</v>
      </c>
    </row>
    <row r="78" spans="1:9" ht="16.5" x14ac:dyDescent="0.3">
      <c r="A78" s="37"/>
      <c r="B78" s="34" t="s">
        <v>69</v>
      </c>
      <c r="C78" s="15" t="s">
        <v>140</v>
      </c>
      <c r="D78" s="13" t="s">
        <v>136</v>
      </c>
      <c r="E78" s="47">
        <v>1318.3333333333333</v>
      </c>
      <c r="F78" s="47">
        <v>1323.7777777777778</v>
      </c>
      <c r="G78" s="21">
        <f>(F78-E78)/E78</f>
        <v>4.12979351032458E-3</v>
      </c>
      <c r="H78" s="47">
        <v>1323.7777777777778</v>
      </c>
      <c r="I78" s="21">
        <f>(F78-H78)/H78</f>
        <v>0</v>
      </c>
    </row>
    <row r="79" spans="1:9" ht="16.5" x14ac:dyDescent="0.3">
      <c r="A79" s="37"/>
      <c r="B79" s="34" t="s">
        <v>70</v>
      </c>
      <c r="C79" s="15" t="s">
        <v>141</v>
      </c>
      <c r="D79" s="13" t="s">
        <v>137</v>
      </c>
      <c r="E79" s="47">
        <v>2118.9652777777778</v>
      </c>
      <c r="F79" s="47">
        <v>2218.3000000000002</v>
      </c>
      <c r="G79" s="21">
        <f>(F79-E79)/E79</f>
        <v>4.6878881529572605E-2</v>
      </c>
      <c r="H79" s="47">
        <v>2218.3000000000002</v>
      </c>
      <c r="I79" s="21">
        <f>(F79-H79)/H79</f>
        <v>0</v>
      </c>
    </row>
    <row r="80" spans="1:9" ht="16.5" customHeight="1" thickBot="1" x14ac:dyDescent="0.35">
      <c r="A80" s="38"/>
      <c r="B80" s="34" t="s">
        <v>71</v>
      </c>
      <c r="C80" s="15" t="s">
        <v>200</v>
      </c>
      <c r="D80" s="12" t="s">
        <v>134</v>
      </c>
      <c r="E80" s="50">
        <v>1635.875</v>
      </c>
      <c r="F80" s="50">
        <v>1572.7777777777778</v>
      </c>
      <c r="G80" s="21">
        <f>(F80-E80)/E80</f>
        <v>-3.8570931288895653E-2</v>
      </c>
      <c r="H80" s="50">
        <v>1572.7777777777778</v>
      </c>
      <c r="I80" s="21">
        <f>(F80-H80)/H80</f>
        <v>0</v>
      </c>
    </row>
    <row r="81" spans="1:11" ht="15.75" customHeight="1" thickBot="1" x14ac:dyDescent="0.25">
      <c r="A81" s="181" t="s">
        <v>193</v>
      </c>
      <c r="B81" s="182"/>
      <c r="C81" s="182"/>
      <c r="D81" s="183"/>
      <c r="E81" s="86">
        <f>SUM(E76:E80)</f>
        <v>11370.673611111111</v>
      </c>
      <c r="F81" s="86">
        <f>SUM(F76:F80)</f>
        <v>11620.988888888889</v>
      </c>
      <c r="G81" s="110">
        <f t="shared" ref="G81" si="12">(F81-E81)/E81</f>
        <v>2.2014111594336548E-2</v>
      </c>
      <c r="H81" s="86">
        <f>SUM(H76:H80)</f>
        <v>11620.988888888889</v>
      </c>
      <c r="I81" s="111">
        <f t="shared" ref="I81" si="13">(F81-H81)/H81</f>
        <v>0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74</v>
      </c>
      <c r="C83" s="15" t="s">
        <v>144</v>
      </c>
      <c r="D83" s="20" t="s">
        <v>142</v>
      </c>
      <c r="E83" s="43">
        <v>1466.4285714285713</v>
      </c>
      <c r="F83" s="43">
        <v>1466.4285714285713</v>
      </c>
      <c r="G83" s="22">
        <f>(F83-E83)/E83</f>
        <v>0</v>
      </c>
      <c r="H83" s="43">
        <v>1466.4285714285713</v>
      </c>
      <c r="I83" s="22">
        <f>(F83-H83)/H83</f>
        <v>0</v>
      </c>
    </row>
    <row r="84" spans="1:11" ht="16.5" x14ac:dyDescent="0.3">
      <c r="A84" s="37"/>
      <c r="B84" s="34" t="s">
        <v>76</v>
      </c>
      <c r="C84" s="15" t="s">
        <v>143</v>
      </c>
      <c r="D84" s="11" t="s">
        <v>161</v>
      </c>
      <c r="E84" s="47">
        <v>1431.075</v>
      </c>
      <c r="F84" s="32">
        <v>1266.6666666666667</v>
      </c>
      <c r="G84" s="21">
        <f>(F84-E84)/E84</f>
        <v>-0.11488449825014992</v>
      </c>
      <c r="H84" s="32">
        <v>1266.6666666666667</v>
      </c>
      <c r="I84" s="21">
        <f>(F84-H84)/H84</f>
        <v>0</v>
      </c>
    </row>
    <row r="85" spans="1:11" ht="16.5" x14ac:dyDescent="0.3">
      <c r="A85" s="37"/>
      <c r="B85" s="34" t="s">
        <v>77</v>
      </c>
      <c r="C85" s="15" t="s">
        <v>146</v>
      </c>
      <c r="D85" s="13" t="s">
        <v>162</v>
      </c>
      <c r="E85" s="47">
        <v>1454.7777777777778</v>
      </c>
      <c r="F85" s="47">
        <v>1531.3</v>
      </c>
      <c r="G85" s="21">
        <f>(F85-E85)/E85</f>
        <v>5.2600626288856575E-2</v>
      </c>
      <c r="H85" s="47">
        <v>1531.3</v>
      </c>
      <c r="I85" s="21">
        <f>(F85-H85)/H85</f>
        <v>0</v>
      </c>
    </row>
    <row r="86" spans="1:11" ht="16.5" x14ac:dyDescent="0.3">
      <c r="A86" s="37"/>
      <c r="B86" s="34" t="s">
        <v>78</v>
      </c>
      <c r="C86" s="15" t="s">
        <v>149</v>
      </c>
      <c r="D86" s="13" t="s">
        <v>147</v>
      </c>
      <c r="E86" s="47">
        <v>1743.2</v>
      </c>
      <c r="F86" s="47">
        <v>1932.8</v>
      </c>
      <c r="G86" s="21">
        <f>(F86-E86)/E86</f>
        <v>0.10876548875631017</v>
      </c>
      <c r="H86" s="47">
        <v>1932.8</v>
      </c>
      <c r="I86" s="21">
        <f>(F86-H86)/H86</f>
        <v>0</v>
      </c>
    </row>
    <row r="87" spans="1:11" ht="16.5" x14ac:dyDescent="0.3">
      <c r="A87" s="37"/>
      <c r="B87" s="34" t="s">
        <v>79</v>
      </c>
      <c r="C87" s="15" t="s">
        <v>155</v>
      </c>
      <c r="D87" s="25" t="s">
        <v>156</v>
      </c>
      <c r="E87" s="61">
        <v>8625</v>
      </c>
      <c r="F87" s="61">
        <v>8830</v>
      </c>
      <c r="G87" s="21">
        <f>(F87-E87)/E87</f>
        <v>2.3768115942028985E-2</v>
      </c>
      <c r="H87" s="61">
        <v>8830</v>
      </c>
      <c r="I87" s="21">
        <f>(F87-H87)/H87</f>
        <v>0</v>
      </c>
    </row>
    <row r="88" spans="1:11" ht="16.5" x14ac:dyDescent="0.3">
      <c r="A88" s="37"/>
      <c r="B88" s="34" t="s">
        <v>80</v>
      </c>
      <c r="C88" s="15" t="s">
        <v>151</v>
      </c>
      <c r="D88" s="25" t="s">
        <v>150</v>
      </c>
      <c r="E88" s="61">
        <v>3868.45</v>
      </c>
      <c r="F88" s="61">
        <v>3967.3</v>
      </c>
      <c r="G88" s="21">
        <f>(F88-E88)/E88</f>
        <v>2.5552870012537417E-2</v>
      </c>
      <c r="H88" s="61">
        <v>3967.3</v>
      </c>
      <c r="I88" s="21">
        <f>(F88-H88)/H88</f>
        <v>0</v>
      </c>
    </row>
    <row r="89" spans="1:11" ht="16.5" customHeight="1" thickBot="1" x14ac:dyDescent="0.35">
      <c r="A89" s="35"/>
      <c r="B89" s="36" t="s">
        <v>75</v>
      </c>
      <c r="C89" s="16" t="s">
        <v>148</v>
      </c>
      <c r="D89" s="12" t="s">
        <v>145</v>
      </c>
      <c r="E89" s="50">
        <v>882</v>
      </c>
      <c r="F89" s="50">
        <v>831</v>
      </c>
      <c r="G89" s="23">
        <f>(F89-E89)/E89</f>
        <v>-5.7823129251700682E-2</v>
      </c>
      <c r="H89" s="50">
        <v>808.5</v>
      </c>
      <c r="I89" s="23">
        <f>(F89-H89)/H89</f>
        <v>2.7829313543599257E-2</v>
      </c>
    </row>
    <row r="90" spans="1:11" ht="15.75" customHeight="1" thickBot="1" x14ac:dyDescent="0.25">
      <c r="A90" s="181" t="s">
        <v>194</v>
      </c>
      <c r="B90" s="182"/>
      <c r="C90" s="182"/>
      <c r="D90" s="183"/>
      <c r="E90" s="86">
        <f>SUM(E83:E89)</f>
        <v>19470.931349206348</v>
      </c>
      <c r="F90" s="86">
        <f>SUM(F83:F89)</f>
        <v>19825.495238095238</v>
      </c>
      <c r="G90" s="120">
        <f t="shared" ref="G90:G91" si="14">(F90-E90)/E90</f>
        <v>1.8209909044917982E-2</v>
      </c>
      <c r="H90" s="86">
        <f>SUM(H83:H89)</f>
        <v>19802.995238095238</v>
      </c>
      <c r="I90" s="111">
        <f t="shared" ref="I90:I91" si="15">(F90-H90)/H90</f>
        <v>1.1361917593514593E-3</v>
      </c>
    </row>
    <row r="91" spans="1:11" ht="15.75" customHeight="1" thickBot="1" x14ac:dyDescent="0.25">
      <c r="A91" s="181" t="s">
        <v>195</v>
      </c>
      <c r="B91" s="182"/>
      <c r="C91" s="182"/>
      <c r="D91" s="183"/>
      <c r="E91" s="106">
        <f>SUM(E90+E81+E74+E66+E55+E47+E39+E32)</f>
        <v>343883.31269841269</v>
      </c>
      <c r="F91" s="106">
        <f>SUM(F32,F39,F47,F55,F66,F74,F81,F90)</f>
        <v>351869.56119047623</v>
      </c>
      <c r="G91" s="108">
        <f t="shared" si="14"/>
        <v>2.3223716293170424E-2</v>
      </c>
      <c r="H91" s="106">
        <f>SUM(H32,H39,H47,H55,H66,H74,H81,H90)</f>
        <v>353398.00484126981</v>
      </c>
      <c r="I91" s="121">
        <f t="shared" si="15"/>
        <v>-4.3249923028854734E-3</v>
      </c>
      <c r="J91" s="122"/>
    </row>
    <row r="92" spans="1:11" x14ac:dyDescent="0.25">
      <c r="E92" s="123"/>
      <c r="F92" s="123"/>
      <c r="K92" s="124"/>
    </row>
    <row r="95" spans="1:11" x14ac:dyDescent="0.25">
      <c r="E95" s="137"/>
      <c r="F95" s="137"/>
      <c r="G95" s="137"/>
      <c r="H95" s="137"/>
      <c r="I95" s="137"/>
    </row>
  </sheetData>
  <sortState ref="B83:I89">
    <sortCondition ref="I83:I89"/>
  </sortState>
  <mergeCells count="19">
    <mergeCell ref="C13:C14"/>
    <mergeCell ref="D13:D14"/>
    <mergeCell ref="E13:E14"/>
    <mergeCell ref="A9:I9"/>
    <mergeCell ref="H13:H14"/>
    <mergeCell ref="I13:I14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92"/>
  <sheetViews>
    <sheetView rightToLeft="1" tabSelected="1" topLeftCell="B28" zoomScaleNormal="100" workbookViewId="0">
      <selection activeCell="D16" sqref="D16:I40"/>
    </sheetView>
  </sheetViews>
  <sheetFormatPr defaultRowHeight="15" x14ac:dyDescent="0.25"/>
  <cols>
    <col min="1" max="1" width="25.75" style="9" bestFit="1" customWidth="1"/>
    <col min="2" max="2" width="4.875" style="9" customWidth="1"/>
    <col min="3" max="3" width="31.25" customWidth="1"/>
    <col min="4" max="4" width="13.125" customWidth="1"/>
    <col min="5" max="5" width="11.25" customWidth="1"/>
    <col min="6" max="6" width="13.125" customWidth="1"/>
    <col min="7" max="7" width="10.125" style="82" customWidth="1"/>
    <col min="8" max="8" width="11.375" customWidth="1"/>
    <col min="9" max="9" width="11.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3" t="s">
        <v>205</v>
      </c>
      <c r="B9" s="26"/>
      <c r="C9" s="26"/>
      <c r="D9" s="26"/>
      <c r="E9" s="142"/>
      <c r="F9" s="142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221</v>
      </c>
    </row>
    <row r="12" spans="1:9" ht="15.75" thickBot="1" x14ac:dyDescent="0.3"/>
    <row r="13" spans="1:9" ht="24.75" customHeight="1" x14ac:dyDescent="0.2">
      <c r="A13" s="175" t="s">
        <v>3</v>
      </c>
      <c r="B13" s="175"/>
      <c r="C13" s="177" t="s">
        <v>0</v>
      </c>
      <c r="D13" s="171" t="s">
        <v>207</v>
      </c>
      <c r="E13" s="171" t="s">
        <v>208</v>
      </c>
      <c r="F13" s="171" t="s">
        <v>209</v>
      </c>
      <c r="G13" s="171" t="s">
        <v>210</v>
      </c>
      <c r="H13" s="171" t="s">
        <v>211</v>
      </c>
      <c r="I13" s="171" t="s">
        <v>212</v>
      </c>
    </row>
    <row r="14" spans="1:9" ht="24.75" customHeight="1" thickBot="1" x14ac:dyDescent="0.25">
      <c r="A14" s="176"/>
      <c r="B14" s="176"/>
      <c r="C14" s="178"/>
      <c r="D14" s="191"/>
      <c r="E14" s="191"/>
      <c r="F14" s="191"/>
      <c r="G14" s="172"/>
      <c r="H14" s="191"/>
      <c r="I14" s="191"/>
    </row>
    <row r="15" spans="1:9" ht="17.25" customHeight="1" thickBot="1" x14ac:dyDescent="0.3">
      <c r="A15" s="90" t="s">
        <v>24</v>
      </c>
      <c r="B15" s="129"/>
      <c r="C15" s="5"/>
      <c r="D15" s="7"/>
      <c r="E15" s="7"/>
      <c r="F15" s="7"/>
      <c r="G15" s="7"/>
      <c r="H15" s="7"/>
      <c r="I15" s="8"/>
    </row>
    <row r="16" spans="1:9" ht="16.5" x14ac:dyDescent="0.3">
      <c r="A16" s="91"/>
      <c r="B16" s="138" t="s">
        <v>4</v>
      </c>
      <c r="C16" s="14" t="s">
        <v>163</v>
      </c>
      <c r="D16" s="134">
        <v>1875</v>
      </c>
      <c r="E16" s="135">
        <v>1750</v>
      </c>
      <c r="F16" s="144">
        <v>1500</v>
      </c>
      <c r="G16" s="145">
        <v>2000</v>
      </c>
      <c r="H16" s="135">
        <v>1416</v>
      </c>
      <c r="I16" s="146">
        <v>1708.2</v>
      </c>
    </row>
    <row r="17" spans="1:9" ht="16.5" x14ac:dyDescent="0.3">
      <c r="A17" s="92"/>
      <c r="B17" s="139" t="s">
        <v>5</v>
      </c>
      <c r="C17" s="15" t="s">
        <v>164</v>
      </c>
      <c r="D17" s="93">
        <v>2500</v>
      </c>
      <c r="E17" s="32">
        <v>1500</v>
      </c>
      <c r="F17" s="147">
        <v>3250</v>
      </c>
      <c r="G17" s="148">
        <v>2500</v>
      </c>
      <c r="H17" s="149">
        <v>2000</v>
      </c>
      <c r="I17" s="150">
        <v>2350</v>
      </c>
    </row>
    <row r="18" spans="1:9" ht="16.5" x14ac:dyDescent="0.3">
      <c r="A18" s="92"/>
      <c r="B18" s="139" t="s">
        <v>6</v>
      </c>
      <c r="C18" s="15" t="s">
        <v>165</v>
      </c>
      <c r="D18" s="151">
        <v>1625</v>
      </c>
      <c r="E18" s="149">
        <v>1500</v>
      </c>
      <c r="F18" s="147">
        <v>1875</v>
      </c>
      <c r="G18" s="152">
        <v>1500</v>
      </c>
      <c r="H18" s="32">
        <v>1666</v>
      </c>
      <c r="I18" s="150">
        <v>1633.2</v>
      </c>
    </row>
    <row r="19" spans="1:9" ht="16.5" x14ac:dyDescent="0.3">
      <c r="A19" s="92"/>
      <c r="B19" s="139" t="s">
        <v>7</v>
      </c>
      <c r="C19" s="15" t="s">
        <v>166</v>
      </c>
      <c r="D19" s="93">
        <v>750</v>
      </c>
      <c r="E19" s="32">
        <v>500</v>
      </c>
      <c r="F19" s="147">
        <v>1125</v>
      </c>
      <c r="G19" s="148">
        <v>825</v>
      </c>
      <c r="H19" s="32">
        <v>666</v>
      </c>
      <c r="I19" s="150">
        <v>773.2</v>
      </c>
    </row>
    <row r="20" spans="1:9" ht="16.5" x14ac:dyDescent="0.3">
      <c r="A20" s="92"/>
      <c r="B20" s="139" t="s">
        <v>8</v>
      </c>
      <c r="C20" s="15" t="s">
        <v>167</v>
      </c>
      <c r="D20" s="93">
        <v>3250</v>
      </c>
      <c r="E20" s="32">
        <v>2000</v>
      </c>
      <c r="F20" s="147">
        <v>5000</v>
      </c>
      <c r="G20" s="148">
        <v>3000</v>
      </c>
      <c r="H20" s="32">
        <v>2833</v>
      </c>
      <c r="I20" s="150">
        <v>3216.6</v>
      </c>
    </row>
    <row r="21" spans="1:9" ht="16.5" x14ac:dyDescent="0.3">
      <c r="A21" s="92"/>
      <c r="B21" s="139" t="s">
        <v>9</v>
      </c>
      <c r="C21" s="15" t="s">
        <v>168</v>
      </c>
      <c r="D21" s="93">
        <v>1750</v>
      </c>
      <c r="E21" s="32">
        <v>1500</v>
      </c>
      <c r="F21" s="147">
        <v>1500</v>
      </c>
      <c r="G21" s="148">
        <v>2000</v>
      </c>
      <c r="H21" s="32">
        <v>1666</v>
      </c>
      <c r="I21" s="150">
        <v>1683.2</v>
      </c>
    </row>
    <row r="22" spans="1:9" ht="16.5" x14ac:dyDescent="0.3">
      <c r="A22" s="92"/>
      <c r="B22" s="139" t="s">
        <v>10</v>
      </c>
      <c r="C22" s="15" t="s">
        <v>169</v>
      </c>
      <c r="D22" s="93">
        <v>1425</v>
      </c>
      <c r="E22" s="32">
        <v>1500</v>
      </c>
      <c r="F22" s="147">
        <v>1500</v>
      </c>
      <c r="G22" s="148">
        <v>1500</v>
      </c>
      <c r="H22" s="32">
        <v>1333</v>
      </c>
      <c r="I22" s="150">
        <v>1451.6</v>
      </c>
    </row>
    <row r="23" spans="1:9" ht="16.5" x14ac:dyDescent="0.3">
      <c r="A23" s="92"/>
      <c r="B23" s="139" t="s">
        <v>11</v>
      </c>
      <c r="C23" s="15" t="s">
        <v>170</v>
      </c>
      <c r="D23" s="93">
        <v>300</v>
      </c>
      <c r="E23" s="32">
        <v>350</v>
      </c>
      <c r="F23" s="147">
        <v>500</v>
      </c>
      <c r="G23" s="148">
        <v>500</v>
      </c>
      <c r="H23" s="32">
        <v>433</v>
      </c>
      <c r="I23" s="150">
        <v>416.6</v>
      </c>
    </row>
    <row r="24" spans="1:9" ht="16.5" x14ac:dyDescent="0.3">
      <c r="A24" s="92"/>
      <c r="B24" s="139" t="s">
        <v>12</v>
      </c>
      <c r="C24" s="15" t="s">
        <v>171</v>
      </c>
      <c r="D24" s="93"/>
      <c r="E24" s="32">
        <v>350</v>
      </c>
      <c r="F24" s="147">
        <v>500</v>
      </c>
      <c r="G24" s="148">
        <v>500</v>
      </c>
      <c r="H24" s="32">
        <v>500</v>
      </c>
      <c r="I24" s="150">
        <v>462.5</v>
      </c>
    </row>
    <row r="25" spans="1:9" ht="16.5" x14ac:dyDescent="0.3">
      <c r="A25" s="92"/>
      <c r="B25" s="139" t="s">
        <v>13</v>
      </c>
      <c r="C25" s="15" t="s">
        <v>172</v>
      </c>
      <c r="D25" s="93">
        <v>300</v>
      </c>
      <c r="E25" s="32">
        <v>350</v>
      </c>
      <c r="F25" s="147">
        <v>500</v>
      </c>
      <c r="G25" s="148">
        <v>500</v>
      </c>
      <c r="H25" s="32">
        <v>500</v>
      </c>
      <c r="I25" s="150">
        <v>430</v>
      </c>
    </row>
    <row r="26" spans="1:9" ht="16.5" x14ac:dyDescent="0.3">
      <c r="A26" s="92"/>
      <c r="B26" s="139" t="s">
        <v>14</v>
      </c>
      <c r="C26" s="15" t="s">
        <v>173</v>
      </c>
      <c r="D26" s="93">
        <v>300</v>
      </c>
      <c r="E26" s="32">
        <v>500</v>
      </c>
      <c r="F26" s="147">
        <v>500</v>
      </c>
      <c r="G26" s="148">
        <v>500</v>
      </c>
      <c r="H26" s="32">
        <v>500</v>
      </c>
      <c r="I26" s="150">
        <v>460</v>
      </c>
    </row>
    <row r="27" spans="1:9" ht="16.5" x14ac:dyDescent="0.3">
      <c r="A27" s="92"/>
      <c r="B27" s="139" t="s">
        <v>15</v>
      </c>
      <c r="C27" s="15" t="s">
        <v>174</v>
      </c>
      <c r="D27" s="93">
        <v>1750</v>
      </c>
      <c r="E27" s="32">
        <v>2500</v>
      </c>
      <c r="F27" s="147">
        <v>1000</v>
      </c>
      <c r="G27" s="148">
        <v>2000</v>
      </c>
      <c r="H27" s="32">
        <v>2166</v>
      </c>
      <c r="I27" s="150">
        <v>1883.2</v>
      </c>
    </row>
    <row r="28" spans="1:9" ht="16.5" x14ac:dyDescent="0.3">
      <c r="A28" s="92"/>
      <c r="B28" s="139" t="s">
        <v>16</v>
      </c>
      <c r="C28" s="15" t="s">
        <v>175</v>
      </c>
      <c r="D28" s="151">
        <v>300</v>
      </c>
      <c r="E28" s="149">
        <v>500</v>
      </c>
      <c r="F28" s="147">
        <v>500</v>
      </c>
      <c r="G28" s="148">
        <v>500</v>
      </c>
      <c r="H28" s="32">
        <v>500</v>
      </c>
      <c r="I28" s="150">
        <v>460</v>
      </c>
    </row>
    <row r="29" spans="1:9" ht="16.5" x14ac:dyDescent="0.3">
      <c r="A29" s="92"/>
      <c r="B29" s="139" t="s">
        <v>17</v>
      </c>
      <c r="C29" s="15" t="s">
        <v>176</v>
      </c>
      <c r="D29" s="151"/>
      <c r="E29" s="149">
        <v>1500</v>
      </c>
      <c r="F29" s="147">
        <v>1500</v>
      </c>
      <c r="G29" s="148">
        <v>1000</v>
      </c>
      <c r="H29" s="32">
        <v>1000</v>
      </c>
      <c r="I29" s="150">
        <v>1250</v>
      </c>
    </row>
    <row r="30" spans="1:9" ht="16.5" x14ac:dyDescent="0.3">
      <c r="A30" s="92"/>
      <c r="B30" s="139" t="s">
        <v>18</v>
      </c>
      <c r="C30" s="15" t="s">
        <v>177</v>
      </c>
      <c r="D30" s="93"/>
      <c r="E30" s="32">
        <v>1500</v>
      </c>
      <c r="F30" s="147">
        <v>1000</v>
      </c>
      <c r="G30" s="148">
        <v>1000</v>
      </c>
      <c r="H30" s="32">
        <v>750</v>
      </c>
      <c r="I30" s="150">
        <v>1062.5</v>
      </c>
    </row>
    <row r="31" spans="1:9" ht="17.25" thickBot="1" x14ac:dyDescent="0.35">
      <c r="A31" s="94"/>
      <c r="B31" s="140" t="s">
        <v>19</v>
      </c>
      <c r="C31" s="16" t="s">
        <v>178</v>
      </c>
      <c r="D31" s="153">
        <v>1250</v>
      </c>
      <c r="E31" s="154">
        <v>1500</v>
      </c>
      <c r="F31" s="155">
        <v>1250</v>
      </c>
      <c r="G31" s="156">
        <v>1250</v>
      </c>
      <c r="H31" s="154">
        <v>1166</v>
      </c>
      <c r="I31" s="95">
        <v>1283.2</v>
      </c>
    </row>
    <row r="32" spans="1:9" ht="17.25" customHeight="1" thickBot="1" x14ac:dyDescent="0.3">
      <c r="A32" s="90" t="s">
        <v>20</v>
      </c>
      <c r="B32" s="129" t="s">
        <v>21</v>
      </c>
      <c r="C32" s="5"/>
      <c r="D32" s="157"/>
      <c r="E32" s="157"/>
      <c r="F32" s="158"/>
      <c r="G32" s="157"/>
      <c r="I32" s="159"/>
    </row>
    <row r="33" spans="1:9" ht="16.5" x14ac:dyDescent="0.3">
      <c r="A33" s="91"/>
      <c r="B33" s="138" t="s">
        <v>26</v>
      </c>
      <c r="C33" s="18" t="s">
        <v>179</v>
      </c>
      <c r="D33" s="134">
        <v>2500</v>
      </c>
      <c r="E33" s="134">
        <v>2500</v>
      </c>
      <c r="F33" s="144">
        <v>2250</v>
      </c>
      <c r="G33" s="146">
        <v>2750</v>
      </c>
      <c r="H33" s="135">
        <v>1833</v>
      </c>
      <c r="I33" s="146">
        <v>2366.6</v>
      </c>
    </row>
    <row r="34" spans="1:9" ht="16.5" x14ac:dyDescent="0.3">
      <c r="A34" s="92"/>
      <c r="B34" s="139" t="s">
        <v>27</v>
      </c>
      <c r="C34" s="15" t="s">
        <v>180</v>
      </c>
      <c r="D34" s="93">
        <v>2250</v>
      </c>
      <c r="E34" s="93">
        <v>2500</v>
      </c>
      <c r="F34" s="147">
        <v>2250</v>
      </c>
      <c r="G34" s="150">
        <v>2750</v>
      </c>
      <c r="H34" s="32">
        <v>1833</v>
      </c>
      <c r="I34" s="150">
        <v>2316.6</v>
      </c>
    </row>
    <row r="35" spans="1:9" ht="16.5" x14ac:dyDescent="0.3">
      <c r="A35" s="92"/>
      <c r="B35" s="138" t="s">
        <v>28</v>
      </c>
      <c r="C35" s="15" t="s">
        <v>181</v>
      </c>
      <c r="D35" s="93">
        <v>1000</v>
      </c>
      <c r="E35" s="93">
        <v>1000</v>
      </c>
      <c r="F35" s="147">
        <v>1500</v>
      </c>
      <c r="G35" s="150">
        <v>1000</v>
      </c>
      <c r="H35" s="32">
        <v>1166</v>
      </c>
      <c r="I35" s="150">
        <v>1133.2</v>
      </c>
    </row>
    <row r="36" spans="1:9" ht="16.5" x14ac:dyDescent="0.3">
      <c r="A36" s="92"/>
      <c r="B36" s="139" t="s">
        <v>29</v>
      </c>
      <c r="C36" s="15" t="s">
        <v>182</v>
      </c>
      <c r="D36" s="93">
        <v>1500</v>
      </c>
      <c r="E36" s="93">
        <v>1500</v>
      </c>
      <c r="F36" s="147">
        <v>1500</v>
      </c>
      <c r="G36" s="150">
        <v>1500</v>
      </c>
      <c r="H36" s="32">
        <v>1000</v>
      </c>
      <c r="I36" s="150">
        <v>1400</v>
      </c>
    </row>
    <row r="37" spans="1:9" ht="16.5" customHeight="1" thickBot="1" x14ac:dyDescent="0.35">
      <c r="A37" s="94"/>
      <c r="B37" s="138" t="s">
        <v>30</v>
      </c>
      <c r="C37" s="15" t="s">
        <v>183</v>
      </c>
      <c r="D37" s="160">
        <v>1000</v>
      </c>
      <c r="E37" s="160">
        <v>1500</v>
      </c>
      <c r="F37" s="155">
        <v>2000</v>
      </c>
      <c r="G37" s="161">
        <v>1000</v>
      </c>
      <c r="H37" s="136">
        <v>1000</v>
      </c>
      <c r="I37" s="95">
        <v>1300</v>
      </c>
    </row>
    <row r="38" spans="1:9" ht="17.25" customHeight="1" thickBot="1" x14ac:dyDescent="0.3">
      <c r="A38" s="90" t="s">
        <v>25</v>
      </c>
      <c r="B38" s="129" t="s">
        <v>51</v>
      </c>
      <c r="C38" s="5"/>
      <c r="D38" s="157"/>
      <c r="E38" s="157"/>
      <c r="F38" s="158"/>
      <c r="G38" s="162"/>
      <c r="H38" s="163"/>
      <c r="I38" s="164"/>
    </row>
    <row r="39" spans="1:9" ht="16.5" x14ac:dyDescent="0.3">
      <c r="A39" s="91"/>
      <c r="B39" s="141" t="s">
        <v>31</v>
      </c>
      <c r="C39" s="19" t="s">
        <v>213</v>
      </c>
      <c r="D39" s="42"/>
      <c r="E39" s="42">
        <v>27000</v>
      </c>
      <c r="F39" s="144">
        <v>25000</v>
      </c>
      <c r="G39" s="165">
        <v>20000</v>
      </c>
      <c r="H39" s="166">
        <v>24333</v>
      </c>
      <c r="I39" s="146">
        <v>24083.25</v>
      </c>
    </row>
    <row r="40" spans="1:9" ht="17.25" thickBot="1" x14ac:dyDescent="0.35">
      <c r="A40" s="94"/>
      <c r="B40" s="140" t="s">
        <v>32</v>
      </c>
      <c r="C40" s="16" t="s">
        <v>185</v>
      </c>
      <c r="D40" s="49">
        <v>17000</v>
      </c>
      <c r="E40" s="49">
        <v>17000</v>
      </c>
      <c r="F40" s="155">
        <v>15000</v>
      </c>
      <c r="G40" s="85">
        <v>15000</v>
      </c>
      <c r="H40" s="167">
        <v>16000</v>
      </c>
      <c r="I40" s="95">
        <v>16000</v>
      </c>
    </row>
    <row r="41" spans="1:9" x14ac:dyDescent="0.25">
      <c r="D41" s="96"/>
      <c r="E41" s="96"/>
      <c r="F41" s="96"/>
      <c r="G41" s="97"/>
      <c r="H41" s="96"/>
      <c r="I41" s="96"/>
    </row>
    <row r="44" spans="1:9" x14ac:dyDescent="0.25">
      <c r="G44"/>
    </row>
    <row r="45" spans="1:9" ht="14.25" customHeight="1" x14ac:dyDescent="0.25"/>
    <row r="46" spans="1:9" x14ac:dyDescent="0.25">
      <c r="G46"/>
    </row>
    <row r="48" spans="1:9" x14ac:dyDescent="0.25">
      <c r="G48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19-11-2018</vt:lpstr>
      <vt:lpstr>By Order</vt:lpstr>
      <vt:lpstr>All Stores</vt:lpstr>
      <vt:lpstr>'19-11-2018'!Print_Titles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2018-11-09T07:49:52Z</cp:lastPrinted>
  <dcterms:created xsi:type="dcterms:W3CDTF">2010-10-20T06:23:14Z</dcterms:created>
  <dcterms:modified xsi:type="dcterms:W3CDTF">2018-11-23T12:19:42Z</dcterms:modified>
</cp:coreProperties>
</file>