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activeTab="5"/>
  </bookViews>
  <sheets>
    <sheet name="Supermarkets" sheetId="5" r:id="rId1"/>
    <sheet name="stores" sheetId="7" r:id="rId2"/>
    <sheet name="Comp" sheetId="8" r:id="rId3"/>
    <sheet name="11-02-2019" sheetId="9" r:id="rId4"/>
    <sheet name="By Order" sheetId="11" r:id="rId5"/>
    <sheet name="All Stores" sheetId="12" r:id="rId6"/>
  </sheets>
  <definedNames>
    <definedName name="_xlnm.Print_Titles" localSheetId="3">'11-02-2019'!$12:$14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3" i="11"/>
  <c r="G83" i="11"/>
  <c r="I87" i="11"/>
  <c r="G87" i="11"/>
  <c r="I86" i="11"/>
  <c r="G86" i="11"/>
  <c r="I85" i="11"/>
  <c r="G85" i="11"/>
  <c r="I84" i="11"/>
  <c r="G84" i="11"/>
  <c r="I76" i="11"/>
  <c r="G76" i="11"/>
  <c r="I80" i="11"/>
  <c r="G80" i="11"/>
  <c r="I79" i="11"/>
  <c r="G79" i="11"/>
  <c r="I78" i="11"/>
  <c r="G78" i="11"/>
  <c r="I77" i="11"/>
  <c r="G77" i="11"/>
  <c r="I71" i="11"/>
  <c r="G71" i="11"/>
  <c r="I72" i="11"/>
  <c r="G72" i="11"/>
  <c r="I70" i="11"/>
  <c r="G70" i="11"/>
  <c r="I73" i="11"/>
  <c r="G73" i="11"/>
  <c r="I69" i="11"/>
  <c r="G69" i="11"/>
  <c r="I68" i="11"/>
  <c r="G68" i="11"/>
  <c r="I57" i="11"/>
  <c r="G57" i="11"/>
  <c r="I65" i="11"/>
  <c r="G65" i="11"/>
  <c r="I64" i="11"/>
  <c r="G64" i="11"/>
  <c r="I63" i="11"/>
  <c r="G63" i="11"/>
  <c r="I62" i="11"/>
  <c r="G62" i="11"/>
  <c r="I61" i="11"/>
  <c r="G61" i="11"/>
  <c r="I60" i="11"/>
  <c r="G60" i="11"/>
  <c r="I59" i="11"/>
  <c r="G59" i="11"/>
  <c r="I58" i="11"/>
  <c r="G58" i="11"/>
  <c r="I54" i="11"/>
  <c r="G54" i="11"/>
  <c r="I50" i="11"/>
  <c r="G50" i="11"/>
  <c r="I53" i="11"/>
  <c r="G53" i="11"/>
  <c r="I52" i="11"/>
  <c r="G52" i="11"/>
  <c r="I51" i="11"/>
  <c r="G51" i="11"/>
  <c r="I49" i="11"/>
  <c r="G49" i="11"/>
  <c r="I46" i="11"/>
  <c r="G46" i="11"/>
  <c r="I42" i="11"/>
  <c r="G42" i="11"/>
  <c r="I43" i="11"/>
  <c r="G43" i="11"/>
  <c r="I41" i="11"/>
  <c r="G41" i="11"/>
  <c r="I45" i="11"/>
  <c r="G45" i="11"/>
  <c r="I44" i="11"/>
  <c r="G44" i="11"/>
  <c r="I34" i="11"/>
  <c r="G34" i="11"/>
  <c r="I38" i="11"/>
  <c r="G38" i="11"/>
  <c r="I35" i="11"/>
  <c r="G35" i="11"/>
  <c r="I36" i="11"/>
  <c r="G36" i="11"/>
  <c r="I37" i="11"/>
  <c r="G37" i="11"/>
  <c r="I26" i="11"/>
  <c r="G26" i="11"/>
  <c r="I17" i="11"/>
  <c r="G17" i="11"/>
  <c r="I31" i="11"/>
  <c r="G31" i="11"/>
  <c r="I24" i="11"/>
  <c r="G24" i="11"/>
  <c r="I23" i="11"/>
  <c r="G23" i="11"/>
  <c r="I19" i="11"/>
  <c r="G19" i="11"/>
  <c r="I21" i="11"/>
  <c r="G21" i="11"/>
  <c r="I18" i="11"/>
  <c r="G18" i="11"/>
  <c r="I22" i="11"/>
  <c r="G22" i="11"/>
  <c r="I28" i="11"/>
  <c r="G28" i="11"/>
  <c r="I30" i="11"/>
  <c r="G30" i="11"/>
  <c r="I27" i="11"/>
  <c r="G27" i="11"/>
  <c r="I20" i="11"/>
  <c r="G20" i="11"/>
  <c r="I29" i="11"/>
  <c r="G29" i="11"/>
  <c r="I16" i="11"/>
  <c r="G16" i="11"/>
  <c r="I25" i="11"/>
  <c r="G25" i="11"/>
  <c r="D40" i="8" l="1"/>
  <c r="I39" i="5" l="1"/>
  <c r="F74" i="11"/>
  <c r="H74" i="11"/>
  <c r="I15" i="5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<sst xmlns="http://schemas.openxmlformats.org/spreadsheetml/2006/main" count="848" uniqueCount="225">
  <si>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</si>
  <si>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</si>
  <si>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</si>
  <si>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</si>
  <si>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</si>
  <si>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</si>
  <si>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</si>
  <si>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</si>
  <si>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</si>
  <si>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</si>
  <si>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</si>
  <si>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</si>
  <si>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</si>
  <si>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</si>
  <si>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</si>
  <si>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</si>
  <si>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</si>
  <si>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</si>
  <si>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</si>
  <si>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</si>
  <si>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</si>
  <si>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</si>
  <si>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</si>
  <si>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</si>
  <si>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</si>
  <si>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</si>
  <si>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</si>
  <si>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</si>
  <si>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</si>
  <si>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</si>
  <si>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</si>
  <si>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</si>
  <si>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</si>
  <si>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</si>
  <si>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</si>
  <si>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</si>
  <si>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</si>
  <si>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</si>
  <si>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</si>
  <si>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</si>
  <si>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</si>
  <si>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</si>
  <si>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</si>
  <si>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</si>
  <si>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</si>
  <si>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</si>
  <si>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</si>
  <si>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</si>
  <si>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</si>
  <si>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</si>
  <si>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</si>
  <si>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</si>
  <si>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</si>
  <si>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</si>
  <si>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</si>
  <si>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</si>
  <si>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</si>
  <si>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</si>
  <si>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</si>
  <si>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</si>
  <si>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</si>
  <si>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</si>
  <si>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</si>
  <si>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</si>
  <si>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</si>
  <si>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</si>
  <si>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</si>
  <si>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</si>
  <si>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</si>
  <si>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</si>
  <si>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</si>
  <si>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</si>
  <si>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</si>
  <si>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</si>
  <si>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</si>
  <si>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</si>
  <si>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</si>
  <si>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</si>
  <si>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</si>
  <si>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</si>
  <si>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</si>
  <si>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</si>
  <si>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</si>
  <si>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</si>
  <si>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</si>
  <si>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</si>
  <si>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</si>
  <si>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</si>
  <si>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</si>
  <si>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</si>
  <si>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</si>
  <si>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</si>
  <si>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</si>
  <si>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</si>
  <si>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</si>
  <si>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</si>
  <si>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</si>
  <si>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</si>
  <si>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</si>
  <si>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</si>
  <si>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</si>
  <si>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</si>
  <si>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</si>
  <si>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</si>
  <si>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</si>
  <si>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</si>
  <si>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</si>
  <si>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</si>
  <si>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</si>
  <si>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</si>
  <si>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</si>
  <si>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</si>
  <si>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</si>
  <si>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</si>
  <si>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</si>
  <si>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</si>
  <si>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</si>
  <si>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</si>
  <si>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</si>
  <si>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</si>
  <si>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</si>
  <si>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</si>
  <si>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</si>
  <si>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</si>
  <si>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</si>
  <si>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</si>
  <si>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</si>
  <si>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</si>
  <si>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</si>
  <si>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</si>
  <si>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</si>
  <si>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</si>
  <si>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</si>
  <si>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</si>
  <si>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</si>
  <si>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</si>
  <si>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</si>
  <si>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</si>
  <si>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</si>
  <si>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</si>
  <si>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</si>
  <si>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</si>
  <si>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</si>
  <si>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</si>
  <si>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</si>
  <si>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</si>
  <si>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</si>
  <si>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</si>
  <si>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</si>
  <si>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</si>
  <si>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</si>
  <si>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</si>
  <si>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</si>
  <si>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</si>
  <si>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</si>
  <si>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</si>
  <si>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</si>
  <si>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</si>
  <si>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</si>
  <si>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</si>
  <si>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</si>
  <si>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</si>
  <si>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</si>
  <si>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</si>
  <si>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</si>
  <si>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</si>
  <si>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</si>
  <si>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</si>
  <si>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</si>
  <si>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</si>
  <si>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</si>
  <si>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</si>
  <si>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</si>
  <si>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</si>
  <si>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</si>
  <si>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</si>
  <si>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</si>
  <si>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</si>
  <si>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</si>
  <si>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</si>
  <si>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</si>
  <si>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</si>
  <si>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</si>
  <si>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</si>
  <si>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</si>
  <si>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</si>
  <si>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</si>
  <si>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</si>
  <si>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</si>
  <si>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</si>
  <si>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</si>
  <si>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</si>
  <si>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</si>
  <si>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</si>
  <si>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</si>
  <si>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</si>
  <si>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</si>
  <si>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</si>
  <si>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</si>
  <si>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</si>
  <si>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</si>
  <si>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</si>
  <si>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</si>
  <si>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</si>
  <si>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</si>
  <si>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</si>
  <si>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</si>
  <si>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</si>
  <si>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</si>
  <si>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</si>
  <si>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</si>
  <si>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</si>
  <si>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</si>
  <si>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</si>
  <si>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</si>
  <si>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</si>
  <si>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</si>
  <si>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2018 (ل.ل.)</t>
  </si>
  <si>
    <t>معدل أسعار المحلات والملاحم في 04-02-2019 (ل.ل.)</t>
  </si>
  <si>
    <t>معدل أسعار  السوبرماركات في 04-02-2019 (ل.ل.)</t>
  </si>
  <si>
    <t>المعدل العام للأسعار في 04-02-2019  (ل.ل.)</t>
  </si>
  <si>
    <t xml:space="preserve"> التاريخ 11 شباط 2019</t>
  </si>
  <si>
    <t>معدل أسعار  السوبرماركات في 11-02-2019 (ل.ل.)</t>
  </si>
  <si>
    <t>معدل أسعار المحلات والملاحم في 11-02-2019 (ل.ل.)</t>
  </si>
  <si>
    <t>المعدل العام للأسعار في 11-02-2019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</si>
</sst>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indent="1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3" t="s">
        <v>202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4" t="s">
        <v>3</v>
      </c>
      <c r="B12" s="180"/>
      <c r="C12" s="178" t="s">
        <v>0</v>
      </c>
      <c r="D12" s="176" t="s">
        <v>23</v>
      </c>
      <c r="E12" s="176" t="s">
        <v>217</v>
      </c>
      <c r="F12" s="176" t="s">
        <v>222</v>
      </c>
      <c r="G12" s="176" t="s">
        <v>197</v>
      </c>
      <c r="H12" s="176" t="s">
        <v>219</v>
      </c>
      <c r="I12" s="176" t="s">
        <v>187</v>
      </c>
    </row>
    <row r="13" spans="1:9" ht="38.25" customHeight="1" thickBot="1" x14ac:dyDescent="0.25">
      <c r="A13" s="175"/>
      <c r="B13" s="181"/>
      <c r="C13" s="179"/>
      <c r="D13" s="177"/>
      <c r="E13" s="177"/>
      <c r="F13" s="177"/>
      <c r="G13" s="177"/>
      <c r="H13" s="177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1690.75</v>
      </c>
      <c r="F15" s="43">
        <v>1559.7</v>
      </c>
      <c r="G15" s="45">
        <f t="shared" ref="G15:G30" si="0">(F15-E15)/E15</f>
        <v>-7.750998077776132E-2</v>
      </c>
      <c r="H15" s="43">
        <v>1527.8</v>
      </c>
      <c r="I15" s="45">
        <f t="shared" ref="I15:I30" si="1">(F15-H15)/H15</f>
        <v>2.0879696295326673E-2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1865.125</v>
      </c>
      <c r="F16" s="47">
        <v>2129.8000000000002</v>
      </c>
      <c r="G16" s="48">
        <f t="shared" si="0"/>
        <v>0.14190737886200666</v>
      </c>
      <c r="H16" s="47">
        <v>2243.8000000000002</v>
      </c>
      <c r="I16" s="44">
        <f t="shared" si="1"/>
        <v>-5.0806667260896686E-2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1819.85825</v>
      </c>
      <c r="F17" s="47">
        <v>2298.8000000000002</v>
      </c>
      <c r="G17" s="48">
        <f t="shared" si="0"/>
        <v>0.26317530499971642</v>
      </c>
      <c r="H17" s="47">
        <v>2268.8000000000002</v>
      </c>
      <c r="I17" s="44">
        <f t="shared" si="1"/>
        <v>1.3222849083215795E-2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713.92499999999995</v>
      </c>
      <c r="F18" s="47">
        <v>703.8</v>
      </c>
      <c r="G18" s="48">
        <f t="shared" si="0"/>
        <v>-1.4182161991805864E-2</v>
      </c>
      <c r="H18" s="47">
        <v>768.8</v>
      </c>
      <c r="I18" s="44">
        <f t="shared" si="1"/>
        <v>-8.4547346514047869E-2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5535.4875000000002</v>
      </c>
      <c r="F19" s="47">
        <v>4054.2222222222222</v>
      </c>
      <c r="G19" s="48">
        <f t="shared" si="0"/>
        <v>-0.26759436775492274</v>
      </c>
      <c r="H19" s="47">
        <v>4026.4444444444443</v>
      </c>
      <c r="I19" s="44">
        <f t="shared" si="1"/>
        <v>6.8988354765715677E-3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1886.8832500000001</v>
      </c>
      <c r="F20" s="47">
        <v>1974.8</v>
      </c>
      <c r="G20" s="48">
        <f t="shared" si="0"/>
        <v>4.6593635297785312E-2</v>
      </c>
      <c r="H20" s="47">
        <v>1574.7</v>
      </c>
      <c r="I20" s="44">
        <f t="shared" si="1"/>
        <v>0.25408014224931724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1240.42075</v>
      </c>
      <c r="F21" s="47">
        <v>1269.7</v>
      </c>
      <c r="G21" s="48">
        <f t="shared" si="0"/>
        <v>2.3604289109159168E-2</v>
      </c>
      <c r="H21" s="47">
        <v>1254.7</v>
      </c>
      <c r="I21" s="44">
        <f t="shared" si="1"/>
        <v>1.1955049015700964E-2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407.44849999999997</v>
      </c>
      <c r="F22" s="47">
        <v>599.79999999999995</v>
      </c>
      <c r="G22" s="48">
        <f t="shared" si="0"/>
        <v>0.47208788349938707</v>
      </c>
      <c r="H22" s="47">
        <v>634.79999999999995</v>
      </c>
      <c r="I22" s="44">
        <f t="shared" si="1"/>
        <v>-5.5135475740390676E-2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584.74374999999998</v>
      </c>
      <c r="F23" s="47">
        <v>694.8</v>
      </c>
      <c r="G23" s="48">
        <f t="shared" si="0"/>
        <v>0.18821278551502257</v>
      </c>
      <c r="H23" s="47">
        <v>744.8</v>
      </c>
      <c r="I23" s="44">
        <f t="shared" si="1"/>
        <v>-6.7132116004296458E-2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630.17775000000006</v>
      </c>
      <c r="F24" s="47">
        <v>659.8</v>
      </c>
      <c r="G24" s="48">
        <f t="shared" si="0"/>
        <v>4.7006181985955381E-2</v>
      </c>
      <c r="H24" s="47">
        <v>724.8</v>
      </c>
      <c r="I24" s="44">
        <f t="shared" si="1"/>
        <v>-8.9679911699779249E-2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522.74025000000006</v>
      </c>
      <c r="F25" s="47">
        <v>669.8</v>
      </c>
      <c r="G25" s="48">
        <f t="shared" si="0"/>
        <v>0.28132471146042393</v>
      </c>
      <c r="H25" s="47">
        <v>734.8</v>
      </c>
      <c r="I25" s="44">
        <f t="shared" si="1"/>
        <v>-8.8459444746869897E-2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1239.9000000000001</v>
      </c>
      <c r="F26" s="47">
        <v>1899.8</v>
      </c>
      <c r="G26" s="48">
        <f t="shared" si="0"/>
        <v>0.53222034035002808</v>
      </c>
      <c r="H26" s="47">
        <v>2034.8</v>
      </c>
      <c r="I26" s="44">
        <f t="shared" si="1"/>
        <v>-6.6345586789856498E-2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563.92775000000006</v>
      </c>
      <c r="F27" s="47">
        <v>659.8</v>
      </c>
      <c r="G27" s="48">
        <f t="shared" si="0"/>
        <v>0.17000803737712833</v>
      </c>
      <c r="H27" s="47">
        <v>727.3</v>
      </c>
      <c r="I27" s="44">
        <f t="shared" si="1"/>
        <v>-9.2809019661762693E-2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969.4</v>
      </c>
      <c r="F28" s="47">
        <v>1279.7</v>
      </c>
      <c r="G28" s="48">
        <f t="shared" si="0"/>
        <v>0.3200949040643698</v>
      </c>
      <c r="H28" s="47">
        <v>1219.8</v>
      </c>
      <c r="I28" s="44">
        <f t="shared" si="1"/>
        <v>4.9106410887030737E-2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1599.4</v>
      </c>
      <c r="F29" s="47">
        <v>1293</v>
      </c>
      <c r="G29" s="48">
        <f t="shared" si="0"/>
        <v>-0.19157183943978998</v>
      </c>
      <c r="H29" s="47">
        <v>1373</v>
      </c>
      <c r="I29" s="44">
        <f t="shared" si="1"/>
        <v>-5.8266569555717407E-2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925.57499999999993</v>
      </c>
      <c r="F30" s="50">
        <v>1269.7</v>
      </c>
      <c r="G30" s="51">
        <f t="shared" si="0"/>
        <v>0.37179591065013656</v>
      </c>
      <c r="H30" s="50">
        <v>1247.8</v>
      </c>
      <c r="I30" s="56">
        <f t="shared" si="1"/>
        <v>1.7550889565635591E-2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2317.5792500000002</v>
      </c>
      <c r="F32" s="43">
        <v>2155</v>
      </c>
      <c r="G32" s="45">
        <f>(F32-E32)/E32</f>
        <v>-7.0150459795495765E-2</v>
      </c>
      <c r="H32" s="43">
        <v>2030</v>
      </c>
      <c r="I32" s="44">
        <f>(F32-H32)/H32</f>
        <v>6.1576354679802957E-2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2389.6667500000003</v>
      </c>
      <c r="F33" s="47">
        <v>1848.8</v>
      </c>
      <c r="G33" s="48">
        <f>(F33-E33)/E33</f>
        <v>-0.22633563864082734</v>
      </c>
      <c r="H33" s="47">
        <v>1773.8</v>
      </c>
      <c r="I33" s="44">
        <f>(F33-H33)/H33</f>
        <v>4.2282106212650807E-2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1326.0082499999999</v>
      </c>
      <c r="F34" s="47">
        <v>1199.375</v>
      </c>
      <c r="G34" s="48">
        <f>(F34-E34)/E34</f>
        <v>-9.5499594365268753E-2</v>
      </c>
      <c r="H34" s="47">
        <v>1168.625</v>
      </c>
      <c r="I34" s="44">
        <f>(F34-H34)/H34</f>
        <v>2.6312974649695155E-2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1451.598</v>
      </c>
      <c r="F35" s="47">
        <v>1262.375</v>
      </c>
      <c r="G35" s="48">
        <f>(F35-E35)/E35</f>
        <v>-0.13035496053315035</v>
      </c>
      <c r="H35" s="47">
        <v>1375</v>
      </c>
      <c r="I35" s="44">
        <f>(F35-H35)/H35</f>
        <v>-8.1909090909090904E-2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1296.6457500000001</v>
      </c>
      <c r="F36" s="50">
        <v>1014.8</v>
      </c>
      <c r="G36" s="51">
        <f>(F36-E36)/E36</f>
        <v>-0.21736526726748626</v>
      </c>
      <c r="H36" s="50">
        <v>994.8</v>
      </c>
      <c r="I36" s="56">
        <f>(F36-H36)/H36</f>
        <v>2.0104543626859671E-2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25414.716666666667</v>
      </c>
      <c r="F38" s="43">
        <v>28135.555555555555</v>
      </c>
      <c r="G38" s="45">
        <f t="shared" ref="G38:G43" si="2">(F38-E38)/E38</f>
        <v>0.10705761250753877</v>
      </c>
      <c r="H38" s="43">
        <v>28135.555555555555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14832.355555555556</v>
      </c>
      <c r="F39" s="57">
        <v>14965.333333333334</v>
      </c>
      <c r="G39" s="48">
        <f t="shared" si="2"/>
        <v>8.965384984178754E-3</v>
      </c>
      <c r="H39" s="57">
        <v>14965.333333333334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10589.125</v>
      </c>
      <c r="F40" s="57">
        <v>10466.625</v>
      </c>
      <c r="G40" s="48">
        <f t="shared" si="2"/>
        <v>-1.1568472371418791E-2</v>
      </c>
      <c r="H40" s="57">
        <v>10686</v>
      </c>
      <c r="I40" s="44">
        <f t="shared" si="3"/>
        <v>-2.052919708029197E-2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5785.7</v>
      </c>
      <c r="F41" s="47">
        <v>5590</v>
      </c>
      <c r="G41" s="48">
        <f t="shared" si="2"/>
        <v>-3.3824774875987319E-2</v>
      </c>
      <c r="H41" s="47">
        <v>5590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9966</v>
      </c>
      <c r="G42" s="48">
        <f t="shared" si="2"/>
        <v>-2.4601421150063674E-4</v>
      </c>
      <c r="H42" s="47">
        <v>9966.6666666666661</v>
      </c>
      <c r="I42" s="44">
        <f t="shared" si="3"/>
        <v>-6.6889632106962573E-5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12208.333333333332</v>
      </c>
      <c r="F43" s="50">
        <v>12699.166666666666</v>
      </c>
      <c r="G43" s="51">
        <f t="shared" si="2"/>
        <v>4.0204778156996641E-2</v>
      </c>
      <c r="H43" s="50">
        <v>12478.333333333334</v>
      </c>
      <c r="I43" s="59">
        <f t="shared" si="3"/>
        <v>1.7697342059569823E-2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5737.9513888888887</v>
      </c>
      <c r="F45" s="43">
        <v>6657.5555555555557</v>
      </c>
      <c r="G45" s="45">
        <f t="shared" ref="G45:G50" si="4">(F45-E45)/E45</f>
        <v>0.16026698456306396</v>
      </c>
      <c r="H45" s="43">
        <v>6805.8888888888887</v>
      </c>
      <c r="I45" s="44">
        <f t="shared" ref="I45:I50" si="5">(F45-H45)/H45</f>
        <v>-2.1794850864447411E-2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19168.203607142859</v>
      </c>
      <c r="F48" s="47">
        <v>18059.464250000001</v>
      </c>
      <c r="G48" s="48">
        <f t="shared" si="4"/>
        <v>-5.7842632510941017E-2</v>
      </c>
      <c r="H48" s="47">
        <v>18059.464250000001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2028.25</v>
      </c>
      <c r="F49" s="47">
        <v>2241.6666666666665</v>
      </c>
      <c r="G49" s="48">
        <f t="shared" si="4"/>
        <v>0.10522207157237348</v>
      </c>
      <c r="H49" s="47">
        <v>2258.3333333333335</v>
      </c>
      <c r="I49" s="44">
        <f t="shared" si="5"/>
        <v>-7.3800738007381407E-3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23891.458333333332</v>
      </c>
      <c r="F50" s="50">
        <v>27571</v>
      </c>
      <c r="G50" s="56">
        <f t="shared" si="4"/>
        <v>0.15401076047053083</v>
      </c>
      <c r="H50" s="50">
        <v>27571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3250</v>
      </c>
      <c r="F52" s="66">
        <v>3750</v>
      </c>
      <c r="G52" s="45">
        <f t="shared" ref="G52:G60" si="6">(F52-E52)/E52</f>
        <v>0.15384615384615385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3948</v>
      </c>
      <c r="F53" s="70">
        <v>3582.5714285714284</v>
      </c>
      <c r="G53" s="48">
        <f t="shared" si="6"/>
        <v>-9.2560428426689864E-2</v>
      </c>
      <c r="H53" s="70">
        <v>3582.5714285714284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2306.25</v>
      </c>
      <c r="G54" s="48">
        <f t="shared" si="6"/>
        <v>0.12637362637362637</v>
      </c>
      <c r="H54" s="70">
        <v>2306.25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4575</v>
      </c>
      <c r="G55" s="48">
        <f t="shared" si="6"/>
        <v>-0.16818181818181818</v>
      </c>
      <c r="H55" s="70">
        <v>4575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2026</v>
      </c>
      <c r="G56" s="55">
        <f t="shared" si="6"/>
        <v>-3.924125666864256E-2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4427.625</v>
      </c>
      <c r="F57" s="50">
        <v>4274.375</v>
      </c>
      <c r="G57" s="51">
        <f t="shared" si="6"/>
        <v>-3.4612235679399229E-2</v>
      </c>
      <c r="H57" s="50">
        <v>4274.375</v>
      </c>
      <c r="I57" s="126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5283.75</v>
      </c>
      <c r="F58" s="68">
        <v>5025</v>
      </c>
      <c r="G58" s="44">
        <f t="shared" si="6"/>
        <v>-4.8970901348474094E-2</v>
      </c>
      <c r="H58" s="68">
        <v>5025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4792.75</v>
      </c>
      <c r="F59" s="70">
        <v>4939.5</v>
      </c>
      <c r="G59" s="48">
        <f t="shared" si="6"/>
        <v>3.0619164362839707E-2</v>
      </c>
      <c r="H59" s="70">
        <v>4939.5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19855.625</v>
      </c>
      <c r="F60" s="73">
        <v>20830</v>
      </c>
      <c r="G60" s="51">
        <f t="shared" si="6"/>
        <v>4.9072995687620004E-2</v>
      </c>
      <c r="H60" s="73">
        <v>20963.75</v>
      </c>
      <c r="I60" s="51">
        <f t="shared" si="7"/>
        <v>-6.3800608192713616E-3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6451.5</v>
      </c>
      <c r="F62" s="54">
        <v>6354</v>
      </c>
      <c r="G62" s="45">
        <f t="shared" ref="G62:G67" si="8">(F62-E62)/E62</f>
        <v>-1.5112764473378284E-2</v>
      </c>
      <c r="H62" s="54">
        <v>6354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12162.5</v>
      </c>
      <c r="F64" s="46">
        <v>11837.5</v>
      </c>
      <c r="G64" s="48">
        <f t="shared" si="8"/>
        <v>-2.6721479958890029E-2</v>
      </c>
      <c r="H64" s="46">
        <v>11158.333333333334</v>
      </c>
      <c r="I64" s="87">
        <f t="shared" si="9"/>
        <v>6.0866318147871488E-2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7429.0912698412694</v>
      </c>
      <c r="F65" s="46">
        <v>7699.375</v>
      </c>
      <c r="G65" s="48">
        <f t="shared" si="8"/>
        <v>3.6381802341823359E-2</v>
      </c>
      <c r="H65" s="46">
        <v>7699.375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3897.0749999999998</v>
      </c>
      <c r="F66" s="46">
        <v>3772.1428571428573</v>
      </c>
      <c r="G66" s="48">
        <f t="shared" si="8"/>
        <v>-3.2057926228554107E-2</v>
      </c>
      <c r="H66" s="46">
        <v>3722.2222222222222</v>
      </c>
      <c r="I66" s="87">
        <f t="shared" si="9"/>
        <v>1.341151385927512E-2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3424.1428571428573</v>
      </c>
      <c r="F67" s="58">
        <v>3199.1666666666665</v>
      </c>
      <c r="G67" s="51">
        <f t="shared" si="8"/>
        <v>-6.5702921829585537E-2</v>
      </c>
      <c r="H67" s="58">
        <v>3199.1666666666665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3632.6</v>
      </c>
      <c r="F69" s="43">
        <v>3701.1111111111113</v>
      </c>
      <c r="G69" s="45">
        <f>(F69-E69)/E69</f>
        <v>1.8860075733940263E-2</v>
      </c>
      <c r="H69" s="43">
        <v>3701.1111111111113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2668.7777777777778</v>
      </c>
      <c r="F70" s="47">
        <v>2740.375</v>
      </c>
      <c r="G70" s="48">
        <f>(F70-E70)/E70</f>
        <v>2.6827719721886821E-2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2105.375</v>
      </c>
      <c r="F72" s="47">
        <v>2233.5</v>
      </c>
      <c r="G72" s="48">
        <f>(F72-E72)/E72</f>
        <v>6.0856142017455324E-2</v>
      </c>
      <c r="H72" s="47">
        <v>2233.5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1657.875</v>
      </c>
      <c r="F73" s="50">
        <v>1589</v>
      </c>
      <c r="G73" s="48">
        <f>(F73-E73)/E73</f>
        <v>-4.154414536680992E-2</v>
      </c>
      <c r="H73" s="50">
        <v>1609</v>
      </c>
      <c r="I73" s="59">
        <f>(F73-H73)/H73</f>
        <v>-1.2430080795525171E-2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1446.7222222222222</v>
      </c>
      <c r="F76" s="32">
        <v>1196.6666666666667</v>
      </c>
      <c r="G76" s="48">
        <f t="shared" si="10"/>
        <v>-0.17284282477631419</v>
      </c>
      <c r="H76" s="32">
        <v>1196.6666666666667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823.66666666666663</v>
      </c>
      <c r="F77" s="47">
        <v>834.75</v>
      </c>
      <c r="G77" s="48">
        <f t="shared" si="10"/>
        <v>1.345609065155812E-2</v>
      </c>
      <c r="H77" s="47">
        <v>834.75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1453.95</v>
      </c>
      <c r="F78" s="47">
        <v>1500.8</v>
      </c>
      <c r="G78" s="48">
        <f t="shared" si="10"/>
        <v>3.2222566113002449E-2</v>
      </c>
      <c r="H78" s="47">
        <v>1500.8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1864.45</v>
      </c>
      <c r="F79" s="61">
        <v>1919.3</v>
      </c>
      <c r="G79" s="48">
        <f t="shared" si="10"/>
        <v>2.9418863471801285E-2</v>
      </c>
      <c r="H79" s="61">
        <v>2015.3</v>
      </c>
      <c r="I79" s="44">
        <f t="shared" si="11"/>
        <v>-4.7635587753684316E-2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 t="shared" si="10"/>
        <v>9.1428571428571435E-3</v>
      </c>
      <c r="H80" s="61">
        <v>8830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3941.8</v>
      </c>
      <c r="F81" s="50">
        <v>3919.3</v>
      </c>
      <c r="G81" s="51">
        <f t="shared" si="10"/>
        <v>-5.7080521589121715E-3</v>
      </c>
      <c r="H81" s="50">
        <v>3919.3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8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203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4" t="s">
        <v>3</v>
      </c>
      <c r="B12" s="180"/>
      <c r="C12" s="182" t="s">
        <v>0</v>
      </c>
      <c r="D12" s="176" t="s">
        <v>23</v>
      </c>
      <c r="E12" s="176" t="s">
        <v>217</v>
      </c>
      <c r="F12" s="184" t="s">
        <v>223</v>
      </c>
      <c r="G12" s="176" t="s">
        <v>197</v>
      </c>
      <c r="H12" s="184" t="s">
        <v>218</v>
      </c>
      <c r="I12" s="176" t="s">
        <v>187</v>
      </c>
    </row>
    <row r="13" spans="1:9" ht="30.75" customHeight="1" thickBot="1" x14ac:dyDescent="0.25">
      <c r="A13" s="175"/>
      <c r="B13" s="181"/>
      <c r="C13" s="183"/>
      <c r="D13" s="177"/>
      <c r="E13" s="177"/>
      <c r="F13" s="185"/>
      <c r="G13" s="177"/>
      <c r="H13" s="185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1690.75</v>
      </c>
      <c r="F15" s="83">
        <v>1766.6</v>
      </c>
      <c r="G15" s="44">
        <f>(F15-E15)/E15</f>
        <v>4.4861747745083488E-2</v>
      </c>
      <c r="H15" s="83">
        <v>1875</v>
      </c>
      <c r="I15" s="127">
        <f>(F15-H15)/H15</f>
        <v>-5.7813333333333383E-2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1865.125</v>
      </c>
      <c r="F16" s="83">
        <v>2400</v>
      </c>
      <c r="G16" s="48">
        <f t="shared" ref="G16:G39" si="0">(F16-E16)/E16</f>
        <v>0.28677702566852087</v>
      </c>
      <c r="H16" s="83">
        <v>3000</v>
      </c>
      <c r="I16" s="48">
        <f>(F16-H16)/H16</f>
        <v>-0.2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1819.85825</v>
      </c>
      <c r="F17" s="83">
        <v>3325</v>
      </c>
      <c r="G17" s="48">
        <f t="shared" si="0"/>
        <v>0.82706537720726325</v>
      </c>
      <c r="H17" s="83">
        <v>3158.3339999999998</v>
      </c>
      <c r="I17" s="48">
        <f t="shared" ref="I17:I29" si="1">(F17-H17)/H17</f>
        <v>5.2770226328184469E-2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713.92499999999995</v>
      </c>
      <c r="F18" s="83">
        <v>850</v>
      </c>
      <c r="G18" s="48">
        <f t="shared" si="0"/>
        <v>0.19060125363308478</v>
      </c>
      <c r="H18" s="83">
        <v>916.66599999999994</v>
      </c>
      <c r="I18" s="48">
        <f t="shared" si="1"/>
        <v>-7.2726598346616919E-2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5535.4875000000002</v>
      </c>
      <c r="F19" s="83">
        <v>4800</v>
      </c>
      <c r="G19" s="48">
        <f t="shared" si="0"/>
        <v>-0.1328677013542168</v>
      </c>
      <c r="H19" s="83">
        <v>4791.6000000000004</v>
      </c>
      <c r="I19" s="48">
        <f t="shared" si="1"/>
        <v>1.7530678687702719E-3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1886.8832500000001</v>
      </c>
      <c r="F20" s="83">
        <v>1883.2</v>
      </c>
      <c r="G20" s="48">
        <f t="shared" si="0"/>
        <v>-1.9520285635054758E-3</v>
      </c>
      <c r="H20" s="83">
        <v>2058.1999999999998</v>
      </c>
      <c r="I20" s="48">
        <f t="shared" si="1"/>
        <v>-8.5025750655912835E-2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1240.42075</v>
      </c>
      <c r="F21" s="83">
        <v>1300</v>
      </c>
      <c r="G21" s="48">
        <f t="shared" si="0"/>
        <v>4.8031484478149852E-2</v>
      </c>
      <c r="H21" s="83">
        <v>1283.3340000000001</v>
      </c>
      <c r="I21" s="48">
        <f t="shared" si="1"/>
        <v>1.298648676026657E-2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407.44849999999997</v>
      </c>
      <c r="F22" s="83">
        <v>708.2</v>
      </c>
      <c r="G22" s="48">
        <f t="shared" si="0"/>
        <v>0.73813377641591538</v>
      </c>
      <c r="H22" s="83">
        <v>745</v>
      </c>
      <c r="I22" s="48">
        <f t="shared" si="1"/>
        <v>-4.9395973154362352E-2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584.74374999999998</v>
      </c>
      <c r="F23" s="83">
        <v>583.25</v>
      </c>
      <c r="G23" s="48">
        <f t="shared" si="0"/>
        <v>-2.5545377783002853E-3</v>
      </c>
      <c r="H23" s="83">
        <v>662.5</v>
      </c>
      <c r="I23" s="48">
        <f t="shared" si="1"/>
        <v>-0.11962264150943397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630.17775000000006</v>
      </c>
      <c r="F24" s="83">
        <v>666.6</v>
      </c>
      <c r="G24" s="48">
        <f t="shared" si="0"/>
        <v>5.7796788287114167E-2</v>
      </c>
      <c r="H24" s="83">
        <v>674.86599999999999</v>
      </c>
      <c r="I24" s="48">
        <f t="shared" si="1"/>
        <v>-1.2248357451701468E-2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522.74025000000006</v>
      </c>
      <c r="F25" s="83">
        <v>616.6</v>
      </c>
      <c r="G25" s="48">
        <f t="shared" si="0"/>
        <v>0.17955332500223573</v>
      </c>
      <c r="H25" s="83">
        <v>674.86599999999999</v>
      </c>
      <c r="I25" s="48">
        <f t="shared" si="1"/>
        <v>-8.6337139521030795E-2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1239.9000000000001</v>
      </c>
      <c r="F26" s="83">
        <v>1550</v>
      </c>
      <c r="G26" s="48">
        <f t="shared" si="0"/>
        <v>0.25010081458182104</v>
      </c>
      <c r="H26" s="83">
        <v>1600</v>
      </c>
      <c r="I26" s="48">
        <f t="shared" si="1"/>
        <v>-3.125E-2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563.92775000000006</v>
      </c>
      <c r="F27" s="83">
        <v>666.6</v>
      </c>
      <c r="G27" s="48">
        <f t="shared" si="0"/>
        <v>0.18206631966595002</v>
      </c>
      <c r="H27" s="83">
        <v>633.20000000000005</v>
      </c>
      <c r="I27" s="48">
        <f t="shared" si="1"/>
        <v>5.2747946936197054E-2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969.4</v>
      </c>
      <c r="F28" s="83">
        <v>1427</v>
      </c>
      <c r="G28" s="48">
        <f t="shared" si="0"/>
        <v>0.4720445636476171</v>
      </c>
      <c r="H28" s="83">
        <v>1312.5</v>
      </c>
      <c r="I28" s="48">
        <f t="shared" si="1"/>
        <v>8.723809523809524E-2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1599.4</v>
      </c>
      <c r="F29" s="83">
        <v>1166.5</v>
      </c>
      <c r="G29" s="48">
        <f t="shared" si="0"/>
        <v>-0.2706639989996249</v>
      </c>
      <c r="H29" s="83">
        <v>1433.2</v>
      </c>
      <c r="I29" s="48">
        <f t="shared" si="1"/>
        <v>-0.18608707786770864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925.57499999999993</v>
      </c>
      <c r="F30" s="95">
        <v>1383.2</v>
      </c>
      <c r="G30" s="51">
        <f t="shared" si="0"/>
        <v>0.49442238608432609</v>
      </c>
      <c r="H30" s="95">
        <v>1436.6659999999999</v>
      </c>
      <c r="I30" s="51">
        <f>(F30-H30)/H30</f>
        <v>-3.7215330494352827E-2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2317.5792500000002</v>
      </c>
      <c r="F32" s="83">
        <v>2466.6</v>
      </c>
      <c r="G32" s="44">
        <f t="shared" si="0"/>
        <v>6.4300174416904915E-2</v>
      </c>
      <c r="H32" s="83">
        <v>2441.5340000000001</v>
      </c>
      <c r="I32" s="45">
        <f>(F32-H32)/H32</f>
        <v>1.0266496391203155E-2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2389.6667500000003</v>
      </c>
      <c r="F33" s="83">
        <v>2466.6</v>
      </c>
      <c r="G33" s="48">
        <f t="shared" si="0"/>
        <v>3.2194133345161864E-2</v>
      </c>
      <c r="H33" s="83">
        <v>2424.866</v>
      </c>
      <c r="I33" s="48">
        <f>(F33-H33)/H33</f>
        <v>1.7210847939638695E-2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1326.0082499999999</v>
      </c>
      <c r="F34" s="83">
        <v>1166.5999999999999</v>
      </c>
      <c r="G34" s="48">
        <f t="shared" si="0"/>
        <v>-0.12021663515291098</v>
      </c>
      <c r="H34" s="83">
        <v>1149.866</v>
      </c>
      <c r="I34" s="48">
        <f>(F34-H34)/H34</f>
        <v>1.4553000088705923E-2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1451.598</v>
      </c>
      <c r="F35" s="83">
        <v>1533.2</v>
      </c>
      <c r="G35" s="48">
        <f t="shared" si="0"/>
        <v>5.6215288254737254E-2</v>
      </c>
      <c r="H35" s="83">
        <v>1175</v>
      </c>
      <c r="I35" s="48">
        <f>(F35-H35)/H35</f>
        <v>0.30485106382978727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1296.6457500000001</v>
      </c>
      <c r="F36" s="83">
        <v>1100</v>
      </c>
      <c r="G36" s="55">
        <f t="shared" si="0"/>
        <v>-0.15165726645076352</v>
      </c>
      <c r="H36" s="83">
        <v>1166.6659999999999</v>
      </c>
      <c r="I36" s="48">
        <f>(F36-H36)/H36</f>
        <v>-5.7142318367039022E-2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25414.716666666667</v>
      </c>
      <c r="F38" s="84">
        <v>25266.6</v>
      </c>
      <c r="G38" s="45">
        <f t="shared" si="0"/>
        <v>-5.8279881144980413E-3</v>
      </c>
      <c r="H38" s="84">
        <v>24750</v>
      </c>
      <c r="I38" s="45">
        <f>(F38-H38)/H38</f>
        <v>2.0872727272727213E-2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14832.355555555556</v>
      </c>
      <c r="F39" s="85">
        <v>16466.599999999999</v>
      </c>
      <c r="G39" s="51">
        <f t="shared" si="0"/>
        <v>0.1101810456419598</v>
      </c>
      <c r="H39" s="85">
        <v>15950</v>
      </c>
      <c r="I39" s="51">
        <f>(F39-H39)/H39</f>
        <v>3.2388714733542226E-2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204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74" t="s">
        <v>3</v>
      </c>
      <c r="B12" s="180"/>
      <c r="C12" s="182" t="s">
        <v>0</v>
      </c>
      <c r="D12" s="176" t="s">
        <v>222</v>
      </c>
      <c r="E12" s="184" t="s">
        <v>223</v>
      </c>
      <c r="F12" s="191" t="s">
        <v>186</v>
      </c>
      <c r="G12" s="176" t="s">
        <v>217</v>
      </c>
      <c r="H12" s="193" t="s">
        <v>224</v>
      </c>
      <c r="I12" s="189" t="s">
        <v>196</v>
      </c>
    </row>
    <row r="13" spans="1:9" ht="39.75" customHeight="1" thickBot="1" x14ac:dyDescent="0.25">
      <c r="A13" s="175"/>
      <c r="B13" s="181"/>
      <c r="C13" s="183"/>
      <c r="D13" s="177"/>
      <c r="E13" s="185"/>
      <c r="F13" s="192"/>
      <c r="G13" s="177"/>
      <c r="H13" s="194"/>
      <c r="I13" s="19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1559.7</v>
      </c>
      <c r="E15" s="83">
        <v>1766.6</v>
      </c>
      <c r="F15" s="67">
        <f t="shared" ref="F15:F30" si="0">D15-E15</f>
        <v>-206.89999999999986</v>
      </c>
      <c r="G15" s="42">
        <v>1690.75</v>
      </c>
      <c r="H15" s="66">
        <f>AVERAGE(D15:E15)</f>
        <v>1663.15</v>
      </c>
      <c r="I15" s="69">
        <f>(H15-G15)/G15</f>
        <v>-1.632411651633885E-2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2129.8000000000002</v>
      </c>
      <c r="E16" s="83">
        <v>2400</v>
      </c>
      <c r="F16" s="71">
        <f t="shared" si="0"/>
        <v>-270.19999999999982</v>
      </c>
      <c r="G16" s="46">
        <v>1865.125</v>
      </c>
      <c r="H16" s="68">
        <f t="shared" ref="H16:H30" si="1">AVERAGE(D16:E16)</f>
        <v>2264.9</v>
      </c>
      <c r="I16" s="72">
        <f t="shared" ref="I16:I39" si="2">(H16-G16)/G16</f>
        <v>0.21434220226526376</v>
      </c>
    </row>
    <row r="17" spans="1:9" ht="16.5" x14ac:dyDescent="0.3">
      <c r="A17" s="37"/>
      <c r="B17" s="34" t="s">
        <v>6</v>
      </c>
      <c r="C17" s="15" t="s">
        <v>165</v>
      </c>
      <c r="D17" s="47">
        <v>2298.8000000000002</v>
      </c>
      <c r="E17" s="83">
        <v>3325</v>
      </c>
      <c r="F17" s="71">
        <f t="shared" si="0"/>
        <v>-1026.1999999999998</v>
      </c>
      <c r="G17" s="46">
        <v>1819.85825</v>
      </c>
      <c r="H17" s="68">
        <f t="shared" si="1"/>
        <v>2811.9</v>
      </c>
      <c r="I17" s="72">
        <f t="shared" si="2"/>
        <v>0.54512034110348984</v>
      </c>
    </row>
    <row r="18" spans="1:9" ht="16.5" x14ac:dyDescent="0.3">
      <c r="A18" s="37"/>
      <c r="B18" s="34" t="s">
        <v>7</v>
      </c>
      <c r="C18" s="15" t="s">
        <v>166</v>
      </c>
      <c r="D18" s="47">
        <v>703.8</v>
      </c>
      <c r="E18" s="83">
        <v>850</v>
      </c>
      <c r="F18" s="71">
        <f t="shared" si="0"/>
        <v>-146.20000000000005</v>
      </c>
      <c r="G18" s="46">
        <v>713.92499999999995</v>
      </c>
      <c r="H18" s="68">
        <f t="shared" si="1"/>
        <v>776.9</v>
      </c>
      <c r="I18" s="72">
        <f t="shared" si="2"/>
        <v>8.8209545820639459E-2</v>
      </c>
    </row>
    <row r="19" spans="1:9" ht="16.5" x14ac:dyDescent="0.3">
      <c r="A19" s="37"/>
      <c r="B19" s="34" t="s">
        <v>8</v>
      </c>
      <c r="C19" s="15" t="s">
        <v>167</v>
      </c>
      <c r="D19" s="47">
        <v>4054.2222222222222</v>
      </c>
      <c r="E19" s="83">
        <v>4800</v>
      </c>
      <c r="F19" s="71">
        <f t="shared" si="0"/>
        <v>-745.77777777777783</v>
      </c>
      <c r="G19" s="46">
        <v>5535.4875000000002</v>
      </c>
      <c r="H19" s="68">
        <f t="shared" si="1"/>
        <v>4427.1111111111113</v>
      </c>
      <c r="I19" s="72">
        <f t="shared" si="2"/>
        <v>-0.20023103455456973</v>
      </c>
    </row>
    <row r="20" spans="1:9" ht="16.5" x14ac:dyDescent="0.3">
      <c r="A20" s="37"/>
      <c r="B20" s="34" t="s">
        <v>9</v>
      </c>
      <c r="C20" s="15" t="s">
        <v>168</v>
      </c>
      <c r="D20" s="47">
        <v>1974.8</v>
      </c>
      <c r="E20" s="83">
        <v>1883.2</v>
      </c>
      <c r="F20" s="71">
        <f t="shared" si="0"/>
        <v>91.599999999999909</v>
      </c>
      <c r="G20" s="46">
        <v>1886.8832500000001</v>
      </c>
      <c r="H20" s="68">
        <f t="shared" si="1"/>
        <v>1929</v>
      </c>
      <c r="I20" s="72">
        <f t="shared" si="2"/>
        <v>2.2320803367139916E-2</v>
      </c>
    </row>
    <row r="21" spans="1:9" ht="16.5" x14ac:dyDescent="0.3">
      <c r="A21" s="37"/>
      <c r="B21" s="34" t="s">
        <v>10</v>
      </c>
      <c r="C21" s="15" t="s">
        <v>169</v>
      </c>
      <c r="D21" s="47">
        <v>1269.7</v>
      </c>
      <c r="E21" s="83">
        <v>1300</v>
      </c>
      <c r="F21" s="71">
        <f t="shared" si="0"/>
        <v>-30.299999999999955</v>
      </c>
      <c r="G21" s="46">
        <v>1240.42075</v>
      </c>
      <c r="H21" s="68">
        <f t="shared" si="1"/>
        <v>1284.8499999999999</v>
      </c>
      <c r="I21" s="72">
        <f t="shared" si="2"/>
        <v>3.581788679365442E-2</v>
      </c>
    </row>
    <row r="22" spans="1:9" ht="16.5" x14ac:dyDescent="0.3">
      <c r="A22" s="37"/>
      <c r="B22" s="34" t="s">
        <v>11</v>
      </c>
      <c r="C22" s="15" t="s">
        <v>170</v>
      </c>
      <c r="D22" s="47">
        <v>599.79999999999995</v>
      </c>
      <c r="E22" s="83">
        <v>708.2</v>
      </c>
      <c r="F22" s="71">
        <f t="shared" si="0"/>
        <v>-108.40000000000009</v>
      </c>
      <c r="G22" s="46">
        <v>407.44849999999997</v>
      </c>
      <c r="H22" s="68">
        <f t="shared" si="1"/>
        <v>654</v>
      </c>
      <c r="I22" s="72">
        <f t="shared" si="2"/>
        <v>0.6051108299576512</v>
      </c>
    </row>
    <row r="23" spans="1:9" ht="16.5" x14ac:dyDescent="0.3">
      <c r="A23" s="37"/>
      <c r="B23" s="34" t="s">
        <v>12</v>
      </c>
      <c r="C23" s="15" t="s">
        <v>171</v>
      </c>
      <c r="D23" s="47">
        <v>694.8</v>
      </c>
      <c r="E23" s="83">
        <v>583.25</v>
      </c>
      <c r="F23" s="71">
        <f t="shared" si="0"/>
        <v>111.54999999999995</v>
      </c>
      <c r="G23" s="46">
        <v>584.74374999999998</v>
      </c>
      <c r="H23" s="68">
        <f t="shared" si="1"/>
        <v>639.02499999999998</v>
      </c>
      <c r="I23" s="72">
        <f t="shared" si="2"/>
        <v>9.2829123868361146E-2</v>
      </c>
    </row>
    <row r="24" spans="1:9" ht="16.5" x14ac:dyDescent="0.3">
      <c r="A24" s="37"/>
      <c r="B24" s="34" t="s">
        <v>13</v>
      </c>
      <c r="C24" s="15" t="s">
        <v>172</v>
      </c>
      <c r="D24" s="47">
        <v>659.8</v>
      </c>
      <c r="E24" s="83">
        <v>666.6</v>
      </c>
      <c r="F24" s="71">
        <f t="shared" si="0"/>
        <v>-6.8000000000000682</v>
      </c>
      <c r="G24" s="46">
        <v>630.17775000000006</v>
      </c>
      <c r="H24" s="68">
        <f t="shared" si="1"/>
        <v>663.2</v>
      </c>
      <c r="I24" s="72">
        <f t="shared" si="2"/>
        <v>5.2401485136534864E-2</v>
      </c>
    </row>
    <row r="25" spans="1:9" ht="16.5" x14ac:dyDescent="0.3">
      <c r="A25" s="37"/>
      <c r="B25" s="34" t="s">
        <v>14</v>
      </c>
      <c r="C25" s="15" t="s">
        <v>173</v>
      </c>
      <c r="D25" s="47">
        <v>669.8</v>
      </c>
      <c r="E25" s="83">
        <v>616.6</v>
      </c>
      <c r="F25" s="71">
        <f t="shared" si="0"/>
        <v>53.199999999999932</v>
      </c>
      <c r="G25" s="46">
        <v>522.74025000000006</v>
      </c>
      <c r="H25" s="68">
        <f t="shared" si="1"/>
        <v>643.20000000000005</v>
      </c>
      <c r="I25" s="72">
        <f t="shared" si="2"/>
        <v>0.23043901823132995</v>
      </c>
    </row>
    <row r="26" spans="1:9" ht="16.5" x14ac:dyDescent="0.3">
      <c r="A26" s="37"/>
      <c r="B26" s="34" t="s">
        <v>15</v>
      </c>
      <c r="C26" s="15" t="s">
        <v>174</v>
      </c>
      <c r="D26" s="47">
        <v>1899.8</v>
      </c>
      <c r="E26" s="83">
        <v>1550</v>
      </c>
      <c r="F26" s="71">
        <f t="shared" si="0"/>
        <v>349.79999999999995</v>
      </c>
      <c r="G26" s="46">
        <v>1239.9000000000001</v>
      </c>
      <c r="H26" s="68">
        <f t="shared" si="1"/>
        <v>1724.9</v>
      </c>
      <c r="I26" s="72">
        <f t="shared" si="2"/>
        <v>0.39116057746592464</v>
      </c>
    </row>
    <row r="27" spans="1:9" ht="16.5" x14ac:dyDescent="0.3">
      <c r="A27" s="37"/>
      <c r="B27" s="34" t="s">
        <v>16</v>
      </c>
      <c r="C27" s="15" t="s">
        <v>175</v>
      </c>
      <c r="D27" s="47">
        <v>659.8</v>
      </c>
      <c r="E27" s="83">
        <v>666.6</v>
      </c>
      <c r="F27" s="71">
        <f t="shared" si="0"/>
        <v>-6.8000000000000682</v>
      </c>
      <c r="G27" s="46">
        <v>563.92775000000006</v>
      </c>
      <c r="H27" s="68">
        <f t="shared" si="1"/>
        <v>663.2</v>
      </c>
      <c r="I27" s="72">
        <f t="shared" si="2"/>
        <v>0.17603717852153927</v>
      </c>
    </row>
    <row r="28" spans="1:9" ht="16.5" x14ac:dyDescent="0.3">
      <c r="A28" s="37"/>
      <c r="B28" s="34" t="s">
        <v>17</v>
      </c>
      <c r="C28" s="15" t="s">
        <v>176</v>
      </c>
      <c r="D28" s="47">
        <v>1279.7</v>
      </c>
      <c r="E28" s="83">
        <v>1427</v>
      </c>
      <c r="F28" s="71">
        <f t="shared" si="0"/>
        <v>-147.29999999999995</v>
      </c>
      <c r="G28" s="46">
        <v>969.4</v>
      </c>
      <c r="H28" s="68">
        <f t="shared" si="1"/>
        <v>1353.35</v>
      </c>
      <c r="I28" s="72">
        <f t="shared" si="2"/>
        <v>0.39606973385599331</v>
      </c>
    </row>
    <row r="29" spans="1:9" ht="16.5" x14ac:dyDescent="0.3">
      <c r="A29" s="37"/>
      <c r="B29" s="34" t="s">
        <v>18</v>
      </c>
      <c r="C29" s="15" t="s">
        <v>177</v>
      </c>
      <c r="D29" s="47">
        <v>1293</v>
      </c>
      <c r="E29" s="83">
        <v>1166.5</v>
      </c>
      <c r="F29" s="71">
        <f t="shared" si="0"/>
        <v>126.5</v>
      </c>
      <c r="G29" s="46">
        <v>1599.4</v>
      </c>
      <c r="H29" s="68">
        <f t="shared" si="1"/>
        <v>1229.75</v>
      </c>
      <c r="I29" s="72">
        <f t="shared" si="2"/>
        <v>-0.23111791921970742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1269.7</v>
      </c>
      <c r="E30" s="95">
        <v>1383.2</v>
      </c>
      <c r="F30" s="74">
        <f t="shared" si="0"/>
        <v>-113.5</v>
      </c>
      <c r="G30" s="49">
        <v>925.57499999999993</v>
      </c>
      <c r="H30" s="107">
        <f t="shared" si="1"/>
        <v>1326.45</v>
      </c>
      <c r="I30" s="75">
        <f t="shared" si="2"/>
        <v>0.43310914836723136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2155</v>
      </c>
      <c r="E32" s="83">
        <v>2466.6</v>
      </c>
      <c r="F32" s="67">
        <f>D32-E32</f>
        <v>-311.59999999999991</v>
      </c>
      <c r="G32" s="54">
        <v>2317.5792500000002</v>
      </c>
      <c r="H32" s="68">
        <f>AVERAGE(D32:E32)</f>
        <v>2310.8000000000002</v>
      </c>
      <c r="I32" s="78">
        <f t="shared" si="2"/>
        <v>-2.9251426892953269E-3</v>
      </c>
    </row>
    <row r="33" spans="1:9" ht="16.5" x14ac:dyDescent="0.3">
      <c r="A33" s="37"/>
      <c r="B33" s="34" t="s">
        <v>27</v>
      </c>
      <c r="C33" s="15" t="s">
        <v>180</v>
      </c>
      <c r="D33" s="47">
        <v>1848.8</v>
      </c>
      <c r="E33" s="83">
        <v>2466.6</v>
      </c>
      <c r="F33" s="79">
        <f>D33-E33</f>
        <v>-617.79999999999995</v>
      </c>
      <c r="G33" s="46">
        <v>2389.6667500000003</v>
      </c>
      <c r="H33" s="68">
        <f>AVERAGE(D33:E33)</f>
        <v>2157.6999999999998</v>
      </c>
      <c r="I33" s="72">
        <f t="shared" si="2"/>
        <v>-9.7070752647832784E-2</v>
      </c>
    </row>
    <row r="34" spans="1:9" ht="16.5" x14ac:dyDescent="0.3">
      <c r="A34" s="37"/>
      <c r="B34" s="39" t="s">
        <v>28</v>
      </c>
      <c r="C34" s="15" t="s">
        <v>181</v>
      </c>
      <c r="D34" s="47">
        <v>1199.375</v>
      </c>
      <c r="E34" s="83">
        <v>1166.5999999999999</v>
      </c>
      <c r="F34" s="71">
        <f>D34-E34</f>
        <v>32.775000000000091</v>
      </c>
      <c r="G34" s="46">
        <v>1326.0082499999999</v>
      </c>
      <c r="H34" s="68">
        <f>AVERAGE(D34:E34)</f>
        <v>1182.9875</v>
      </c>
      <c r="I34" s="72">
        <f t="shared" si="2"/>
        <v>-0.10785811475908987</v>
      </c>
    </row>
    <row r="35" spans="1:9" ht="16.5" x14ac:dyDescent="0.3">
      <c r="A35" s="37"/>
      <c r="B35" s="34" t="s">
        <v>29</v>
      </c>
      <c r="C35" s="15" t="s">
        <v>182</v>
      </c>
      <c r="D35" s="47">
        <v>1262.375</v>
      </c>
      <c r="E35" s="83">
        <v>1533.2</v>
      </c>
      <c r="F35" s="79">
        <f>D35-E35</f>
        <v>-270.82500000000005</v>
      </c>
      <c r="G35" s="46">
        <v>1451.598</v>
      </c>
      <c r="H35" s="68">
        <f>AVERAGE(D35:E35)</f>
        <v>1397.7874999999999</v>
      </c>
      <c r="I35" s="72">
        <f t="shared" si="2"/>
        <v>-3.706983613920662E-2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1014.8</v>
      </c>
      <c r="E36" s="83">
        <v>1100</v>
      </c>
      <c r="F36" s="71">
        <f>D36-E36</f>
        <v>-85.200000000000045</v>
      </c>
      <c r="G36" s="49">
        <v>1296.6457500000001</v>
      </c>
      <c r="H36" s="68">
        <f>AVERAGE(D36:E36)</f>
        <v>1057.4000000000001</v>
      </c>
      <c r="I36" s="80">
        <f t="shared" si="2"/>
        <v>-0.18451126685912481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28135.555555555555</v>
      </c>
      <c r="E38" s="84">
        <v>25266.6</v>
      </c>
      <c r="F38" s="67">
        <f>D38-E38</f>
        <v>2868.9555555555562</v>
      </c>
      <c r="G38" s="46">
        <v>25414.716666666667</v>
      </c>
      <c r="H38" s="67">
        <f>AVERAGE(D38:E38)</f>
        <v>26701.077777777777</v>
      </c>
      <c r="I38" s="78">
        <f t="shared" si="2"/>
        <v>5.0614812196520365E-2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16466.599999999999</v>
      </c>
      <c r="F39" s="74">
        <f>D39-E39</f>
        <v>-1501.2666666666646</v>
      </c>
      <c r="G39" s="46">
        <v>14832.355555555556</v>
      </c>
      <c r="H39" s="81">
        <f>AVERAGE(D39:E39)</f>
        <v>15715.966666666667</v>
      </c>
      <c r="I39" s="75">
        <f t="shared" si="2"/>
        <v>5.957321531306934E-2</v>
      </c>
    </row>
    <row r="40" spans="1:9" ht="15.75" customHeight="1" thickBot="1" x14ac:dyDescent="0.25">
      <c r="A40" s="186"/>
      <c r="B40" s="187"/>
      <c r="C40" s="188"/>
      <c r="D40" s="86">
        <f>SUM(D15:D39)</f>
        <v>73598.261111111104</v>
      </c>
      <c r="E40" s="86">
        <f>SUM(E15:E39)</f>
        <v>75558.949999999983</v>
      </c>
      <c r="F40" s="86">
        <f>SUM(F15:F39)</f>
        <v>-1960.6888888888861</v>
      </c>
      <c r="G40" s="86">
        <f>SUM(G15:G39)</f>
        <v>71224.332972222226</v>
      </c>
      <c r="H40" s="86">
        <f>AVERAGE(D40:E40)</f>
        <v>74578.60555555555</v>
      </c>
      <c r="I40" s="75">
        <f>(H40-G40)/G40</f>
        <v>4.7094475207532009E-2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7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23</v>
      </c>
      <c r="E13" s="176" t="s">
        <v>217</v>
      </c>
      <c r="F13" s="193" t="s">
        <v>224</v>
      </c>
      <c r="G13" s="176" t="s">
        <v>197</v>
      </c>
      <c r="H13" s="193" t="s">
        <v>220</v>
      </c>
      <c r="I13" s="176" t="s">
        <v>187</v>
      </c>
    </row>
    <row r="14" spans="1:9" ht="33.75" customHeight="1" thickBot="1" x14ac:dyDescent="0.25">
      <c r="A14" s="175"/>
      <c r="B14" s="181"/>
      <c r="C14" s="183"/>
      <c r="D14" s="196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1690.75</v>
      </c>
      <c r="F16" s="42">
        <v>1663.15</v>
      </c>
      <c r="G16" s="21">
        <f>(F16-E16)/E16</f>
        <v>-1.632411651633885E-2</v>
      </c>
      <c r="H16" s="42">
        <v>1701.4</v>
      </c>
      <c r="I16" s="21">
        <f>(F16-H16)/H16</f>
        <v>-2.2481485835194544E-2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1865.125</v>
      </c>
      <c r="F17" s="46">
        <v>2264.9</v>
      </c>
      <c r="G17" s="21">
        <f t="shared" ref="G17:G80" si="0">(F17-E17)/E17</f>
        <v>0.21434220226526376</v>
      </c>
      <c r="H17" s="46">
        <v>2621.9</v>
      </c>
      <c r="I17" s="21">
        <f t="shared" ref="I17:I31" si="1">(F17-H17)/H17</f>
        <v>-0.13616079942026774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1819.85825</v>
      </c>
      <c r="F18" s="46">
        <v>2811.9</v>
      </c>
      <c r="G18" s="21">
        <f t="shared" si="0"/>
        <v>0.54512034110348984</v>
      </c>
      <c r="H18" s="46">
        <v>2713.567</v>
      </c>
      <c r="I18" s="21">
        <f t="shared" si="1"/>
        <v>3.623754268827712E-2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713.92499999999995</v>
      </c>
      <c r="F19" s="46">
        <v>776.9</v>
      </c>
      <c r="G19" s="21">
        <f t="shared" si="0"/>
        <v>8.8209545820639459E-2</v>
      </c>
      <c r="H19" s="46">
        <v>842.73299999999995</v>
      </c>
      <c r="I19" s="21">
        <f t="shared" si="1"/>
        <v>-7.8118455074145637E-2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5535.4875000000002</v>
      </c>
      <c r="F20" s="46">
        <v>4427.1111111111113</v>
      </c>
      <c r="G20" s="21">
        <f>(F20-E20)/E20</f>
        <v>-0.20023103455456973</v>
      </c>
      <c r="H20" s="46">
        <v>4409.0222222222219</v>
      </c>
      <c r="I20" s="21">
        <f t="shared" si="1"/>
        <v>4.1026985071017192E-3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1886.8832500000001</v>
      </c>
      <c r="F21" s="46">
        <v>1929</v>
      </c>
      <c r="G21" s="21">
        <f t="shared" si="0"/>
        <v>2.2320803367139916E-2</v>
      </c>
      <c r="H21" s="46">
        <v>1816.4499999999998</v>
      </c>
      <c r="I21" s="21">
        <f t="shared" si="1"/>
        <v>6.1961518346224882E-2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1240.42075</v>
      </c>
      <c r="F22" s="46">
        <v>1284.8499999999999</v>
      </c>
      <c r="G22" s="21">
        <f t="shared" si="0"/>
        <v>3.581788679365442E-2</v>
      </c>
      <c r="H22" s="46">
        <v>1269.0170000000001</v>
      </c>
      <c r="I22" s="21">
        <f t="shared" si="1"/>
        <v>1.2476586208064869E-2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407.44849999999997</v>
      </c>
      <c r="F23" s="46">
        <v>654</v>
      </c>
      <c r="G23" s="21">
        <f t="shared" si="0"/>
        <v>0.6051108299576512</v>
      </c>
      <c r="H23" s="46">
        <v>689.9</v>
      </c>
      <c r="I23" s="21">
        <f t="shared" si="1"/>
        <v>-5.203652703290329E-2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584.74374999999998</v>
      </c>
      <c r="F24" s="46">
        <v>639.02499999999998</v>
      </c>
      <c r="G24" s="21">
        <f t="shared" si="0"/>
        <v>9.2829123868361146E-2</v>
      </c>
      <c r="H24" s="46">
        <v>703.65</v>
      </c>
      <c r="I24" s="21">
        <f t="shared" si="1"/>
        <v>-9.1842535351382079E-2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630.17775000000006</v>
      </c>
      <c r="F25" s="46">
        <v>663.2</v>
      </c>
      <c r="G25" s="21">
        <f t="shared" si="0"/>
        <v>5.2401485136534864E-2</v>
      </c>
      <c r="H25" s="46">
        <v>699.83299999999997</v>
      </c>
      <c r="I25" s="21">
        <f t="shared" si="1"/>
        <v>-5.2345345246651596E-2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522.74025000000006</v>
      </c>
      <c r="F26" s="46">
        <v>643.20000000000005</v>
      </c>
      <c r="G26" s="21">
        <f t="shared" si="0"/>
        <v>0.23043901823132995</v>
      </c>
      <c r="H26" s="46">
        <v>704.83299999999997</v>
      </c>
      <c r="I26" s="21">
        <f t="shared" si="1"/>
        <v>-8.7443408580472157E-2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1239.9000000000001</v>
      </c>
      <c r="F27" s="46">
        <v>1724.9</v>
      </c>
      <c r="G27" s="21">
        <f t="shared" si="0"/>
        <v>0.39116057746592464</v>
      </c>
      <c r="H27" s="46">
        <v>1817.4</v>
      </c>
      <c r="I27" s="21">
        <f t="shared" si="1"/>
        <v>-5.0896885660834154E-2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563.92775000000006</v>
      </c>
      <c r="F28" s="46">
        <v>663.2</v>
      </c>
      <c r="G28" s="21">
        <f t="shared" si="0"/>
        <v>0.17603717852153927</v>
      </c>
      <c r="H28" s="46">
        <v>680.25</v>
      </c>
      <c r="I28" s="21">
        <f t="shared" si="1"/>
        <v>-2.5064314590224117E-2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969.4</v>
      </c>
      <c r="F29" s="46">
        <v>1353.35</v>
      </c>
      <c r="G29" s="21">
        <f t="shared" si="0"/>
        <v>0.39606973385599331</v>
      </c>
      <c r="H29" s="46">
        <v>1266.1500000000001</v>
      </c>
      <c r="I29" s="21">
        <f t="shared" si="1"/>
        <v>6.8870197054061374E-2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1599.4</v>
      </c>
      <c r="F30" s="46">
        <v>1229.75</v>
      </c>
      <c r="G30" s="21">
        <f t="shared" si="0"/>
        <v>-0.23111791921970742</v>
      </c>
      <c r="H30" s="46">
        <v>1403.1</v>
      </c>
      <c r="I30" s="21">
        <f t="shared" si="1"/>
        <v>-0.12354785831373381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925.57499999999993</v>
      </c>
      <c r="F31" s="49">
        <v>1326.45</v>
      </c>
      <c r="G31" s="23">
        <f t="shared" si="0"/>
        <v>0.43310914836723136</v>
      </c>
      <c r="H31" s="49">
        <v>1342.2329999999999</v>
      </c>
      <c r="I31" s="23">
        <f t="shared" si="1"/>
        <v>-1.1758763195361687E-2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2317.5792500000002</v>
      </c>
      <c r="F33" s="54">
        <v>2310.8000000000002</v>
      </c>
      <c r="G33" s="21">
        <f t="shared" si="0"/>
        <v>-2.9251426892953269E-3</v>
      </c>
      <c r="H33" s="54">
        <v>2235.7669999999998</v>
      </c>
      <c r="I33" s="21">
        <f>(F33-H33)/H33</f>
        <v>3.3560294968125196E-2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2389.6667500000003</v>
      </c>
      <c r="F34" s="46">
        <v>2157.6999999999998</v>
      </c>
      <c r="G34" s="21">
        <f t="shared" si="0"/>
        <v>-9.7070752647832784E-2</v>
      </c>
      <c r="H34" s="46">
        <v>2099.3330000000001</v>
      </c>
      <c r="I34" s="21">
        <f>(F34-H34)/H34</f>
        <v>2.780264017190209E-2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1326.0082499999999</v>
      </c>
      <c r="F35" s="46">
        <v>1182.9875</v>
      </c>
      <c r="G35" s="21">
        <f t="shared" si="0"/>
        <v>-0.10785811475908987</v>
      </c>
      <c r="H35" s="46">
        <v>1159.2455</v>
      </c>
      <c r="I35" s="21">
        <f>(F35-H35)/H35</f>
        <v>2.0480562572811334E-2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1451.598</v>
      </c>
      <c r="F36" s="46">
        <v>1397.7874999999999</v>
      </c>
      <c r="G36" s="21">
        <f t="shared" si="0"/>
        <v>-3.706983613920662E-2</v>
      </c>
      <c r="H36" s="46">
        <v>1275</v>
      </c>
      <c r="I36" s="21">
        <f>(F36-H36)/H36</f>
        <v>9.6303921568627382E-2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1296.6457500000001</v>
      </c>
      <c r="F37" s="49">
        <v>1057.4000000000001</v>
      </c>
      <c r="G37" s="23">
        <f t="shared" si="0"/>
        <v>-0.18451126685912481</v>
      </c>
      <c r="H37" s="49">
        <v>1080.7329999999999</v>
      </c>
      <c r="I37" s="23">
        <f>(F37-H37)/H37</f>
        <v>-2.1589976432661775E-2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25414.716666666667</v>
      </c>
      <c r="F39" s="46">
        <v>26701.077777777777</v>
      </c>
      <c r="G39" s="21">
        <f t="shared" si="0"/>
        <v>5.0614812196520365E-2</v>
      </c>
      <c r="H39" s="46">
        <v>26442.777777777777</v>
      </c>
      <c r="I39" s="21">
        <f t="shared" ref="I39:I44" si="2">(F39-H39)/H39</f>
        <v>9.7682627056326805E-3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14832.355555555556</v>
      </c>
      <c r="F40" s="46">
        <v>15715.966666666667</v>
      </c>
      <c r="G40" s="21">
        <f t="shared" si="0"/>
        <v>5.957321531306934E-2</v>
      </c>
      <c r="H40" s="46">
        <v>15457.666666666668</v>
      </c>
      <c r="I40" s="21">
        <f t="shared" si="2"/>
        <v>1.6710154615832442E-2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10589.125</v>
      </c>
      <c r="F41" s="57">
        <v>10466.625</v>
      </c>
      <c r="G41" s="21">
        <f t="shared" si="0"/>
        <v>-1.1568472371418791E-2</v>
      </c>
      <c r="H41" s="57">
        <v>10686</v>
      </c>
      <c r="I41" s="21">
        <f t="shared" si="2"/>
        <v>-2.052919708029197E-2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5785.7</v>
      </c>
      <c r="F42" s="47">
        <v>5590</v>
      </c>
      <c r="G42" s="21">
        <f t="shared" si="0"/>
        <v>-3.3824774875987319E-2</v>
      </c>
      <c r="H42" s="47">
        <v>5590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9966</v>
      </c>
      <c r="G43" s="21">
        <f t="shared" si="0"/>
        <v>-2.4601421150063674E-4</v>
      </c>
      <c r="H43" s="47">
        <v>9966.6666666666661</v>
      </c>
      <c r="I43" s="21">
        <f t="shared" si="2"/>
        <v>-6.6889632106962573E-5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12208.333333333332</v>
      </c>
      <c r="F44" s="50">
        <v>12699.166666666666</v>
      </c>
      <c r="G44" s="31">
        <f t="shared" si="0"/>
        <v>4.0204778156996641E-2</v>
      </c>
      <c r="H44" s="50">
        <v>12478.333333333334</v>
      </c>
      <c r="I44" s="31">
        <f t="shared" si="2"/>
        <v>1.7697342059569823E-2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5737.9513888888887</v>
      </c>
      <c r="F46" s="43">
        <v>6657.5555555555557</v>
      </c>
      <c r="G46" s="21">
        <f t="shared" si="0"/>
        <v>0.16026698456306396</v>
      </c>
      <c r="H46" s="43">
        <v>6805.8888888888887</v>
      </c>
      <c r="I46" s="21">
        <f t="shared" ref="I46:I51" si="3">(F46-H46)/H46</f>
        <v>-2.1794850864447411E-2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19168.203607142859</v>
      </c>
      <c r="F49" s="47">
        <v>18059.464250000001</v>
      </c>
      <c r="G49" s="21">
        <f t="shared" si="0"/>
        <v>-5.7842632510941017E-2</v>
      </c>
      <c r="H49" s="47">
        <v>18059.464250000001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2028.25</v>
      </c>
      <c r="F50" s="47">
        <v>2241.6666666666665</v>
      </c>
      <c r="G50" s="21">
        <f t="shared" si="0"/>
        <v>0.10522207157237348</v>
      </c>
      <c r="H50" s="47">
        <v>2258.3333333333335</v>
      </c>
      <c r="I50" s="21">
        <f t="shared" si="3"/>
        <v>-7.3800738007381407E-3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23891.458333333332</v>
      </c>
      <c r="F51" s="50">
        <v>27571</v>
      </c>
      <c r="G51" s="31">
        <f t="shared" si="0"/>
        <v>0.15401076047053083</v>
      </c>
      <c r="H51" s="50">
        <v>27571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3250</v>
      </c>
      <c r="F53" s="66">
        <v>3750</v>
      </c>
      <c r="G53" s="22">
        <f t="shared" si="0"/>
        <v>0.15384615384615385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3948</v>
      </c>
      <c r="F54" s="70">
        <v>3582.5714285714284</v>
      </c>
      <c r="G54" s="21">
        <f t="shared" si="0"/>
        <v>-9.2560428426689864E-2</v>
      </c>
      <c r="H54" s="70">
        <v>3582.5714285714284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2306.25</v>
      </c>
      <c r="G55" s="21">
        <f t="shared" si="0"/>
        <v>0.12637362637362637</v>
      </c>
      <c r="H55" s="70">
        <v>2306.25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4575</v>
      </c>
      <c r="G56" s="21">
        <f t="shared" si="0"/>
        <v>-0.16818181818181818</v>
      </c>
      <c r="H56" s="70">
        <v>4575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2026</v>
      </c>
      <c r="G57" s="21">
        <f t="shared" si="0"/>
        <v>-3.924125666864256E-2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4427.625</v>
      </c>
      <c r="F58" s="50">
        <v>4274.375</v>
      </c>
      <c r="G58" s="29">
        <f t="shared" si="0"/>
        <v>-3.4612235679399229E-2</v>
      </c>
      <c r="H58" s="50">
        <v>4274.375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5283.75</v>
      </c>
      <c r="F59" s="68">
        <v>5025</v>
      </c>
      <c r="G59" s="21">
        <f t="shared" si="0"/>
        <v>-4.8970901348474094E-2</v>
      </c>
      <c r="H59" s="68">
        <v>5025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4792.75</v>
      </c>
      <c r="F60" s="70">
        <v>4939.5</v>
      </c>
      <c r="G60" s="21">
        <f t="shared" si="0"/>
        <v>3.0619164362839707E-2</v>
      </c>
      <c r="H60" s="70">
        <v>4939.5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19855.625</v>
      </c>
      <c r="F61" s="73">
        <v>20830</v>
      </c>
      <c r="G61" s="29">
        <f t="shared" si="0"/>
        <v>4.9072995687620004E-2</v>
      </c>
      <c r="H61" s="73">
        <v>20963.75</v>
      </c>
      <c r="I61" s="29">
        <f t="shared" si="4"/>
        <v>-6.3800608192713616E-3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6451.5</v>
      </c>
      <c r="F63" s="54">
        <v>6354</v>
      </c>
      <c r="G63" s="21">
        <f t="shared" si="0"/>
        <v>-1.5112764473378284E-2</v>
      </c>
      <c r="H63" s="54">
        <v>6354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12162.5</v>
      </c>
      <c r="F65" s="46">
        <v>11837.5</v>
      </c>
      <c r="G65" s="21">
        <f t="shared" si="0"/>
        <v>-2.6721479958890029E-2</v>
      </c>
      <c r="H65" s="46">
        <v>11158.333333333334</v>
      </c>
      <c r="I65" s="21">
        <f t="shared" si="5"/>
        <v>6.0866318147871488E-2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7429.0912698412694</v>
      </c>
      <c r="F66" s="46">
        <v>7699.375</v>
      </c>
      <c r="G66" s="21">
        <f t="shared" si="0"/>
        <v>3.6381802341823359E-2</v>
      </c>
      <c r="H66" s="46">
        <v>7699.375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3897.0749999999998</v>
      </c>
      <c r="F67" s="46">
        <v>3772.1428571428573</v>
      </c>
      <c r="G67" s="21">
        <f t="shared" si="0"/>
        <v>-3.2057926228554107E-2</v>
      </c>
      <c r="H67" s="46">
        <v>3722.2222222222222</v>
      </c>
      <c r="I67" s="21">
        <f t="shared" si="5"/>
        <v>1.341151385927512E-2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3424.1428571428573</v>
      </c>
      <c r="F68" s="58">
        <v>3199.1666666666665</v>
      </c>
      <c r="G68" s="31">
        <f t="shared" si="0"/>
        <v>-6.5702921829585537E-2</v>
      </c>
      <c r="H68" s="58">
        <v>3199.1666666666665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3632.6</v>
      </c>
      <c r="F70" s="43">
        <v>3701.1111111111113</v>
      </c>
      <c r="G70" s="21">
        <f t="shared" si="0"/>
        <v>1.8860075733940263E-2</v>
      </c>
      <c r="H70" s="43">
        <v>3701.1111111111113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2668.7777777777778</v>
      </c>
      <c r="F71" s="47">
        <v>2740.375</v>
      </c>
      <c r="G71" s="21">
        <f t="shared" si="0"/>
        <v>2.6827719721886821E-2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2105.375</v>
      </c>
      <c r="F73" s="47">
        <v>2233.5</v>
      </c>
      <c r="G73" s="21">
        <f t="shared" si="0"/>
        <v>6.0856142017455324E-2</v>
      </c>
      <c r="H73" s="47">
        <v>2233.5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1657.875</v>
      </c>
      <c r="F74" s="50">
        <v>1589</v>
      </c>
      <c r="G74" s="21">
        <f t="shared" si="0"/>
        <v>-4.154414536680992E-2</v>
      </c>
      <c r="H74" s="50">
        <v>1609</v>
      </c>
      <c r="I74" s="21">
        <f t="shared" si="5"/>
        <v>-1.2430080795525171E-2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1446.7222222222222</v>
      </c>
      <c r="F77" s="32">
        <v>1196.6666666666667</v>
      </c>
      <c r="G77" s="21">
        <f t="shared" si="0"/>
        <v>-0.17284282477631419</v>
      </c>
      <c r="H77" s="32">
        <v>1196.6666666666667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823.66666666666663</v>
      </c>
      <c r="F78" s="47">
        <v>834.75</v>
      </c>
      <c r="G78" s="21">
        <f t="shared" si="0"/>
        <v>1.345609065155812E-2</v>
      </c>
      <c r="H78" s="47">
        <v>834.75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1453.95</v>
      </c>
      <c r="F79" s="47">
        <v>1500.8</v>
      </c>
      <c r="G79" s="21">
        <f t="shared" si="0"/>
        <v>3.2222566113002449E-2</v>
      </c>
      <c r="H79" s="47">
        <v>1500.8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1864.45</v>
      </c>
      <c r="F80" s="61">
        <v>1919.3</v>
      </c>
      <c r="G80" s="21">
        <f t="shared" si="0"/>
        <v>2.9418863471801285E-2</v>
      </c>
      <c r="H80" s="61">
        <v>2015.3</v>
      </c>
      <c r="I80" s="21">
        <f t="shared" si="6"/>
        <v>-4.7635587753684316E-2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3941.8</v>
      </c>
      <c r="F82" s="50">
        <v>3919.3</v>
      </c>
      <c r="G82" s="23">
        <f t="shared" si="7"/>
        <v>-5.7080521589121715E-3</v>
      </c>
      <c r="H82" s="50">
        <v>3919.3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3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375" customWidth="1"/>
    <col min="4" max="4" width="15.375" customWidth="1"/>
    <col min="5" max="5" width="12.25" style="28" customWidth="1"/>
    <col min="6" max="6" width="14.625" style="28" customWidth="1"/>
    <col min="7" max="7" width="12.125" style="28" customWidth="1"/>
    <col min="8" max="8" width="13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4" t="s">
        <v>3</v>
      </c>
      <c r="B13" s="180"/>
      <c r="C13" s="197" t="s">
        <v>0</v>
      </c>
      <c r="D13" s="199" t="s">
        <v>23</v>
      </c>
      <c r="E13" s="176" t="s">
        <v>217</v>
      </c>
      <c r="F13" s="193" t="s">
        <v>224</v>
      </c>
      <c r="G13" s="176" t="s">
        <v>196</v>
      </c>
      <c r="H13" s="193" t="s">
        <v>220</v>
      </c>
      <c r="I13" s="176" t="s">
        <v>187</v>
      </c>
    </row>
    <row r="14" spans="1:9" ht="38.25" customHeight="1" thickBot="1" x14ac:dyDescent="0.25">
      <c r="A14" s="175"/>
      <c r="B14" s="181"/>
      <c r="C14" s="198"/>
      <c r="D14" s="200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5</v>
      </c>
      <c r="C16" s="14" t="s">
        <v>85</v>
      </c>
      <c r="D16" s="11" t="s">
        <v>161</v>
      </c>
      <c r="E16" s="42">
        <v>1865.125</v>
      </c>
      <c r="F16" s="42">
        <v>2264.9</v>
      </c>
      <c r="G16" s="21">
        <f t="shared" ref="G16:G31" si="0">(F16-E16)/E16</f>
        <v>0.21434220226526376</v>
      </c>
      <c r="H16" s="42">
        <v>2621.9</v>
      </c>
      <c r="I16" s="21">
        <f t="shared" ref="I16:I31" si="1">(F16-H16)/H16</f>
        <v>-0.13616079942026774</v>
      </c>
    </row>
    <row r="17" spans="1:9" ht="16.5" x14ac:dyDescent="0.3">
      <c r="A17" s="37"/>
      <c r="B17" s="34" t="s">
        <v>18</v>
      </c>
      <c r="C17" s="15" t="s">
        <v>98</v>
      </c>
      <c r="D17" s="11" t="s">
        <v>83</v>
      </c>
      <c r="E17" s="46">
        <v>1599.4</v>
      </c>
      <c r="F17" s="46">
        <v>1229.75</v>
      </c>
      <c r="G17" s="21">
        <f t="shared" si="0"/>
        <v>-0.23111791921970742</v>
      </c>
      <c r="H17" s="46">
        <v>1403.1</v>
      </c>
      <c r="I17" s="21">
        <f t="shared" si="1"/>
        <v>-0.12354785831373381</v>
      </c>
    </row>
    <row r="18" spans="1:9" ht="16.5" x14ac:dyDescent="0.3">
      <c r="A18" s="37"/>
      <c r="B18" s="34" t="s">
        <v>12</v>
      </c>
      <c r="C18" s="15" t="s">
        <v>92</v>
      </c>
      <c r="D18" s="11" t="s">
        <v>81</v>
      </c>
      <c r="E18" s="46">
        <v>584.74374999999998</v>
      </c>
      <c r="F18" s="46">
        <v>639.02499999999998</v>
      </c>
      <c r="G18" s="21">
        <f t="shared" si="0"/>
        <v>9.2829123868361146E-2</v>
      </c>
      <c r="H18" s="46">
        <v>703.65</v>
      </c>
      <c r="I18" s="21">
        <f t="shared" si="1"/>
        <v>-9.1842535351382079E-2</v>
      </c>
    </row>
    <row r="19" spans="1:9" ht="16.5" x14ac:dyDescent="0.3">
      <c r="A19" s="37"/>
      <c r="B19" s="34" t="s">
        <v>14</v>
      </c>
      <c r="C19" s="15" t="s">
        <v>94</v>
      </c>
      <c r="D19" s="11" t="s">
        <v>81</v>
      </c>
      <c r="E19" s="46">
        <v>522.74025000000006</v>
      </c>
      <c r="F19" s="46">
        <v>643.20000000000005</v>
      </c>
      <c r="G19" s="21">
        <f t="shared" si="0"/>
        <v>0.23043901823132995</v>
      </c>
      <c r="H19" s="46">
        <v>704.83299999999997</v>
      </c>
      <c r="I19" s="21">
        <f t="shared" si="1"/>
        <v>-8.7443408580472157E-2</v>
      </c>
    </row>
    <row r="20" spans="1:9" ht="16.5" x14ac:dyDescent="0.3">
      <c r="A20" s="37"/>
      <c r="B20" s="34" t="s">
        <v>7</v>
      </c>
      <c r="C20" s="15" t="s">
        <v>87</v>
      </c>
      <c r="D20" s="11" t="s">
        <v>161</v>
      </c>
      <c r="E20" s="46">
        <v>713.92499999999995</v>
      </c>
      <c r="F20" s="46">
        <v>776.9</v>
      </c>
      <c r="G20" s="21">
        <f t="shared" si="0"/>
        <v>8.8209545820639459E-2</v>
      </c>
      <c r="H20" s="46">
        <v>842.73299999999995</v>
      </c>
      <c r="I20" s="21">
        <f t="shared" si="1"/>
        <v>-7.8118455074145637E-2</v>
      </c>
    </row>
    <row r="21" spans="1:9" ht="16.5" x14ac:dyDescent="0.3">
      <c r="A21" s="37"/>
      <c r="B21" s="34" t="s">
        <v>13</v>
      </c>
      <c r="C21" s="15" t="s">
        <v>93</v>
      </c>
      <c r="D21" s="11" t="s">
        <v>81</v>
      </c>
      <c r="E21" s="46">
        <v>630.17775000000006</v>
      </c>
      <c r="F21" s="46">
        <v>663.2</v>
      </c>
      <c r="G21" s="21">
        <f t="shared" si="0"/>
        <v>5.2401485136534864E-2</v>
      </c>
      <c r="H21" s="46">
        <v>699.83299999999997</v>
      </c>
      <c r="I21" s="21">
        <f t="shared" si="1"/>
        <v>-5.2345345246651596E-2</v>
      </c>
    </row>
    <row r="22" spans="1:9" ht="16.5" x14ac:dyDescent="0.3">
      <c r="A22" s="37"/>
      <c r="B22" s="34" t="s">
        <v>11</v>
      </c>
      <c r="C22" s="15" t="s">
        <v>91</v>
      </c>
      <c r="D22" s="11" t="s">
        <v>81</v>
      </c>
      <c r="E22" s="46">
        <v>407.44849999999997</v>
      </c>
      <c r="F22" s="46">
        <v>654</v>
      </c>
      <c r="G22" s="21">
        <f t="shared" si="0"/>
        <v>0.6051108299576512</v>
      </c>
      <c r="H22" s="46">
        <v>689.9</v>
      </c>
      <c r="I22" s="21">
        <f t="shared" si="1"/>
        <v>-5.203652703290329E-2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1239.9000000000001</v>
      </c>
      <c r="F23" s="46">
        <v>1724.9</v>
      </c>
      <c r="G23" s="21">
        <f t="shared" si="0"/>
        <v>0.39116057746592464</v>
      </c>
      <c r="H23" s="46">
        <v>1817.4</v>
      </c>
      <c r="I23" s="21">
        <f t="shared" si="1"/>
        <v>-5.0896885660834154E-2</v>
      </c>
    </row>
    <row r="24" spans="1:9" ht="16.5" x14ac:dyDescent="0.3">
      <c r="A24" s="37"/>
      <c r="B24" s="34" t="s">
        <v>16</v>
      </c>
      <c r="C24" s="15" t="s">
        <v>96</v>
      </c>
      <c r="D24" s="13" t="s">
        <v>81</v>
      </c>
      <c r="E24" s="46">
        <v>563.92775000000006</v>
      </c>
      <c r="F24" s="46">
        <v>663.2</v>
      </c>
      <c r="G24" s="21">
        <f t="shared" si="0"/>
        <v>0.17603717852153927</v>
      </c>
      <c r="H24" s="46">
        <v>680.25</v>
      </c>
      <c r="I24" s="21">
        <f t="shared" si="1"/>
        <v>-2.5064314590224117E-2</v>
      </c>
    </row>
    <row r="25" spans="1:9" ht="16.5" x14ac:dyDescent="0.3">
      <c r="A25" s="37"/>
      <c r="B25" s="34" t="s">
        <v>4</v>
      </c>
      <c r="C25" s="15" t="s">
        <v>84</v>
      </c>
      <c r="D25" s="13" t="s">
        <v>161</v>
      </c>
      <c r="E25" s="46">
        <v>1690.75</v>
      </c>
      <c r="F25" s="46">
        <v>1663.15</v>
      </c>
      <c r="G25" s="21">
        <f t="shared" si="0"/>
        <v>-1.632411651633885E-2</v>
      </c>
      <c r="H25" s="46">
        <v>1701.4</v>
      </c>
      <c r="I25" s="21">
        <f t="shared" si="1"/>
        <v>-2.2481485835194544E-2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925.57499999999993</v>
      </c>
      <c r="F26" s="46">
        <v>1326.45</v>
      </c>
      <c r="G26" s="21">
        <f t="shared" si="0"/>
        <v>0.43310914836723136</v>
      </c>
      <c r="H26" s="46">
        <v>1342.2329999999999</v>
      </c>
      <c r="I26" s="21">
        <f t="shared" si="1"/>
        <v>-1.1758763195361687E-2</v>
      </c>
    </row>
    <row r="27" spans="1:9" ht="16.5" x14ac:dyDescent="0.3">
      <c r="A27" s="37"/>
      <c r="B27" s="34" t="s">
        <v>8</v>
      </c>
      <c r="C27" s="15" t="s">
        <v>89</v>
      </c>
      <c r="D27" s="13" t="s">
        <v>161</v>
      </c>
      <c r="E27" s="46">
        <v>5535.4875000000002</v>
      </c>
      <c r="F27" s="46">
        <v>4427.1111111111113</v>
      </c>
      <c r="G27" s="21">
        <f t="shared" si="0"/>
        <v>-0.20023103455456973</v>
      </c>
      <c r="H27" s="46">
        <v>4409.0222222222219</v>
      </c>
      <c r="I27" s="21">
        <f t="shared" si="1"/>
        <v>4.1026985071017192E-3</v>
      </c>
    </row>
    <row r="28" spans="1:9" ht="16.5" x14ac:dyDescent="0.3">
      <c r="A28" s="37"/>
      <c r="B28" s="34" t="s">
        <v>10</v>
      </c>
      <c r="C28" s="15" t="s">
        <v>90</v>
      </c>
      <c r="D28" s="13" t="s">
        <v>161</v>
      </c>
      <c r="E28" s="46">
        <v>1240.42075</v>
      </c>
      <c r="F28" s="46">
        <v>1284.8499999999999</v>
      </c>
      <c r="G28" s="21">
        <f t="shared" si="0"/>
        <v>3.581788679365442E-2</v>
      </c>
      <c r="H28" s="46">
        <v>1269.0170000000001</v>
      </c>
      <c r="I28" s="21">
        <f t="shared" si="1"/>
        <v>1.2476586208064869E-2</v>
      </c>
    </row>
    <row r="29" spans="1:9" ht="17.25" thickBot="1" x14ac:dyDescent="0.35">
      <c r="A29" s="38"/>
      <c r="B29" s="34" t="s">
        <v>6</v>
      </c>
      <c r="C29" s="15" t="s">
        <v>86</v>
      </c>
      <c r="D29" s="13" t="s">
        <v>161</v>
      </c>
      <c r="E29" s="46">
        <v>1819.85825</v>
      </c>
      <c r="F29" s="46">
        <v>2811.9</v>
      </c>
      <c r="G29" s="21">
        <f t="shared" si="0"/>
        <v>0.54512034110348984</v>
      </c>
      <c r="H29" s="46">
        <v>2713.567</v>
      </c>
      <c r="I29" s="21">
        <f t="shared" si="1"/>
        <v>3.623754268827712E-2</v>
      </c>
    </row>
    <row r="30" spans="1:9" ht="16.5" x14ac:dyDescent="0.3">
      <c r="A30" s="37"/>
      <c r="B30" s="34" t="s">
        <v>9</v>
      </c>
      <c r="C30" s="15" t="s">
        <v>88</v>
      </c>
      <c r="D30" s="13" t="s">
        <v>161</v>
      </c>
      <c r="E30" s="46">
        <v>1886.8832500000001</v>
      </c>
      <c r="F30" s="46">
        <v>1929</v>
      </c>
      <c r="G30" s="21">
        <f t="shared" si="0"/>
        <v>2.2320803367139916E-2</v>
      </c>
      <c r="H30" s="46">
        <v>1816.4499999999998</v>
      </c>
      <c r="I30" s="21">
        <f t="shared" si="1"/>
        <v>6.1961518346224882E-2</v>
      </c>
    </row>
    <row r="31" spans="1:9" ht="17.25" thickBot="1" x14ac:dyDescent="0.35">
      <c r="A31" s="38"/>
      <c r="B31" s="36" t="s">
        <v>17</v>
      </c>
      <c r="C31" s="16" t="s">
        <v>97</v>
      </c>
      <c r="D31" s="12" t="s">
        <v>161</v>
      </c>
      <c r="E31" s="49">
        <v>969.4</v>
      </c>
      <c r="F31" s="49">
        <v>1353.35</v>
      </c>
      <c r="G31" s="23">
        <f t="shared" si="0"/>
        <v>0.39606973385599331</v>
      </c>
      <c r="H31" s="49">
        <v>1266.1500000000001</v>
      </c>
      <c r="I31" s="23">
        <f t="shared" si="1"/>
        <v>6.8870197054061374E-2</v>
      </c>
    </row>
    <row r="32" spans="1:9" ht="15.75" customHeight="1" thickBot="1" x14ac:dyDescent="0.25">
      <c r="A32" s="186" t="s">
        <v>188</v>
      </c>
      <c r="B32" s="187"/>
      <c r="C32" s="187"/>
      <c r="D32" s="188"/>
      <c r="E32" s="106">
        <f>SUM(E16:E31)</f>
        <v>22195.762750000002</v>
      </c>
      <c r="F32" s="107">
        <f>SUM(F16:F31)</f>
        <v>24054.886111111111</v>
      </c>
      <c r="G32" s="108">
        <f t="shared" ref="G32" si="2">(F32-E32)/E32</f>
        <v>8.3760282629219807E-2</v>
      </c>
      <c r="H32" s="107">
        <f>SUM(H16:H31)</f>
        <v>24681.438222222219</v>
      </c>
      <c r="I32" s="111">
        <f t="shared" ref="I32" si="3">(F32-H32)/H32</f>
        <v>-2.5385559199179283E-2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1296.6457500000001</v>
      </c>
      <c r="F34" s="54">
        <v>1057.4000000000001</v>
      </c>
      <c r="G34" s="21">
        <f>(F34-E34)/E34</f>
        <v>-0.18451126685912481</v>
      </c>
      <c r="H34" s="54">
        <v>1080.7329999999999</v>
      </c>
      <c r="I34" s="21">
        <f>(F34-H34)/H34</f>
        <v>-2.1589976432661775E-2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1326.0082499999999</v>
      </c>
      <c r="F35" s="46">
        <v>1182.9875</v>
      </c>
      <c r="G35" s="21">
        <f>(F35-E35)/E35</f>
        <v>-0.10785811475908987</v>
      </c>
      <c r="H35" s="46">
        <v>1159.2455</v>
      </c>
      <c r="I35" s="21">
        <f>(F35-H35)/H35</f>
        <v>2.0480562572811334E-2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2389.6667500000003</v>
      </c>
      <c r="F36" s="46">
        <v>2157.6999999999998</v>
      </c>
      <c r="G36" s="21">
        <f>(F36-E36)/E36</f>
        <v>-9.7070752647832784E-2</v>
      </c>
      <c r="H36" s="46">
        <v>2099.3330000000001</v>
      </c>
      <c r="I36" s="21">
        <f>(F36-H36)/H36</f>
        <v>2.780264017190209E-2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2317.5792500000002</v>
      </c>
      <c r="F37" s="46">
        <v>2310.8000000000002</v>
      </c>
      <c r="G37" s="21">
        <f>(F37-E37)/E37</f>
        <v>-2.9251426892953269E-3</v>
      </c>
      <c r="H37" s="46">
        <v>2235.7669999999998</v>
      </c>
      <c r="I37" s="21">
        <f>(F37-H37)/H37</f>
        <v>3.3560294968125196E-2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1451.598</v>
      </c>
      <c r="F38" s="49">
        <v>1397.7874999999999</v>
      </c>
      <c r="G38" s="23">
        <f>(F38-E38)/E38</f>
        <v>-3.706983613920662E-2</v>
      </c>
      <c r="H38" s="49">
        <v>1275</v>
      </c>
      <c r="I38" s="23">
        <f>(F38-H38)/H38</f>
        <v>9.6303921568627382E-2</v>
      </c>
    </row>
    <row r="39" spans="1:9" ht="15.75" customHeight="1" thickBot="1" x14ac:dyDescent="0.25">
      <c r="A39" s="186" t="s">
        <v>189</v>
      </c>
      <c r="B39" s="187"/>
      <c r="C39" s="187"/>
      <c r="D39" s="188"/>
      <c r="E39" s="86">
        <f>SUM(E34:E38)</f>
        <v>8781.4980000000014</v>
      </c>
      <c r="F39" s="109">
        <f>SUM(F34:F38)</f>
        <v>8106.6749999999993</v>
      </c>
      <c r="G39" s="110">
        <f t="shared" ref="G39" si="4">(F39-E39)/E39</f>
        <v>-7.6846000534305431E-2</v>
      </c>
      <c r="H39" s="109">
        <f>SUM(H34:H38)</f>
        <v>7850.0784999999996</v>
      </c>
      <c r="I39" s="111">
        <f t="shared" ref="I39" si="5">(F39-H39)/H39</f>
        <v>3.2687125358045736E-2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10589.125</v>
      </c>
      <c r="F41" s="46">
        <v>10466.625</v>
      </c>
      <c r="G41" s="21">
        <f t="shared" ref="G41:G46" si="6">(F41-E41)/E41</f>
        <v>-1.1568472371418791E-2</v>
      </c>
      <c r="H41" s="46">
        <v>10686</v>
      </c>
      <c r="I41" s="21">
        <f t="shared" ref="I41:I46" si="7">(F41-H41)/H41</f>
        <v>-2.052919708029197E-2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9968.4523809523816</v>
      </c>
      <c r="F42" s="46">
        <v>9966</v>
      </c>
      <c r="G42" s="21">
        <f t="shared" si="6"/>
        <v>-2.4601421150063674E-4</v>
      </c>
      <c r="H42" s="46">
        <v>9966.6666666666661</v>
      </c>
      <c r="I42" s="21">
        <f t="shared" si="7"/>
        <v>-6.6889632106962573E-5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5785.7</v>
      </c>
      <c r="F43" s="57">
        <v>5590</v>
      </c>
      <c r="G43" s="21">
        <f t="shared" si="6"/>
        <v>-3.3824774875987319E-2</v>
      </c>
      <c r="H43" s="57">
        <v>5590</v>
      </c>
      <c r="I43" s="21">
        <f t="shared" si="7"/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25414.716666666667</v>
      </c>
      <c r="F44" s="47">
        <v>26701.077777777777</v>
      </c>
      <c r="G44" s="21">
        <f t="shared" si="6"/>
        <v>5.0614812196520365E-2</v>
      </c>
      <c r="H44" s="47">
        <v>26442.777777777777</v>
      </c>
      <c r="I44" s="21">
        <f t="shared" si="7"/>
        <v>9.7682627056326805E-3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14832.355555555556</v>
      </c>
      <c r="F45" s="47">
        <v>15715.966666666667</v>
      </c>
      <c r="G45" s="21">
        <f t="shared" si="6"/>
        <v>5.957321531306934E-2</v>
      </c>
      <c r="H45" s="47">
        <v>15457.666666666668</v>
      </c>
      <c r="I45" s="21">
        <f t="shared" si="7"/>
        <v>1.6710154615832442E-2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12208.333333333332</v>
      </c>
      <c r="F46" s="50">
        <v>12699.166666666666</v>
      </c>
      <c r="G46" s="31">
        <f t="shared" si="6"/>
        <v>4.0204778156996641E-2</v>
      </c>
      <c r="H46" s="50">
        <v>12478.333333333334</v>
      </c>
      <c r="I46" s="31">
        <f t="shared" si="7"/>
        <v>1.7697342059569823E-2</v>
      </c>
    </row>
    <row r="47" spans="1:9" ht="15.75" customHeight="1" thickBot="1" x14ac:dyDescent="0.25">
      <c r="A47" s="186" t="s">
        <v>190</v>
      </c>
      <c r="B47" s="187"/>
      <c r="C47" s="187"/>
      <c r="D47" s="188"/>
      <c r="E47" s="86">
        <f>SUM(E41:E46)</f>
        <v>78798.682936507932</v>
      </c>
      <c r="F47" s="86">
        <f>SUM(F41:F46)</f>
        <v>81138.836111111115</v>
      </c>
      <c r="G47" s="110">
        <f t="shared" ref="G47" si="8">(F47-E47)/E47</f>
        <v>2.9697871682560516E-2</v>
      </c>
      <c r="H47" s="109">
        <f>SUM(H41:H46)</f>
        <v>80621.444444444438</v>
      </c>
      <c r="I47" s="111">
        <f t="shared" ref="I47" si="9">(F47-H47)/H47</f>
        <v>6.4175439950496993E-3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5737.9513888888887</v>
      </c>
      <c r="F49" s="43">
        <v>6657.5555555555557</v>
      </c>
      <c r="G49" s="21">
        <f t="shared" ref="G49:G54" si="10">(F49-E49)/E49</f>
        <v>0.16026698456306396</v>
      </c>
      <c r="H49" s="43">
        <v>6805.8888888888887</v>
      </c>
      <c r="I49" s="21">
        <f t="shared" ref="I49:I54" si="11">(F49-H49)/H49</f>
        <v>-2.1794850864447411E-2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2028.25</v>
      </c>
      <c r="F50" s="47">
        <v>2241.6666666666665</v>
      </c>
      <c r="G50" s="21">
        <f t="shared" si="10"/>
        <v>0.10522207157237348</v>
      </c>
      <c r="H50" s="47">
        <v>2258.3333333333335</v>
      </c>
      <c r="I50" s="21">
        <f t="shared" si="11"/>
        <v>-7.3800738007381407E-3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6035.1111111111113</v>
      </c>
      <c r="F51" s="47">
        <v>6035.333333333333</v>
      </c>
      <c r="G51" s="21">
        <f t="shared" si="10"/>
        <v>3.6821562707037567E-5</v>
      </c>
      <c r="H51" s="47">
        <v>6035.333333333333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19026.428571428572</v>
      </c>
      <c r="G52" s="21">
        <f t="shared" si="10"/>
        <v>-1.2832034688186136E-2</v>
      </c>
      <c r="H52" s="47">
        <v>19026.428571428572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19168.203607142859</v>
      </c>
      <c r="F53" s="47">
        <v>18059.464250000001</v>
      </c>
      <c r="G53" s="21">
        <f t="shared" si="10"/>
        <v>-5.7842632510941017E-2</v>
      </c>
      <c r="H53" s="47">
        <v>18059.464250000001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23891.458333333332</v>
      </c>
      <c r="F54" s="50">
        <v>27571</v>
      </c>
      <c r="G54" s="31">
        <f t="shared" si="10"/>
        <v>0.15401076047053083</v>
      </c>
      <c r="H54" s="50">
        <v>27571</v>
      </c>
      <c r="I54" s="31">
        <f t="shared" si="11"/>
        <v>0</v>
      </c>
    </row>
    <row r="55" spans="1:9" ht="15.75" customHeight="1" thickBot="1" x14ac:dyDescent="0.25">
      <c r="A55" s="186" t="s">
        <v>191</v>
      </c>
      <c r="B55" s="187"/>
      <c r="C55" s="187"/>
      <c r="D55" s="188"/>
      <c r="E55" s="86">
        <f>SUM(E49:E54)</f>
        <v>76134.724440476188</v>
      </c>
      <c r="F55" s="86">
        <f>SUM(F49:F54)</f>
        <v>79591.448376984132</v>
      </c>
      <c r="G55" s="110">
        <f t="shared" ref="G55" si="12">(F55-E55)/E55</f>
        <v>4.5402724734499925E-2</v>
      </c>
      <c r="H55" s="86">
        <f>SUM(H49:H54)</f>
        <v>79756.448376984132</v>
      </c>
      <c r="I55" s="111">
        <f t="shared" ref="I55" si="13">(F55-H55)/H55</f>
        <v>-2.068798239611873E-3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56</v>
      </c>
      <c r="C57" s="19" t="s">
        <v>123</v>
      </c>
      <c r="D57" s="20" t="s">
        <v>120</v>
      </c>
      <c r="E57" s="43">
        <v>19855.625</v>
      </c>
      <c r="F57" s="66">
        <v>20830</v>
      </c>
      <c r="G57" s="22">
        <f t="shared" ref="G57:G65" si="14">(F57-E57)/E57</f>
        <v>4.9072995687620004E-2</v>
      </c>
      <c r="H57" s="66">
        <v>20963.75</v>
      </c>
      <c r="I57" s="22">
        <f t="shared" ref="I57:I65" si="15">(F57-H57)/H57</f>
        <v>-6.3800608192713616E-3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3250</v>
      </c>
      <c r="F58" s="70">
        <v>3750</v>
      </c>
      <c r="G58" s="21">
        <f t="shared" si="14"/>
        <v>0.15384615384615385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3948</v>
      </c>
      <c r="F59" s="70">
        <v>3582.5714285714284</v>
      </c>
      <c r="G59" s="21">
        <f t="shared" si="14"/>
        <v>-9.2560428426689864E-2</v>
      </c>
      <c r="H59" s="70">
        <v>3582.5714285714284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2047.5</v>
      </c>
      <c r="F60" s="70">
        <v>2306.25</v>
      </c>
      <c r="G60" s="21">
        <f t="shared" si="14"/>
        <v>0.12637362637362637</v>
      </c>
      <c r="H60" s="70">
        <v>2306.25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4575</v>
      </c>
      <c r="G61" s="21">
        <f t="shared" si="14"/>
        <v>-0.16818181818181818</v>
      </c>
      <c r="H61" s="105">
        <v>4575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2108.75</v>
      </c>
      <c r="F62" s="73">
        <v>2026</v>
      </c>
      <c r="G62" s="29">
        <f t="shared" si="14"/>
        <v>-3.924125666864256E-2</v>
      </c>
      <c r="H62" s="73">
        <v>2026</v>
      </c>
      <c r="I62" s="29">
        <f t="shared" si="15"/>
        <v>0</v>
      </c>
    </row>
    <row r="63" spans="1:9" ht="16.5" x14ac:dyDescent="0.3">
      <c r="A63" s="118"/>
      <c r="B63" s="101" t="s">
        <v>43</v>
      </c>
      <c r="C63" s="14" t="s">
        <v>119</v>
      </c>
      <c r="D63" s="11" t="s">
        <v>114</v>
      </c>
      <c r="E63" s="43">
        <v>4427.625</v>
      </c>
      <c r="F63" s="57">
        <v>4274.375</v>
      </c>
      <c r="G63" s="21">
        <f t="shared" si="14"/>
        <v>-3.4612235679399229E-2</v>
      </c>
      <c r="H63" s="57">
        <v>4274.375</v>
      </c>
      <c r="I63" s="21">
        <f t="shared" si="15"/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5283.75</v>
      </c>
      <c r="F64" s="70">
        <v>5025</v>
      </c>
      <c r="G64" s="21">
        <f t="shared" si="14"/>
        <v>-4.8970901348474094E-2</v>
      </c>
      <c r="H64" s="70">
        <v>5025</v>
      </c>
      <c r="I64" s="21">
        <f t="shared" si="15"/>
        <v>0</v>
      </c>
    </row>
    <row r="65" spans="1:9" ht="16.5" customHeight="1" thickBot="1" x14ac:dyDescent="0.35">
      <c r="A65" s="119"/>
      <c r="B65" s="100" t="s">
        <v>55</v>
      </c>
      <c r="C65" s="16" t="s">
        <v>122</v>
      </c>
      <c r="D65" s="12" t="s">
        <v>120</v>
      </c>
      <c r="E65" s="50">
        <v>4792.75</v>
      </c>
      <c r="F65" s="73">
        <v>4939.5</v>
      </c>
      <c r="G65" s="29">
        <f t="shared" si="14"/>
        <v>3.0619164362839707E-2</v>
      </c>
      <c r="H65" s="73">
        <v>4939.5</v>
      </c>
      <c r="I65" s="29">
        <f t="shared" si="15"/>
        <v>0</v>
      </c>
    </row>
    <row r="66" spans="1:9" ht="15.75" customHeight="1" thickBot="1" x14ac:dyDescent="0.25">
      <c r="A66" s="186" t="s">
        <v>192</v>
      </c>
      <c r="B66" s="201"/>
      <c r="C66" s="201"/>
      <c r="D66" s="202"/>
      <c r="E66" s="106">
        <f>SUM(E57:E65)</f>
        <v>51214</v>
      </c>
      <c r="F66" s="106">
        <f>SUM(F57:F65)</f>
        <v>51308.696428571428</v>
      </c>
      <c r="G66" s="108">
        <f t="shared" ref="G66" si="16">(F66-E66)/E66</f>
        <v>1.8490340252944025E-3</v>
      </c>
      <c r="H66" s="106">
        <f>SUM(H57:H65)</f>
        <v>51442.446428571428</v>
      </c>
      <c r="I66" s="111">
        <f t="shared" ref="I66" si="17">(F66-H66)/H66</f>
        <v>-2.5999929880028898E-3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6451.5</v>
      </c>
      <c r="F68" s="54">
        <v>6354</v>
      </c>
      <c r="G68" s="21">
        <f t="shared" ref="G68:G73" si="18">(F68-E68)/E68</f>
        <v>-1.5112764473378284E-2</v>
      </c>
      <c r="H68" s="54">
        <v>6354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46491.857142857145</v>
      </c>
      <c r="G69" s="21">
        <f t="shared" si="18"/>
        <v>-1.1791873639030538E-2</v>
      </c>
      <c r="H69" s="46">
        <v>46491.857142857145</v>
      </c>
      <c r="I69" s="21">
        <f t="shared" si="19"/>
        <v>0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7429.0912698412694</v>
      </c>
      <c r="F70" s="46">
        <v>7699.375</v>
      </c>
      <c r="G70" s="21">
        <f t="shared" si="18"/>
        <v>3.6381802341823359E-2</v>
      </c>
      <c r="H70" s="46">
        <v>7699.375</v>
      </c>
      <c r="I70" s="21">
        <f t="shared" si="19"/>
        <v>0</v>
      </c>
    </row>
    <row r="71" spans="1:9" ht="16.5" x14ac:dyDescent="0.3">
      <c r="A71" s="37"/>
      <c r="B71" s="34" t="s">
        <v>64</v>
      </c>
      <c r="C71" s="15" t="s">
        <v>133</v>
      </c>
      <c r="D71" s="13" t="s">
        <v>127</v>
      </c>
      <c r="E71" s="47">
        <v>3424.1428571428573</v>
      </c>
      <c r="F71" s="46">
        <v>3199.1666666666665</v>
      </c>
      <c r="G71" s="21">
        <f t="shared" si="18"/>
        <v>-6.5702921829585537E-2</v>
      </c>
      <c r="H71" s="46">
        <v>3199.1666666666665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3897.0749999999998</v>
      </c>
      <c r="F72" s="46">
        <v>3772.1428571428573</v>
      </c>
      <c r="G72" s="21">
        <f t="shared" si="18"/>
        <v>-3.2057926228554107E-2</v>
      </c>
      <c r="H72" s="46">
        <v>3722.2222222222222</v>
      </c>
      <c r="I72" s="21">
        <f t="shared" si="19"/>
        <v>1.341151385927512E-2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12162.5</v>
      </c>
      <c r="F73" s="58">
        <v>11837.5</v>
      </c>
      <c r="G73" s="31">
        <f t="shared" si="18"/>
        <v>-2.6721479958890029E-2</v>
      </c>
      <c r="H73" s="58">
        <v>11158.333333333334</v>
      </c>
      <c r="I73" s="31">
        <f t="shared" si="19"/>
        <v>6.0866318147871488E-2</v>
      </c>
    </row>
    <row r="74" spans="1:9" ht="15.75" customHeight="1" thickBot="1" x14ac:dyDescent="0.25">
      <c r="A74" s="186" t="s">
        <v>214</v>
      </c>
      <c r="B74" s="187"/>
      <c r="C74" s="187"/>
      <c r="D74" s="188"/>
      <c r="E74" s="86">
        <f>SUM(E68:E73)</f>
        <v>80410.934126984124</v>
      </c>
      <c r="F74" s="86">
        <f>SUM(F68:F73)</f>
        <v>79354.041666666672</v>
      </c>
      <c r="G74" s="110">
        <f t="shared" ref="G74" si="20">(F74-E74)/E74</f>
        <v>-1.3143641120353346E-2</v>
      </c>
      <c r="H74" s="86">
        <f>SUM(H68:H73)</f>
        <v>78624.954365079364</v>
      </c>
      <c r="I74" s="111">
        <f t="shared" ref="I74" si="21">(F74-H74)/H74</f>
        <v>9.2729758315907625E-3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1657.875</v>
      </c>
      <c r="F76" s="43">
        <v>1589</v>
      </c>
      <c r="G76" s="21">
        <f>(F76-E76)/E76</f>
        <v>-4.154414536680992E-2</v>
      </c>
      <c r="H76" s="43">
        <v>1609</v>
      </c>
      <c r="I76" s="21">
        <f>(F76-H76)/H76</f>
        <v>-1.2430080795525171E-2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3632.6</v>
      </c>
      <c r="F77" s="47">
        <v>3701.1111111111113</v>
      </c>
      <c r="G77" s="21">
        <f>(F77-E77)/E77</f>
        <v>1.8860075733940263E-2</v>
      </c>
      <c r="H77" s="47">
        <v>3701.1111111111113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2668.7777777777778</v>
      </c>
      <c r="F78" s="47">
        <v>2740.375</v>
      </c>
      <c r="G78" s="21">
        <f>(F78-E78)/E78</f>
        <v>2.6827719721886821E-2</v>
      </c>
      <c r="H78" s="47">
        <v>2740.375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1320</v>
      </c>
      <c r="F79" s="47">
        <v>1311.875</v>
      </c>
      <c r="G79" s="21">
        <f>(F79-E79)/E79</f>
        <v>-6.15530303030303E-3</v>
      </c>
      <c r="H79" s="47">
        <v>1311.875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2105.375</v>
      </c>
      <c r="F80" s="50">
        <v>2233.5</v>
      </c>
      <c r="G80" s="21">
        <f>(F80-E80)/E80</f>
        <v>6.0856142017455324E-2</v>
      </c>
      <c r="H80" s="50">
        <v>2233.5</v>
      </c>
      <c r="I80" s="21">
        <f>(F80-H80)/H80</f>
        <v>0</v>
      </c>
    </row>
    <row r="81" spans="1:11" ht="15.75" customHeight="1" thickBot="1" x14ac:dyDescent="0.25">
      <c r="A81" s="186" t="s">
        <v>193</v>
      </c>
      <c r="B81" s="187"/>
      <c r="C81" s="187"/>
      <c r="D81" s="188"/>
      <c r="E81" s="86">
        <f>SUM(E76:E80)</f>
        <v>11384.627777777778</v>
      </c>
      <c r="F81" s="86">
        <f>SUM(F76:F80)</f>
        <v>11575.861111111111</v>
      </c>
      <c r="G81" s="110">
        <f t="shared" ref="G81" si="22">(F81-E81)/E81</f>
        <v>1.6797504236951116E-2</v>
      </c>
      <c r="H81" s="86">
        <f>SUM(H76:H80)</f>
        <v>11595.861111111111</v>
      </c>
      <c r="I81" s="111">
        <f t="shared" ref="I81" si="23">(F81-H81)/H81</f>
        <v>-1.724753324342258E-3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1864.45</v>
      </c>
      <c r="F83" s="43">
        <v>1919.3</v>
      </c>
      <c r="G83" s="22">
        <f t="shared" ref="G83:G89" si="24">(F83-E83)/E83</f>
        <v>2.9418863471801285E-2</v>
      </c>
      <c r="H83" s="43">
        <v>2015.3</v>
      </c>
      <c r="I83" s="22">
        <f t="shared" ref="I83:I89" si="25">(F83-H83)/H83</f>
        <v>-4.7635587753684316E-2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1456.6666666666667</v>
      </c>
      <c r="G84" s="21">
        <f t="shared" si="24"/>
        <v>-6.6569248254585607E-3</v>
      </c>
      <c r="H84" s="47">
        <v>1456.6666666666667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1446.7222222222222</v>
      </c>
      <c r="F85" s="32">
        <v>1196.6666666666667</v>
      </c>
      <c r="G85" s="21">
        <f t="shared" si="24"/>
        <v>-0.17284282477631419</v>
      </c>
      <c r="H85" s="32">
        <v>1196.6666666666667</v>
      </c>
      <c r="I85" s="21">
        <f t="shared" si="25"/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823.66666666666663</v>
      </c>
      <c r="F86" s="47">
        <v>834.75</v>
      </c>
      <c r="G86" s="21">
        <f t="shared" si="24"/>
        <v>1.345609065155812E-2</v>
      </c>
      <c r="H86" s="47">
        <v>834.75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1453.95</v>
      </c>
      <c r="F87" s="61">
        <v>1500.8</v>
      </c>
      <c r="G87" s="21">
        <f t="shared" si="24"/>
        <v>3.2222566113002449E-2</v>
      </c>
      <c r="H87" s="61">
        <v>1500.8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8830</v>
      </c>
      <c r="G88" s="21">
        <f t="shared" si="24"/>
        <v>9.1428571428571435E-3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3941.8</v>
      </c>
      <c r="F89" s="50">
        <v>3919.3</v>
      </c>
      <c r="G89" s="23">
        <f t="shared" si="24"/>
        <v>-5.7080521589121715E-3</v>
      </c>
      <c r="H89" s="50">
        <v>3919.3</v>
      </c>
      <c r="I89" s="23">
        <f t="shared" si="25"/>
        <v>0</v>
      </c>
    </row>
    <row r="90" spans="1:11" ht="15.75" customHeight="1" thickBot="1" x14ac:dyDescent="0.25">
      <c r="A90" s="186" t="s">
        <v>194</v>
      </c>
      <c r="B90" s="187"/>
      <c r="C90" s="187"/>
      <c r="D90" s="188"/>
      <c r="E90" s="86">
        <f>SUM(E83:E89)</f>
        <v>19747.01746031746</v>
      </c>
      <c r="F90" s="86">
        <f>SUM(F83:F89)</f>
        <v>19657.483333333334</v>
      </c>
      <c r="G90" s="120">
        <f t="shared" ref="G90:G91" si="26">(F90-E90)/E90</f>
        <v>-4.5340582274791333E-3</v>
      </c>
      <c r="H90" s="86">
        <f>SUM(H83:H89)</f>
        <v>19753.483333333334</v>
      </c>
      <c r="I90" s="111">
        <f t="shared" ref="I90:I91" si="27">(F90-H90)/H90</f>
        <v>-4.8599023463372281E-3</v>
      </c>
    </row>
    <row r="91" spans="1:11" ht="15.75" customHeight="1" thickBot="1" x14ac:dyDescent="0.25">
      <c r="A91" s="186" t="s">
        <v>195</v>
      </c>
      <c r="B91" s="187"/>
      <c r="C91" s="187"/>
      <c r="D91" s="188"/>
      <c r="E91" s="106">
        <f>SUM(E90+E81+E74+E66+E55+E47+E39+E32)</f>
        <v>348667.2474920635</v>
      </c>
      <c r="F91" s="106">
        <f>SUM(F32,F39,F47,F55,F66,F74,F81,F90)</f>
        <v>354787.92813888891</v>
      </c>
      <c r="G91" s="108">
        <f t="shared" si="26"/>
        <v>1.7554504160775034E-2</v>
      </c>
      <c r="H91" s="106">
        <f>SUM(H32,H39,H47,H55,H66,H74,H81,H90)</f>
        <v>354326.15478174604</v>
      </c>
      <c r="I91" s="121">
        <f t="shared" si="27"/>
        <v>1.3032437795265411E-3</v>
      </c>
      <c r="J91" s="122"/>
    </row>
    <row r="92" spans="1:11" x14ac:dyDescent="0.25">
      <c r="E92" s="123"/>
      <c r="F92" s="123"/>
      <c r="K92" s="124"/>
    </row>
    <row r="95" spans="1:11" x14ac:dyDescent="0.25">
      <c r="E95" s="137"/>
      <c r="F95" s="137"/>
      <c r="G95" s="137"/>
      <c r="H95" s="137"/>
      <c r="I95" s="137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.75" customWidth="1"/>
    <col min="4" max="5" width="11.75" customWidth="1"/>
    <col min="6" max="6" width="11.875" customWidth="1"/>
    <col min="7" max="7" width="9.1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9" t="s">
        <v>205</v>
      </c>
      <c r="B9" s="26"/>
      <c r="C9" s="26"/>
      <c r="D9" s="26"/>
      <c r="E9" s="138"/>
      <c r="F9" s="138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80" t="s">
        <v>3</v>
      </c>
      <c r="B13" s="180"/>
      <c r="C13" s="182" t="s">
        <v>0</v>
      </c>
      <c r="D13" s="176" t="s">
        <v>207</v>
      </c>
      <c r="E13" s="176" t="s">
        <v>208</v>
      </c>
      <c r="F13" s="176" t="s">
        <v>209</v>
      </c>
      <c r="G13" s="176" t="s">
        <v>210</v>
      </c>
      <c r="H13" s="176" t="s">
        <v>211</v>
      </c>
      <c r="I13" s="176" t="s">
        <v>212</v>
      </c>
    </row>
    <row r="14" spans="1:9" ht="31.5" customHeight="1" thickBot="1" x14ac:dyDescent="0.25">
      <c r="A14" s="181"/>
      <c r="B14" s="181"/>
      <c r="C14" s="183"/>
      <c r="D14" s="196"/>
      <c r="E14" s="196"/>
      <c r="F14" s="196"/>
      <c r="G14" s="177"/>
      <c r="H14" s="196"/>
      <c r="I14" s="196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9" t="s">
        <v>163</v>
      </c>
      <c r="D16" s="134">
        <v>2000</v>
      </c>
      <c r="E16" s="135">
        <v>1750</v>
      </c>
      <c r="F16" s="141">
        <v>1750</v>
      </c>
      <c r="G16" s="142">
        <v>2000</v>
      </c>
      <c r="H16" s="135">
        <v>1333</v>
      </c>
      <c r="I16" s="143">
        <v>1766.6</v>
      </c>
    </row>
    <row r="17" spans="1:9" ht="16.5" x14ac:dyDescent="0.3">
      <c r="A17" s="92"/>
      <c r="B17" s="144" t="s">
        <v>5</v>
      </c>
      <c r="C17" s="15" t="s">
        <v>164</v>
      </c>
      <c r="D17" s="93">
        <v>2500</v>
      </c>
      <c r="E17" s="32">
        <v>3000</v>
      </c>
      <c r="F17" s="145">
        <v>2500</v>
      </c>
      <c r="G17" s="146">
        <v>2000</v>
      </c>
      <c r="H17" s="147">
        <v>2000</v>
      </c>
      <c r="I17" s="148">
        <v>2400</v>
      </c>
    </row>
    <row r="18" spans="1:9" ht="16.5" x14ac:dyDescent="0.3">
      <c r="A18" s="92"/>
      <c r="B18" s="144" t="s">
        <v>6</v>
      </c>
      <c r="C18" s="14" t="s">
        <v>165</v>
      </c>
      <c r="D18" s="149">
        <v>3000</v>
      </c>
      <c r="E18" s="147">
        <v>4500</v>
      </c>
      <c r="F18" s="145">
        <v>1875</v>
      </c>
      <c r="G18" s="150">
        <v>3250</v>
      </c>
      <c r="H18" s="32">
        <v>4000</v>
      </c>
      <c r="I18" s="148">
        <v>3325</v>
      </c>
    </row>
    <row r="19" spans="1:9" ht="16.5" x14ac:dyDescent="0.3">
      <c r="A19" s="92"/>
      <c r="B19" s="144" t="s">
        <v>7</v>
      </c>
      <c r="C19" s="15" t="s">
        <v>166</v>
      </c>
      <c r="D19" s="93">
        <v>1000</v>
      </c>
      <c r="E19" s="32">
        <v>500</v>
      </c>
      <c r="F19" s="145">
        <v>1000</v>
      </c>
      <c r="G19" s="146">
        <v>1000</v>
      </c>
      <c r="H19" s="32">
        <v>750</v>
      </c>
      <c r="I19" s="148">
        <v>850</v>
      </c>
    </row>
    <row r="20" spans="1:9" ht="16.5" x14ac:dyDescent="0.3">
      <c r="A20" s="92"/>
      <c r="B20" s="144" t="s">
        <v>8</v>
      </c>
      <c r="C20" s="15" t="s">
        <v>167</v>
      </c>
      <c r="D20" s="93">
        <v>6000</v>
      </c>
      <c r="E20" s="32">
        <v>3000</v>
      </c>
      <c r="F20" s="145">
        <v>5000</v>
      </c>
      <c r="G20" s="146">
        <v>5500</v>
      </c>
      <c r="H20" s="32">
        <v>4500</v>
      </c>
      <c r="I20" s="148">
        <v>4800</v>
      </c>
    </row>
    <row r="21" spans="1:9" ht="16.5" x14ac:dyDescent="0.3">
      <c r="A21" s="92"/>
      <c r="B21" s="144" t="s">
        <v>9</v>
      </c>
      <c r="C21" s="15" t="s">
        <v>168</v>
      </c>
      <c r="D21" s="93">
        <v>2000</v>
      </c>
      <c r="E21" s="32">
        <v>2000</v>
      </c>
      <c r="F21" s="145">
        <v>1500</v>
      </c>
      <c r="G21" s="146">
        <v>2000</v>
      </c>
      <c r="H21" s="32">
        <v>1916</v>
      </c>
      <c r="I21" s="148">
        <v>1883.2</v>
      </c>
    </row>
    <row r="22" spans="1:9" ht="16.5" x14ac:dyDescent="0.3">
      <c r="A22" s="92"/>
      <c r="B22" s="144" t="s">
        <v>10</v>
      </c>
      <c r="C22" s="15" t="s">
        <v>169</v>
      </c>
      <c r="D22" s="93">
        <v>1500</v>
      </c>
      <c r="E22" s="32">
        <v>1500</v>
      </c>
      <c r="F22" s="145">
        <v>1000</v>
      </c>
      <c r="G22" s="146">
        <v>1500</v>
      </c>
      <c r="H22" s="32">
        <v>1000</v>
      </c>
      <c r="I22" s="148">
        <v>1300</v>
      </c>
    </row>
    <row r="23" spans="1:9" ht="16.5" x14ac:dyDescent="0.3">
      <c r="A23" s="92"/>
      <c r="B23" s="144" t="s">
        <v>11</v>
      </c>
      <c r="C23" s="15" t="s">
        <v>170</v>
      </c>
      <c r="D23" s="93">
        <v>750</v>
      </c>
      <c r="E23" s="32">
        <v>1000</v>
      </c>
      <c r="F23" s="145">
        <v>500</v>
      </c>
      <c r="G23" s="146">
        <v>625</v>
      </c>
      <c r="H23" s="32">
        <v>666</v>
      </c>
      <c r="I23" s="148">
        <v>708.2</v>
      </c>
    </row>
    <row r="24" spans="1:9" ht="16.5" x14ac:dyDescent="0.3">
      <c r="A24" s="92"/>
      <c r="B24" s="144" t="s">
        <v>12</v>
      </c>
      <c r="C24" s="15" t="s">
        <v>171</v>
      </c>
      <c r="D24" s="93"/>
      <c r="E24" s="32">
        <v>750</v>
      </c>
      <c r="F24" s="145">
        <v>500</v>
      </c>
      <c r="G24" s="146">
        <v>500</v>
      </c>
      <c r="H24" s="32">
        <v>583</v>
      </c>
      <c r="I24" s="148">
        <v>583.25</v>
      </c>
    </row>
    <row r="25" spans="1:9" ht="16.5" x14ac:dyDescent="0.3">
      <c r="A25" s="92"/>
      <c r="B25" s="144" t="s">
        <v>13</v>
      </c>
      <c r="C25" s="15" t="s">
        <v>172</v>
      </c>
      <c r="D25" s="93">
        <v>750</v>
      </c>
      <c r="E25" s="32">
        <v>750</v>
      </c>
      <c r="F25" s="145">
        <v>500</v>
      </c>
      <c r="G25" s="146">
        <v>750</v>
      </c>
      <c r="H25" s="32">
        <v>583</v>
      </c>
      <c r="I25" s="148">
        <v>666.6</v>
      </c>
    </row>
    <row r="26" spans="1:9" ht="16.5" x14ac:dyDescent="0.3">
      <c r="A26" s="92"/>
      <c r="B26" s="144" t="s">
        <v>14</v>
      </c>
      <c r="C26" s="15" t="s">
        <v>173</v>
      </c>
      <c r="D26" s="93">
        <v>500</v>
      </c>
      <c r="E26" s="32">
        <v>1000</v>
      </c>
      <c r="F26" s="145">
        <v>500</v>
      </c>
      <c r="G26" s="146">
        <v>500</v>
      </c>
      <c r="H26" s="32">
        <v>583</v>
      </c>
      <c r="I26" s="148">
        <v>616.6</v>
      </c>
    </row>
    <row r="27" spans="1:9" ht="16.5" x14ac:dyDescent="0.3">
      <c r="A27" s="92"/>
      <c r="B27" s="144" t="s">
        <v>15</v>
      </c>
      <c r="C27" s="15" t="s">
        <v>174</v>
      </c>
      <c r="D27" s="93">
        <v>2000</v>
      </c>
      <c r="E27" s="32">
        <v>1500</v>
      </c>
      <c r="F27" s="145">
        <v>1000</v>
      </c>
      <c r="G27" s="146">
        <v>1750</v>
      </c>
      <c r="H27" s="32">
        <v>1500</v>
      </c>
      <c r="I27" s="148">
        <v>1550</v>
      </c>
    </row>
    <row r="28" spans="1:9" ht="16.5" x14ac:dyDescent="0.3">
      <c r="A28" s="92"/>
      <c r="B28" s="151" t="s">
        <v>16</v>
      </c>
      <c r="C28" s="14" t="s">
        <v>175</v>
      </c>
      <c r="D28" s="149">
        <v>500</v>
      </c>
      <c r="E28" s="147">
        <v>750</v>
      </c>
      <c r="F28" s="145">
        <v>1000</v>
      </c>
      <c r="G28" s="146">
        <v>500</v>
      </c>
      <c r="H28" s="32">
        <v>583</v>
      </c>
      <c r="I28" s="148">
        <v>666.6</v>
      </c>
    </row>
    <row r="29" spans="1:9" ht="16.5" x14ac:dyDescent="0.3">
      <c r="A29" s="92"/>
      <c r="B29" s="151" t="s">
        <v>17</v>
      </c>
      <c r="C29" s="14" t="s">
        <v>176</v>
      </c>
      <c r="D29" s="149"/>
      <c r="E29" s="147">
        <v>1500</v>
      </c>
      <c r="F29" s="145">
        <v>1500</v>
      </c>
      <c r="G29" s="146">
        <v>1625</v>
      </c>
      <c r="H29" s="32">
        <v>1083</v>
      </c>
      <c r="I29" s="148">
        <v>1427</v>
      </c>
    </row>
    <row r="30" spans="1:9" ht="16.5" x14ac:dyDescent="0.3">
      <c r="A30" s="92"/>
      <c r="B30" s="144" t="s">
        <v>18</v>
      </c>
      <c r="C30" s="15" t="s">
        <v>177</v>
      </c>
      <c r="D30" s="93"/>
      <c r="E30" s="32">
        <v>1500</v>
      </c>
      <c r="F30" s="145">
        <v>1500</v>
      </c>
      <c r="G30" s="146">
        <v>1000</v>
      </c>
      <c r="H30" s="32">
        <v>666</v>
      </c>
      <c r="I30" s="148">
        <v>1166.5</v>
      </c>
    </row>
    <row r="31" spans="1:9" ht="17.25" thickBot="1" x14ac:dyDescent="0.35">
      <c r="A31" s="94"/>
      <c r="B31" s="152" t="s">
        <v>19</v>
      </c>
      <c r="C31" s="153" t="s">
        <v>178</v>
      </c>
      <c r="D31" s="154">
        <v>1250</v>
      </c>
      <c r="E31" s="155">
        <v>1500</v>
      </c>
      <c r="F31" s="156">
        <v>1500</v>
      </c>
      <c r="G31" s="157">
        <v>1500</v>
      </c>
      <c r="H31" s="155">
        <v>1166</v>
      </c>
      <c r="I31" s="95">
        <v>1383.2</v>
      </c>
    </row>
    <row r="32" spans="1:9" ht="17.25" customHeight="1" thickBot="1" x14ac:dyDescent="0.3">
      <c r="A32" s="90" t="s">
        <v>20</v>
      </c>
      <c r="B32" s="158" t="s">
        <v>21</v>
      </c>
      <c r="C32" s="159"/>
      <c r="D32" s="160"/>
      <c r="E32" s="160"/>
      <c r="F32" s="161"/>
      <c r="G32" s="160"/>
      <c r="H32" s="162"/>
      <c r="I32" s="163"/>
    </row>
    <row r="33" spans="1:9" ht="16.5" x14ac:dyDescent="0.3">
      <c r="A33" s="91"/>
      <c r="B33" s="140" t="s">
        <v>26</v>
      </c>
      <c r="C33" s="164" t="s">
        <v>179</v>
      </c>
      <c r="D33" s="134">
        <v>3000</v>
      </c>
      <c r="E33" s="134">
        <v>2500</v>
      </c>
      <c r="F33" s="141">
        <v>2000</v>
      </c>
      <c r="G33" s="143">
        <v>3000</v>
      </c>
      <c r="H33" s="135">
        <v>1833</v>
      </c>
      <c r="I33" s="143">
        <v>2466.6</v>
      </c>
    </row>
    <row r="34" spans="1:9" ht="16.5" x14ac:dyDescent="0.3">
      <c r="A34" s="92"/>
      <c r="B34" s="144" t="s">
        <v>27</v>
      </c>
      <c r="C34" s="15" t="s">
        <v>180</v>
      </c>
      <c r="D34" s="93">
        <v>3000</v>
      </c>
      <c r="E34" s="93">
        <v>2500</v>
      </c>
      <c r="F34" s="145">
        <v>2000</v>
      </c>
      <c r="G34" s="148">
        <v>3000</v>
      </c>
      <c r="H34" s="32">
        <v>1833</v>
      </c>
      <c r="I34" s="148">
        <v>2466.6</v>
      </c>
    </row>
    <row r="35" spans="1:9" ht="16.5" x14ac:dyDescent="0.3">
      <c r="A35" s="92"/>
      <c r="B35" s="151" t="s">
        <v>28</v>
      </c>
      <c r="C35" s="15" t="s">
        <v>181</v>
      </c>
      <c r="D35" s="93">
        <v>1250</v>
      </c>
      <c r="E35" s="93">
        <v>1000</v>
      </c>
      <c r="F35" s="145">
        <v>1500</v>
      </c>
      <c r="G35" s="148">
        <v>1000</v>
      </c>
      <c r="H35" s="32">
        <v>1083</v>
      </c>
      <c r="I35" s="148">
        <v>1166.5999999999999</v>
      </c>
    </row>
    <row r="36" spans="1:9" ht="16.5" x14ac:dyDescent="0.3">
      <c r="A36" s="92"/>
      <c r="B36" s="144" t="s">
        <v>29</v>
      </c>
      <c r="C36" s="15" t="s">
        <v>182</v>
      </c>
      <c r="D36" s="93">
        <v>1500</v>
      </c>
      <c r="E36" s="93">
        <v>1500</v>
      </c>
      <c r="F36" s="145">
        <v>2000</v>
      </c>
      <c r="G36" s="148">
        <v>1750</v>
      </c>
      <c r="H36" s="32">
        <v>916</v>
      </c>
      <c r="I36" s="148">
        <v>1533.2</v>
      </c>
    </row>
    <row r="37" spans="1:9" ht="16.5" customHeight="1" thickBot="1" x14ac:dyDescent="0.35">
      <c r="A37" s="94"/>
      <c r="B37" s="151" t="s">
        <v>30</v>
      </c>
      <c r="C37" s="15" t="s">
        <v>183</v>
      </c>
      <c r="D37" s="165">
        <v>1000</v>
      </c>
      <c r="E37" s="165">
        <v>1250</v>
      </c>
      <c r="F37" s="156">
        <v>1500</v>
      </c>
      <c r="G37" s="166">
        <v>1000</v>
      </c>
      <c r="H37" s="136">
        <v>750</v>
      </c>
      <c r="I37" s="95">
        <v>1100</v>
      </c>
    </row>
    <row r="38" spans="1:9" ht="17.25" customHeight="1" thickBot="1" x14ac:dyDescent="0.3">
      <c r="A38" s="90" t="s">
        <v>25</v>
      </c>
      <c r="B38" s="158" t="s">
        <v>51</v>
      </c>
      <c r="C38" s="159"/>
      <c r="D38" s="160"/>
      <c r="E38" s="160"/>
      <c r="F38" s="161"/>
      <c r="G38" s="167"/>
      <c r="H38" s="168"/>
      <c r="I38" s="95"/>
    </row>
    <row r="39" spans="1:9" ht="17.25" thickBot="1" x14ac:dyDescent="0.35">
      <c r="A39" s="91"/>
      <c r="B39" s="140" t="s">
        <v>31</v>
      </c>
      <c r="C39" s="169" t="s">
        <v>213</v>
      </c>
      <c r="D39" s="42">
        <v>30000</v>
      </c>
      <c r="E39" s="42">
        <v>27000</v>
      </c>
      <c r="F39" s="141">
        <v>25000</v>
      </c>
      <c r="G39" s="170">
        <v>20000</v>
      </c>
      <c r="H39" s="171">
        <v>24333</v>
      </c>
      <c r="I39" s="95">
        <v>25266.6</v>
      </c>
    </row>
    <row r="40" spans="1:9" ht="17.25" thickBot="1" x14ac:dyDescent="0.35">
      <c r="A40" s="94"/>
      <c r="B40" s="152" t="s">
        <v>32</v>
      </c>
      <c r="C40" s="153" t="s">
        <v>185</v>
      </c>
      <c r="D40" s="49">
        <v>18000</v>
      </c>
      <c r="E40" s="49">
        <v>17000</v>
      </c>
      <c r="F40" s="156">
        <v>16000</v>
      </c>
      <c r="G40" s="85">
        <v>15000</v>
      </c>
      <c r="H40" s="172">
        <v>16333</v>
      </c>
      <c r="I40" s="95">
        <v>16466.599999999999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11-02-2019</vt:lpstr>
      <vt:lpstr>By Order</vt:lpstr>
      <vt:lpstr>All Stores</vt:lpstr>
      <vt:lpstr>'11-02-2019'!Print_Titles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2019-02-11T08:54:36Z</cp:lastPrinted>
  <dcterms:created xsi:type="dcterms:W3CDTF">2010-10-20T06:23:14Z</dcterms:created>
  <dcterms:modified xsi:type="dcterms:W3CDTF">2019-02-18T07:08:17Z</dcterms:modified>
</cp:coreProperties>
</file>