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activeTab="5"/>
  </bookViews>
  <sheets>
    <sheet name="Supermarkets" sheetId="5" r:id="rId1"/>
    <sheet name="stores" sheetId="7" r:id="rId2"/>
    <sheet name="Comp" sheetId="8" r:id="rId3"/>
    <sheet name="04-02-2019" sheetId="9" r:id="rId4"/>
    <sheet name="By Order" sheetId="11" r:id="rId5"/>
    <sheet name="All Stores" sheetId="12" r:id="rId6"/>
  </sheets>
  <definedNames>
    <definedName name="_xlnm.Print_Titles" localSheetId="3">'04-02-2019'!$12:$14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3" i="11" l="1"/>
  <c r="G83" i="11"/>
  <c r="I89" i="11"/>
  <c r="G89" i="11"/>
  <c r="I88" i="11"/>
  <c r="G88" i="11"/>
  <c r="I87" i="11"/>
  <c r="G87" i="11"/>
  <c r="I86" i="11"/>
  <c r="G86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68" i="11"/>
  <c r="G68" i="11"/>
  <c r="I71" i="11"/>
  <c r="G71" i="11"/>
  <c r="I72" i="11"/>
  <c r="G72" i="11"/>
  <c r="I73" i="11"/>
  <c r="G73" i="11"/>
  <c r="I70" i="11"/>
  <c r="G70" i="11"/>
  <c r="I69" i="11"/>
  <c r="G69" i="11"/>
  <c r="I63" i="11"/>
  <c r="G63" i="11"/>
  <c r="I62" i="11"/>
  <c r="G62" i="11"/>
  <c r="I57" i="11"/>
  <c r="G57" i="11"/>
  <c r="I65" i="11"/>
  <c r="G65" i="11"/>
  <c r="I61" i="11"/>
  <c r="G61" i="11"/>
  <c r="I60" i="11"/>
  <c r="G60" i="11"/>
  <c r="I59" i="11"/>
  <c r="G59" i="11"/>
  <c r="I64" i="11"/>
  <c r="G64" i="11"/>
  <c r="I58" i="11"/>
  <c r="G58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4" i="11"/>
  <c r="G44" i="11"/>
  <c r="I45" i="11"/>
  <c r="G45" i="11"/>
  <c r="I43" i="11"/>
  <c r="G43" i="11"/>
  <c r="I41" i="11"/>
  <c r="G41" i="11"/>
  <c r="I46" i="11"/>
  <c r="G46" i="11"/>
  <c r="I42" i="11"/>
  <c r="G42" i="11"/>
  <c r="I36" i="11"/>
  <c r="G36" i="11"/>
  <c r="I37" i="11"/>
  <c r="G37" i="11"/>
  <c r="I38" i="11"/>
  <c r="G38" i="11"/>
  <c r="I35" i="11"/>
  <c r="G35" i="11"/>
  <c r="I34" i="11"/>
  <c r="G34" i="11"/>
  <c r="I17" i="11"/>
  <c r="G17" i="11"/>
  <c r="I27" i="11"/>
  <c r="G27" i="11"/>
  <c r="I16" i="11"/>
  <c r="G16" i="11"/>
  <c r="I30" i="11"/>
  <c r="G30" i="11"/>
  <c r="I25" i="11"/>
  <c r="G25" i="11"/>
  <c r="I28" i="11"/>
  <c r="G28" i="11"/>
  <c r="I24" i="11"/>
  <c r="G24" i="11"/>
  <c r="I22" i="11"/>
  <c r="G22" i="11"/>
  <c r="I31" i="11"/>
  <c r="G31" i="11"/>
  <c r="I18" i="11"/>
  <c r="G18" i="11"/>
  <c r="I29" i="11"/>
  <c r="G29" i="11"/>
  <c r="I19" i="11"/>
  <c r="G19" i="11"/>
  <c r="I21" i="11"/>
  <c r="G21" i="11"/>
  <c r="I23" i="11"/>
  <c r="G23" i="11"/>
  <c r="I26" i="11"/>
  <c r="G26" i="11"/>
  <c r="I20" i="11"/>
  <c r="G20" i="11"/>
  <c r="D40" i="8" l="1"/>
  <c r="I39" i="5" l="1"/>
  <c r="F74" i="11"/>
  <c r="H74" i="11"/>
  <c r="I15" i="5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<sst xmlns="http://schemas.openxmlformats.org/spreadsheetml/2006/main" count="848" uniqueCount="225">
  <si>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</si>
  <si>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</si>
  <si>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</si>
  <si>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</si>
  <si>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</si>
  <si>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</si>
  <si>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</si>
  <si>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</si>
  <si>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</si>
  <si>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</si>
  <si>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</si>
  <si>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</si>
  <si>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</si>
  <si>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</si>
  <si>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</si>
  <si>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</si>
  <si>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</si>
  <si>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</si>
  <si>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</si>
  <si>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</si>
  <si>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</si>
  <si>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</si>
  <si>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</si>
  <si>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</si>
  <si>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</si>
  <si>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</si>
  <si>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</si>
  <si>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</si>
  <si>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</si>
  <si>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</si>
  <si>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</si>
  <si>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</si>
  <si>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</si>
  <si>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</si>
  <si>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</si>
  <si>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</si>
  <si>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</si>
  <si>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</si>
  <si>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</si>
  <si>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</si>
  <si>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</si>
  <si>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</si>
  <si>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</si>
  <si>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</si>
  <si>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</si>
  <si>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</si>
  <si>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</si>
  <si>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</si>
  <si>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</si>
  <si>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</si>
  <si>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</si>
  <si>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</si>
  <si>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</si>
  <si>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</si>
  <si>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</si>
  <si>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</si>
  <si>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</si>
  <si>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</si>
  <si>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</si>
  <si>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</si>
  <si>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</si>
  <si>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</si>
  <si>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</si>
  <si>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</si>
  <si>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</si>
  <si>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</si>
  <si>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</si>
  <si>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</si>
  <si>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</si>
  <si>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</si>
  <si>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</si>
  <si>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</si>
  <si>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</si>
  <si>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</si>
  <si>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</si>
  <si>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</si>
  <si>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</si>
  <si>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</si>
  <si>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</si>
  <si>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</si>
  <si>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</si>
  <si>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</si>
  <si>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</si>
  <si>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</si>
  <si>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</si>
  <si>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</si>
  <si>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</si>
  <si>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</si>
  <si>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</si>
  <si>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</si>
  <si>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</si>
  <si>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</si>
  <si>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</si>
  <si>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</si>
  <si>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</si>
  <si>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</si>
  <si>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</si>
  <si>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</si>
  <si>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</si>
  <si>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</si>
  <si>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</si>
  <si>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</si>
  <si>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</si>
  <si>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</si>
  <si>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</si>
  <si>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</si>
  <si>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</si>
  <si>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</si>
  <si>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</si>
  <si>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</si>
  <si>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</si>
  <si>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</si>
  <si>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</si>
  <si>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</si>
  <si>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</si>
  <si>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</si>
  <si>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</si>
  <si>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</si>
  <si>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</si>
  <si>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</si>
  <si>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</si>
  <si>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</si>
  <si>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</si>
  <si>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</si>
  <si>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</si>
  <si>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</si>
  <si>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</si>
  <si>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</si>
  <si>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</si>
  <si>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</si>
  <si>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</si>
  <si>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</si>
  <si>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</si>
  <si>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</si>
  <si>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</si>
  <si>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</si>
  <si>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</si>
  <si>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</si>
  <si>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</si>
  <si>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</si>
  <si>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</si>
  <si>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</si>
  <si>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</si>
  <si>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</si>
  <si>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</si>
  <si>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</si>
  <si>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</si>
  <si>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</si>
  <si>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</si>
  <si>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</si>
  <si>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</si>
  <si>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</si>
  <si>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</si>
  <si>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</si>
  <si>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</si>
  <si>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</si>
  <si>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</si>
  <si>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</si>
  <si>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</si>
  <si>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</si>
  <si>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</si>
  <si>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</si>
  <si>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</si>
  <si>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</si>
  <si>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</si>
  <si>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</si>
  <si>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</si>
  <si>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</si>
  <si>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</si>
  <si>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</si>
  <si>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</si>
  <si>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</si>
  <si>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</si>
  <si>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</si>
  <si>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</si>
  <si>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</si>
  <si>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</si>
  <si>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</si>
  <si>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</si>
  <si>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</si>
  <si>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</si>
  <si>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</si>
  <si>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</si>
  <si>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</si>
  <si>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</si>
  <si>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</si>
  <si>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</si>
  <si>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</si>
  <si>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</si>
  <si>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</si>
  <si>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</si>
  <si>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</si>
  <si>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</si>
  <si>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</si>
  <si>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</si>
  <si>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</si>
  <si>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</si>
  <si>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</si>
  <si>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</si>
  <si>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</si>
  <si>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</si>
  <si>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</si>
  <si>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</si>
  <si>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</si>
  <si>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</si>
  <si>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</si>
  <si>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</si>
  <si>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</si>
  <si>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</si>
  <si>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</si>
  <si>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</si>
  <si>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</si>
  <si>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</si>
  <si>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</si>
  <si>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</si>
  <si>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</si>
  <si>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</si>
  <si>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28-01-2019 (ل.ل.)</t>
  </si>
  <si>
    <t>معدل أسعار المحلات والملاحم في 28-01-2019 (ل.ل.)</t>
  </si>
  <si>
    <t>المعدل العام للأسعار في 28-01-2019  (ل.ل.)</t>
  </si>
  <si>
    <t xml:space="preserve"> التاريخ 4 شباط 2019</t>
  </si>
  <si>
    <t>معدل الأسعار في شباط 2018 (ل.ل.)</t>
  </si>
  <si>
    <t>معدل أسعار المحلات والملاحم في 04-02-2019 (ل.ل.)</t>
  </si>
  <si>
    <t>معدل أسعار  السوبرماركات في 04-02-2019 (ل.ل.)</t>
  </si>
  <si>
    <t>المعدل العام للأسعار في 04-02-2019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</si>
</sst>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221</v>
      </c>
      <c r="F12" s="176" t="s">
        <v>223</v>
      </c>
      <c r="G12" s="176" t="s">
        <v>197</v>
      </c>
      <c r="H12" s="176" t="s">
        <v>217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1690.75</v>
      </c>
      <c r="F15" s="43">
        <v>1527.8</v>
      </c>
      <c r="G15" s="45">
        <f t="shared" ref="G15:G30" si="0">(F15-E15)/E15</f>
        <v>-9.6377347331066121E-2</v>
      </c>
      <c r="H15" s="43">
        <v>1748.8</v>
      </c>
      <c r="I15" s="45">
        <f t="shared" ref="I15:I30" si="1">(F15-H15)/H15</f>
        <v>-0.12637236962488563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1865.125</v>
      </c>
      <c r="F16" s="47">
        <v>2243.8000000000002</v>
      </c>
      <c r="G16" s="48">
        <f t="shared" si="0"/>
        <v>0.2030292875812614</v>
      </c>
      <c r="H16" s="47">
        <v>2503.8000000000002</v>
      </c>
      <c r="I16" s="44">
        <f t="shared" si="1"/>
        <v>-0.10384215991692626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1819.85825</v>
      </c>
      <c r="F17" s="47">
        <v>2268.8000000000002</v>
      </c>
      <c r="G17" s="48">
        <f t="shared" si="0"/>
        <v>0.24669050460386141</v>
      </c>
      <c r="H17" s="47">
        <v>2268.8000000000002</v>
      </c>
      <c r="I17" s="44">
        <f t="shared" si="1"/>
        <v>0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713.92499999999995</v>
      </c>
      <c r="F18" s="47">
        <v>768.8</v>
      </c>
      <c r="G18" s="48">
        <f t="shared" si="0"/>
        <v>7.6863816227194737E-2</v>
      </c>
      <c r="H18" s="47">
        <v>748.8</v>
      </c>
      <c r="I18" s="44">
        <f t="shared" si="1"/>
        <v>2.6709401709401712E-2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5535.4875000000002</v>
      </c>
      <c r="F19" s="47">
        <v>4026.4444444444443</v>
      </c>
      <c r="G19" s="48">
        <f t="shared" si="0"/>
        <v>-0.27261249448319697</v>
      </c>
      <c r="H19" s="47">
        <v>4494.2222222222226</v>
      </c>
      <c r="I19" s="44">
        <f t="shared" si="1"/>
        <v>-0.10408425632911403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1886.8832500000001</v>
      </c>
      <c r="F20" s="47">
        <v>1574.7</v>
      </c>
      <c r="G20" s="48">
        <f t="shared" si="0"/>
        <v>-0.16544916067276555</v>
      </c>
      <c r="H20" s="47">
        <v>1683.7</v>
      </c>
      <c r="I20" s="44">
        <f t="shared" si="1"/>
        <v>-6.4738373819564057E-2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1240.42075</v>
      </c>
      <c r="F21" s="47">
        <v>1254.7</v>
      </c>
      <c r="G21" s="48">
        <f t="shared" si="0"/>
        <v>1.1511618134411285E-2</v>
      </c>
      <c r="H21" s="47">
        <v>1334.8</v>
      </c>
      <c r="I21" s="44">
        <f t="shared" si="1"/>
        <v>-6.0008990110877965E-2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407.44849999999997</v>
      </c>
      <c r="F22" s="47">
        <v>634.79999999999995</v>
      </c>
      <c r="G22" s="48">
        <f t="shared" si="0"/>
        <v>0.55798831017907791</v>
      </c>
      <c r="H22" s="47">
        <v>584.79999999999995</v>
      </c>
      <c r="I22" s="44">
        <f t="shared" si="1"/>
        <v>8.5499316005471962E-2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584.74374999999998</v>
      </c>
      <c r="F23" s="47">
        <v>744.8</v>
      </c>
      <c r="G23" s="48">
        <f t="shared" si="0"/>
        <v>0.27372032621126774</v>
      </c>
      <c r="H23" s="47">
        <v>774.8</v>
      </c>
      <c r="I23" s="44">
        <f t="shared" si="1"/>
        <v>-3.8719669592152818E-2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630.17775000000006</v>
      </c>
      <c r="F24" s="47">
        <v>724.8</v>
      </c>
      <c r="G24" s="48">
        <f t="shared" si="0"/>
        <v>0.15015168339408982</v>
      </c>
      <c r="H24" s="47">
        <v>833.11111111111109</v>
      </c>
      <c r="I24" s="44">
        <f t="shared" si="1"/>
        <v>-0.1300080021339024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522.74025000000006</v>
      </c>
      <c r="F25" s="47">
        <v>734.8</v>
      </c>
      <c r="G25" s="48">
        <f t="shared" si="0"/>
        <v>0.40566945055407511</v>
      </c>
      <c r="H25" s="47">
        <v>774.8</v>
      </c>
      <c r="I25" s="44">
        <f t="shared" si="1"/>
        <v>-5.1626226122870419E-2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1239.9000000000001</v>
      </c>
      <c r="F26" s="47">
        <v>2034.8</v>
      </c>
      <c r="G26" s="48">
        <f t="shared" si="0"/>
        <v>0.64110008871683188</v>
      </c>
      <c r="H26" s="47">
        <v>1984.8</v>
      </c>
      <c r="I26" s="44">
        <f t="shared" si="1"/>
        <v>2.5191455058444175E-2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563.92775000000006</v>
      </c>
      <c r="F27" s="47">
        <v>727.3</v>
      </c>
      <c r="G27" s="48">
        <f t="shared" si="0"/>
        <v>0.28970422186175426</v>
      </c>
      <c r="H27" s="47">
        <v>719.8</v>
      </c>
      <c r="I27" s="44">
        <f t="shared" si="1"/>
        <v>1.0419560989163657E-2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969.4</v>
      </c>
      <c r="F28" s="47">
        <v>1219.8</v>
      </c>
      <c r="G28" s="48">
        <f t="shared" si="0"/>
        <v>0.2583041056323499</v>
      </c>
      <c r="H28" s="47">
        <v>1329.8</v>
      </c>
      <c r="I28" s="44">
        <f t="shared" si="1"/>
        <v>-8.2719205895623399E-2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1599.4</v>
      </c>
      <c r="F29" s="47">
        <v>1373</v>
      </c>
      <c r="G29" s="48">
        <f t="shared" si="0"/>
        <v>-0.14155308240590225</v>
      </c>
      <c r="H29" s="47">
        <v>1523.6666666666667</v>
      </c>
      <c r="I29" s="44">
        <f t="shared" si="1"/>
        <v>-9.8884270400350083E-2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925.57499999999993</v>
      </c>
      <c r="F30" s="50">
        <v>1247.8</v>
      </c>
      <c r="G30" s="51">
        <f t="shared" si="0"/>
        <v>0.34813494314345139</v>
      </c>
      <c r="H30" s="50">
        <v>1358.8</v>
      </c>
      <c r="I30" s="56">
        <f t="shared" si="1"/>
        <v>-8.1689726229025608E-2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43">
        <v>2030</v>
      </c>
      <c r="G32" s="45">
        <f>(F32-E32)/E32</f>
        <v>-0.12408604797441132</v>
      </c>
      <c r="H32" s="43">
        <v>2436.25</v>
      </c>
      <c r="I32" s="44">
        <f>(F32-H32)/H32</f>
        <v>-0.1667521806054387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47">
        <v>1773.8</v>
      </c>
      <c r="G33" s="48">
        <f>(F33-E33)/E33</f>
        <v>-0.25772076796900667</v>
      </c>
      <c r="H33" s="47">
        <v>2123.8000000000002</v>
      </c>
      <c r="I33" s="44">
        <f>(F33-H33)/H33</f>
        <v>-0.16479894528675026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47">
        <v>1168.625</v>
      </c>
      <c r="G34" s="48">
        <f>(F34-E34)/E34</f>
        <v>-0.11868949533307947</v>
      </c>
      <c r="H34" s="47">
        <v>1167.375</v>
      </c>
      <c r="I34" s="44">
        <f>(F34-H34)/H34</f>
        <v>1.0707784559374665E-3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47">
        <v>1375</v>
      </c>
      <c r="G35" s="48">
        <f>(F35-E35)/E35</f>
        <v>-5.2768052863120481E-2</v>
      </c>
      <c r="H35" s="47">
        <v>1272.5</v>
      </c>
      <c r="I35" s="44">
        <f>(F35-H35)/H35</f>
        <v>8.0550098231827114E-2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50">
        <v>994.8</v>
      </c>
      <c r="G36" s="51">
        <f>(F36-E36)/E36</f>
        <v>-0.23278968060474509</v>
      </c>
      <c r="H36" s="50">
        <v>1159.8</v>
      </c>
      <c r="I36" s="56">
        <f>(F36-H36)/H36</f>
        <v>-0.14226590791515778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25414.716666666667</v>
      </c>
      <c r="F38" s="43">
        <v>28135.555555555555</v>
      </c>
      <c r="G38" s="45">
        <f t="shared" ref="G38:G43" si="2">(F38-E38)/E38</f>
        <v>0.10705761250753877</v>
      </c>
      <c r="H38" s="43">
        <v>27802.222222222223</v>
      </c>
      <c r="I38" s="44">
        <f t="shared" ref="I38:I43" si="3">(F38-H38)/H38</f>
        <v>1.1989449284629482E-2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14832.355555555556</v>
      </c>
      <c r="F39" s="57">
        <v>14965.333333333334</v>
      </c>
      <c r="G39" s="48">
        <f t="shared" si="2"/>
        <v>8.965384984178754E-3</v>
      </c>
      <c r="H39" s="57">
        <v>14464.777777777777</v>
      </c>
      <c r="I39" s="44">
        <f>(F39-H39)/H39</f>
        <v>3.4605132774632702E-2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10589.125</v>
      </c>
      <c r="F40" s="57">
        <v>10686</v>
      </c>
      <c r="G40" s="48">
        <f t="shared" si="2"/>
        <v>9.148536824336289E-3</v>
      </c>
      <c r="H40" s="57">
        <v>11272.875</v>
      </c>
      <c r="I40" s="44">
        <f t="shared" si="3"/>
        <v>-5.2060809686969828E-2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5785.7</v>
      </c>
      <c r="F41" s="47">
        <v>5590</v>
      </c>
      <c r="G41" s="48">
        <f t="shared" si="2"/>
        <v>-3.3824774875987319E-2</v>
      </c>
      <c r="H41" s="47">
        <v>5590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9966.6666666666661</v>
      </c>
      <c r="G42" s="48">
        <f t="shared" si="2"/>
        <v>-1.7913656177238804E-4</v>
      </c>
      <c r="H42" s="47">
        <v>9966</v>
      </c>
      <c r="I42" s="44">
        <f t="shared" si="3"/>
        <v>6.689410662914513E-5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12208.333333333332</v>
      </c>
      <c r="F43" s="50">
        <v>12478.333333333334</v>
      </c>
      <c r="G43" s="51">
        <f t="shared" si="2"/>
        <v>2.211604095563155E-2</v>
      </c>
      <c r="H43" s="50">
        <v>12478.333333333334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5737.9513888888887</v>
      </c>
      <c r="F45" s="43">
        <v>6805.8888888888887</v>
      </c>
      <c r="G45" s="45">
        <f t="shared" ref="G45:G50" si="4">(F45-E45)/E45</f>
        <v>0.18611825503924287</v>
      </c>
      <c r="H45" s="43">
        <v>6805.8888888888887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19168.203607142859</v>
      </c>
      <c r="F48" s="47">
        <v>18059.464250000001</v>
      </c>
      <c r="G48" s="48">
        <f t="shared" si="4"/>
        <v>-5.7842632510941017E-2</v>
      </c>
      <c r="H48" s="47">
        <v>18059.464250000001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2028.25</v>
      </c>
      <c r="F49" s="47">
        <v>2258.3333333333335</v>
      </c>
      <c r="G49" s="48">
        <f t="shared" si="4"/>
        <v>0.11343933604503069</v>
      </c>
      <c r="H49" s="47">
        <v>2258.3333333333335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23891.458333333332</v>
      </c>
      <c r="F50" s="50">
        <v>27571</v>
      </c>
      <c r="G50" s="56">
        <f t="shared" si="4"/>
        <v>0.15401076047053083</v>
      </c>
      <c r="H50" s="50">
        <v>27571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3582.5714285714284</v>
      </c>
      <c r="G53" s="48">
        <f t="shared" si="6"/>
        <v>-9.2560428426689864E-2</v>
      </c>
      <c r="H53" s="70">
        <v>3568.2857142857142</v>
      </c>
      <c r="I53" s="87">
        <f t="shared" si="7"/>
        <v>4.003523100328271E-3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4575</v>
      </c>
      <c r="G55" s="48">
        <f t="shared" si="6"/>
        <v>-0.16818181818181818</v>
      </c>
      <c r="H55" s="70">
        <v>4575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4427.625</v>
      </c>
      <c r="F57" s="50">
        <v>4274.375</v>
      </c>
      <c r="G57" s="51">
        <f t="shared" si="6"/>
        <v>-3.4612235679399229E-2</v>
      </c>
      <c r="H57" s="50">
        <v>3651.4444444444443</v>
      </c>
      <c r="I57" s="126">
        <f t="shared" si="7"/>
        <v>0.17059839332988472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5283.75</v>
      </c>
      <c r="F58" s="68">
        <v>5025</v>
      </c>
      <c r="G58" s="44">
        <f t="shared" si="6"/>
        <v>-4.8970901348474094E-2</v>
      </c>
      <c r="H58" s="68">
        <v>5037.5</v>
      </c>
      <c r="I58" s="44">
        <f t="shared" si="7"/>
        <v>-2.4813895781637717E-3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4792.75</v>
      </c>
      <c r="F59" s="70">
        <v>4939.5</v>
      </c>
      <c r="G59" s="48">
        <f t="shared" si="6"/>
        <v>3.0619164362839707E-2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19855.625</v>
      </c>
      <c r="F60" s="73">
        <v>20963.75</v>
      </c>
      <c r="G60" s="51">
        <f t="shared" si="6"/>
        <v>5.5809122100160535E-2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11158.333333333334</v>
      </c>
      <c r="G64" s="48">
        <f t="shared" si="8"/>
        <v>-8.2562521411442227E-2</v>
      </c>
      <c r="H64" s="46">
        <v>10765.833333333334</v>
      </c>
      <c r="I64" s="87">
        <f t="shared" si="9"/>
        <v>3.6457930180354516E-2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7429.0912698412694</v>
      </c>
      <c r="F65" s="46">
        <v>7699.375</v>
      </c>
      <c r="G65" s="48">
        <f t="shared" si="8"/>
        <v>3.6381802341823359E-2</v>
      </c>
      <c r="H65" s="46">
        <v>7604.4444444444443</v>
      </c>
      <c r="I65" s="87">
        <f t="shared" si="9"/>
        <v>1.2483562244301591E-2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3897.0749999999998</v>
      </c>
      <c r="F66" s="46">
        <v>3722.2222222222222</v>
      </c>
      <c r="G66" s="48">
        <f t="shared" si="8"/>
        <v>-4.486769635631279E-2</v>
      </c>
      <c r="H66" s="46">
        <v>3712</v>
      </c>
      <c r="I66" s="87">
        <f t="shared" si="9"/>
        <v>2.7538314176245074E-3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3424.1428571428573</v>
      </c>
      <c r="F67" s="58">
        <v>3199.1666666666665</v>
      </c>
      <c r="G67" s="51">
        <f t="shared" si="8"/>
        <v>-6.5702921829585537E-2</v>
      </c>
      <c r="H67" s="58">
        <v>3567.5</v>
      </c>
      <c r="I67" s="88">
        <f t="shared" si="9"/>
        <v>-0.103246904928755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3632.6</v>
      </c>
      <c r="F69" s="43">
        <v>3701.1111111111113</v>
      </c>
      <c r="G69" s="45">
        <f>(F69-E69)/E69</f>
        <v>1.8860075733940263E-2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2668.7777777777778</v>
      </c>
      <c r="F70" s="47">
        <v>2740.375</v>
      </c>
      <c r="G70" s="48">
        <f>(F70-E70)/E70</f>
        <v>2.6827719721886821E-2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2105.375</v>
      </c>
      <c r="F72" s="47">
        <v>2233.5</v>
      </c>
      <c r="G72" s="48">
        <f>(F72-E72)/E72</f>
        <v>6.0856142017455324E-2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1657.875</v>
      </c>
      <c r="F73" s="50">
        <v>1609</v>
      </c>
      <c r="G73" s="48">
        <f>(F73-E73)/E73</f>
        <v>-2.9480509688607406E-2</v>
      </c>
      <c r="H73" s="50">
        <v>1521.1111111111111</v>
      </c>
      <c r="I73" s="59">
        <f>(F73-H73)/H73</f>
        <v>5.7779401022644283E-2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1446.7222222222222</v>
      </c>
      <c r="F76" s="32">
        <v>1196.6666666666667</v>
      </c>
      <c r="G76" s="48">
        <f t="shared" si="10"/>
        <v>-0.17284282477631419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823.66666666666663</v>
      </c>
      <c r="F77" s="47">
        <v>834.75</v>
      </c>
      <c r="G77" s="48">
        <f t="shared" si="10"/>
        <v>1.345609065155812E-2</v>
      </c>
      <c r="H77" s="47">
        <v>834.75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1453.95</v>
      </c>
      <c r="F78" s="47">
        <v>1500.8</v>
      </c>
      <c r="G78" s="48">
        <f t="shared" si="10"/>
        <v>3.2222566113002449E-2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1864.45</v>
      </c>
      <c r="F79" s="61">
        <v>2015.3</v>
      </c>
      <c r="G79" s="48">
        <f t="shared" si="10"/>
        <v>8.0908578937488221E-2</v>
      </c>
      <c r="H79" s="61">
        <v>2015.3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3941.8</v>
      </c>
      <c r="F81" s="50">
        <v>3919.3</v>
      </c>
      <c r="G81" s="51">
        <f t="shared" si="10"/>
        <v>-5.7080521589121715E-3</v>
      </c>
      <c r="H81" s="50">
        <v>3944.3</v>
      </c>
      <c r="I81" s="56">
        <f t="shared" si="11"/>
        <v>-6.3382602743199045E-3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4" zoomScaleNormal="100" workbookViewId="0">
      <selection activeCell="I34" sqref="I34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221</v>
      </c>
      <c r="F12" s="184" t="s">
        <v>222</v>
      </c>
      <c r="G12" s="176" t="s">
        <v>197</v>
      </c>
      <c r="H12" s="184" t="s">
        <v>218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1690.75</v>
      </c>
      <c r="F15" s="83">
        <v>1875</v>
      </c>
      <c r="G15" s="44">
        <f>(F15-E15)/E15</f>
        <v>0.10897530681650155</v>
      </c>
      <c r="H15" s="83">
        <v>1850</v>
      </c>
      <c r="I15" s="127">
        <f>(F15-H15)/H15</f>
        <v>1.3513513513513514E-2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1865.125</v>
      </c>
      <c r="F16" s="83">
        <v>3000</v>
      </c>
      <c r="G16" s="48">
        <f t="shared" ref="G16:G39" si="0">(F16-E16)/E16</f>
        <v>0.60847128208565104</v>
      </c>
      <c r="H16" s="83">
        <v>2533.1999999999998</v>
      </c>
      <c r="I16" s="48">
        <f>(F16-H16)/H16</f>
        <v>0.18427285646612987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1819.85825</v>
      </c>
      <c r="F17" s="83">
        <v>3158.3339999999998</v>
      </c>
      <c r="G17" s="48">
        <f t="shared" si="0"/>
        <v>0.73548351911474419</v>
      </c>
      <c r="H17" s="83">
        <v>3050</v>
      </c>
      <c r="I17" s="48">
        <f t="shared" ref="I17:I29" si="1">(F17-H17)/H17</f>
        <v>3.5519344262295027E-2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713.92499999999995</v>
      </c>
      <c r="F18" s="83">
        <v>916.66599999999994</v>
      </c>
      <c r="G18" s="48">
        <f t="shared" si="0"/>
        <v>0.28398081030920613</v>
      </c>
      <c r="H18" s="83">
        <v>983.2</v>
      </c>
      <c r="I18" s="48">
        <f t="shared" si="1"/>
        <v>-6.7670870626525728E-2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5535.4875000000002</v>
      </c>
      <c r="F19" s="83">
        <v>4791.6000000000004</v>
      </c>
      <c r="G19" s="48">
        <f t="shared" si="0"/>
        <v>-0.13438518287684686</v>
      </c>
      <c r="H19" s="83">
        <v>5000</v>
      </c>
      <c r="I19" s="48">
        <f t="shared" si="1"/>
        <v>-4.1679999999999925E-2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1886.8832500000001</v>
      </c>
      <c r="F20" s="83">
        <v>2058.1999999999998</v>
      </c>
      <c r="G20" s="48">
        <f t="shared" si="0"/>
        <v>9.0793508289397196E-2</v>
      </c>
      <c r="H20" s="83">
        <v>1716.6</v>
      </c>
      <c r="I20" s="48">
        <f t="shared" si="1"/>
        <v>0.19899801934055686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1240.42075</v>
      </c>
      <c r="F21" s="83">
        <v>1283.3340000000001</v>
      </c>
      <c r="G21" s="48">
        <f t="shared" si="0"/>
        <v>3.4595720847140021E-2</v>
      </c>
      <c r="H21" s="83">
        <v>1425</v>
      </c>
      <c r="I21" s="48">
        <f t="shared" si="1"/>
        <v>-9.9414736842105222E-2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407.44849999999997</v>
      </c>
      <c r="F22" s="83">
        <v>745</v>
      </c>
      <c r="G22" s="48">
        <f t="shared" si="0"/>
        <v>0.82845193932484729</v>
      </c>
      <c r="H22" s="83">
        <v>516.6</v>
      </c>
      <c r="I22" s="48">
        <f t="shared" si="1"/>
        <v>0.44212156407278352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584.74374999999998</v>
      </c>
      <c r="F23" s="83">
        <v>662.5</v>
      </c>
      <c r="G23" s="48">
        <f t="shared" si="0"/>
        <v>0.13297491422524829</v>
      </c>
      <c r="H23" s="83">
        <v>625</v>
      </c>
      <c r="I23" s="48">
        <f t="shared" si="1"/>
        <v>0.06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630.17775000000006</v>
      </c>
      <c r="F24" s="83">
        <v>674.86599999999999</v>
      </c>
      <c r="G24" s="48">
        <f t="shared" si="0"/>
        <v>7.0913722358493178E-2</v>
      </c>
      <c r="H24" s="83">
        <v>525</v>
      </c>
      <c r="I24" s="48">
        <f t="shared" si="1"/>
        <v>0.28545904761904761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522.74025000000006</v>
      </c>
      <c r="F25" s="83">
        <v>674.86599999999999</v>
      </c>
      <c r="G25" s="48">
        <f t="shared" si="0"/>
        <v>0.29101594912578455</v>
      </c>
      <c r="H25" s="83">
        <v>558.20000000000005</v>
      </c>
      <c r="I25" s="48">
        <f t="shared" si="1"/>
        <v>0.2090039412396989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1239.9000000000001</v>
      </c>
      <c r="F26" s="83">
        <v>1600</v>
      </c>
      <c r="G26" s="48">
        <f t="shared" si="0"/>
        <v>0.29042664731026685</v>
      </c>
      <c r="H26" s="83">
        <v>1533.2</v>
      </c>
      <c r="I26" s="48">
        <f t="shared" si="1"/>
        <v>4.3569006000521757E-2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563.92775000000006</v>
      </c>
      <c r="F27" s="83">
        <v>633.20000000000005</v>
      </c>
      <c r="G27" s="48">
        <f t="shared" si="0"/>
        <v>0.12283887430614999</v>
      </c>
      <c r="H27" s="83">
        <v>491.6</v>
      </c>
      <c r="I27" s="48">
        <f t="shared" si="1"/>
        <v>0.28803905614320591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969.4</v>
      </c>
      <c r="F28" s="83">
        <v>1312.5</v>
      </c>
      <c r="G28" s="48">
        <f t="shared" si="0"/>
        <v>0.35393026614400663</v>
      </c>
      <c r="H28" s="83">
        <v>1520.75</v>
      </c>
      <c r="I28" s="48">
        <f t="shared" si="1"/>
        <v>-0.13693901035673187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1599.4</v>
      </c>
      <c r="F29" s="83">
        <v>1433.2</v>
      </c>
      <c r="G29" s="48">
        <f t="shared" si="0"/>
        <v>-0.10391396773790174</v>
      </c>
      <c r="H29" s="83">
        <v>1166.5</v>
      </c>
      <c r="I29" s="48">
        <f t="shared" si="1"/>
        <v>0.22863266180882988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925.57499999999993</v>
      </c>
      <c r="F30" s="95">
        <v>1436.6659999999999</v>
      </c>
      <c r="G30" s="51">
        <f t="shared" si="0"/>
        <v>0.55218755908489325</v>
      </c>
      <c r="H30" s="95">
        <v>1600</v>
      </c>
      <c r="I30" s="51">
        <f>(F30-H30)/H30</f>
        <v>-0.10208375000000004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83">
        <v>2441.5340000000001</v>
      </c>
      <c r="G32" s="44">
        <f t="shared" si="0"/>
        <v>5.3484578790563411E-2</v>
      </c>
      <c r="H32" s="83">
        <v>2466.6</v>
      </c>
      <c r="I32" s="45">
        <f>(F32-H32)/H32</f>
        <v>-1.0162166545041679E-2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83">
        <v>2424.866</v>
      </c>
      <c r="G33" s="48">
        <f t="shared" si="0"/>
        <v>1.4729773513398745E-2</v>
      </c>
      <c r="H33" s="83">
        <v>2333.1999999999998</v>
      </c>
      <c r="I33" s="48">
        <f>(F33-H33)/H33</f>
        <v>3.9287673581347583E-2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83">
        <v>1149.866</v>
      </c>
      <c r="G34" s="48">
        <f t="shared" si="0"/>
        <v>-0.13283646613812539</v>
      </c>
      <c r="H34" s="83">
        <v>1108.2</v>
      </c>
      <c r="I34" s="48">
        <f>(F34-H34)/H34</f>
        <v>3.7597906515069425E-2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83">
        <v>1175</v>
      </c>
      <c r="G35" s="48">
        <f t="shared" si="0"/>
        <v>-0.19054724517393931</v>
      </c>
      <c r="H35" s="83">
        <v>1308.2</v>
      </c>
      <c r="I35" s="48">
        <f>(F35-H35)/H35</f>
        <v>-0.10181929368598076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83">
        <v>1166.6659999999999</v>
      </c>
      <c r="G36" s="55">
        <f t="shared" si="0"/>
        <v>-0.10024306947367867</v>
      </c>
      <c r="H36" s="83">
        <v>1066.5999999999999</v>
      </c>
      <c r="I36" s="48">
        <f>(F36-H36)/H36</f>
        <v>9.3817738608663076E-2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25414.716666666667</v>
      </c>
      <c r="F38" s="84">
        <v>24750</v>
      </c>
      <c r="G38" s="45">
        <f t="shared" si="0"/>
        <v>-2.6154793515305783E-2</v>
      </c>
      <c r="H38" s="84">
        <v>25766.6</v>
      </c>
      <c r="I38" s="45">
        <f>(F38-H38)/H38</f>
        <v>-3.9454177113006708E-2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14832.355555555556</v>
      </c>
      <c r="F39" s="85">
        <v>15950</v>
      </c>
      <c r="G39" s="51">
        <f t="shared" si="0"/>
        <v>7.5351783488349769E-2</v>
      </c>
      <c r="H39" s="85">
        <v>15666.6</v>
      </c>
      <c r="I39" s="51">
        <f>(F39-H39)/H39</f>
        <v>1.8089438678462438E-2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4" t="s">
        <v>3</v>
      </c>
      <c r="B12" s="180"/>
      <c r="C12" s="182" t="s">
        <v>0</v>
      </c>
      <c r="D12" s="176" t="s">
        <v>223</v>
      </c>
      <c r="E12" s="184" t="s">
        <v>222</v>
      </c>
      <c r="F12" s="191" t="s">
        <v>186</v>
      </c>
      <c r="G12" s="176" t="s">
        <v>221</v>
      </c>
      <c r="H12" s="193" t="s">
        <v>224</v>
      </c>
      <c r="I12" s="189" t="s">
        <v>196</v>
      </c>
    </row>
    <row r="13" spans="1:9" ht="39.75" customHeight="1" thickBot="1" x14ac:dyDescent="0.25">
      <c r="A13" s="175"/>
      <c r="B13" s="181"/>
      <c r="C13" s="183"/>
      <c r="D13" s="177"/>
      <c r="E13" s="185"/>
      <c r="F13" s="192"/>
      <c r="G13" s="177"/>
      <c r="H13" s="194"/>
      <c r="I13" s="19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1527.8</v>
      </c>
      <c r="E15" s="83">
        <v>1875</v>
      </c>
      <c r="F15" s="67">
        <f t="shared" ref="F15:F30" si="0">D15-E15</f>
        <v>-347.20000000000005</v>
      </c>
      <c r="G15" s="42">
        <v>1690.75</v>
      </c>
      <c r="H15" s="66">
        <f>AVERAGE(D15:E15)</f>
        <v>1701.4</v>
      </c>
      <c r="I15" s="69">
        <f>(H15-G15)/G15</f>
        <v>6.2989797427177828E-3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2243.8000000000002</v>
      </c>
      <c r="E16" s="83">
        <v>3000</v>
      </c>
      <c r="F16" s="71">
        <f t="shared" si="0"/>
        <v>-756.19999999999982</v>
      </c>
      <c r="G16" s="46">
        <v>1865.125</v>
      </c>
      <c r="H16" s="68">
        <f t="shared" ref="H16:H30" si="1">AVERAGE(D16:E16)</f>
        <v>2621.9</v>
      </c>
      <c r="I16" s="72">
        <f t="shared" ref="I16:I39" si="2">(H16-G16)/G16</f>
        <v>0.40575028483345627</v>
      </c>
    </row>
    <row r="17" spans="1:9" ht="16.5" x14ac:dyDescent="0.3">
      <c r="A17" s="37"/>
      <c r="B17" s="34" t="s">
        <v>6</v>
      </c>
      <c r="C17" s="15" t="s">
        <v>165</v>
      </c>
      <c r="D17" s="47">
        <v>2268.8000000000002</v>
      </c>
      <c r="E17" s="83">
        <v>3158.3339999999998</v>
      </c>
      <c r="F17" s="71">
        <f t="shared" si="0"/>
        <v>-889.53399999999965</v>
      </c>
      <c r="G17" s="46">
        <v>1819.85825</v>
      </c>
      <c r="H17" s="68">
        <f t="shared" si="1"/>
        <v>2713.567</v>
      </c>
      <c r="I17" s="72">
        <f t="shared" si="2"/>
        <v>0.49108701185930276</v>
      </c>
    </row>
    <row r="18" spans="1:9" ht="16.5" x14ac:dyDescent="0.3">
      <c r="A18" s="37"/>
      <c r="B18" s="34" t="s">
        <v>7</v>
      </c>
      <c r="C18" s="15" t="s">
        <v>166</v>
      </c>
      <c r="D18" s="47">
        <v>768.8</v>
      </c>
      <c r="E18" s="83">
        <v>916.66599999999994</v>
      </c>
      <c r="F18" s="71">
        <f t="shared" si="0"/>
        <v>-147.86599999999999</v>
      </c>
      <c r="G18" s="46">
        <v>713.92499999999995</v>
      </c>
      <c r="H18" s="68">
        <f t="shared" si="1"/>
        <v>842.73299999999995</v>
      </c>
      <c r="I18" s="72">
        <f t="shared" si="2"/>
        <v>0.18042231326820043</v>
      </c>
    </row>
    <row r="19" spans="1:9" ht="16.5" x14ac:dyDescent="0.3">
      <c r="A19" s="37"/>
      <c r="B19" s="34" t="s">
        <v>8</v>
      </c>
      <c r="C19" s="15" t="s">
        <v>167</v>
      </c>
      <c r="D19" s="47">
        <v>4026.4444444444443</v>
      </c>
      <c r="E19" s="83">
        <v>4791.6000000000004</v>
      </c>
      <c r="F19" s="71">
        <f t="shared" si="0"/>
        <v>-765.15555555555602</v>
      </c>
      <c r="G19" s="46">
        <v>5535.4875000000002</v>
      </c>
      <c r="H19" s="68">
        <f t="shared" si="1"/>
        <v>4409.0222222222219</v>
      </c>
      <c r="I19" s="72">
        <f t="shared" si="2"/>
        <v>-0.203498838680022</v>
      </c>
    </row>
    <row r="20" spans="1:9" ht="16.5" x14ac:dyDescent="0.3">
      <c r="A20" s="37"/>
      <c r="B20" s="34" t="s">
        <v>9</v>
      </c>
      <c r="C20" s="15" t="s">
        <v>168</v>
      </c>
      <c r="D20" s="47">
        <v>1574.7</v>
      </c>
      <c r="E20" s="83">
        <v>2058.1999999999998</v>
      </c>
      <c r="F20" s="71">
        <f t="shared" si="0"/>
        <v>-483.49999999999977</v>
      </c>
      <c r="G20" s="46">
        <v>1886.8832500000001</v>
      </c>
      <c r="H20" s="68">
        <f t="shared" si="1"/>
        <v>1816.4499999999998</v>
      </c>
      <c r="I20" s="72">
        <f t="shared" si="2"/>
        <v>-3.7327826191684232E-2</v>
      </c>
    </row>
    <row r="21" spans="1:9" ht="16.5" x14ac:dyDescent="0.3">
      <c r="A21" s="37"/>
      <c r="B21" s="34" t="s">
        <v>10</v>
      </c>
      <c r="C21" s="15" t="s">
        <v>169</v>
      </c>
      <c r="D21" s="47">
        <v>1254.7</v>
      </c>
      <c r="E21" s="83">
        <v>1283.3340000000001</v>
      </c>
      <c r="F21" s="71">
        <f t="shared" si="0"/>
        <v>-28.634000000000015</v>
      </c>
      <c r="G21" s="46">
        <v>1240.42075</v>
      </c>
      <c r="H21" s="68">
        <f t="shared" si="1"/>
        <v>1269.0170000000001</v>
      </c>
      <c r="I21" s="72">
        <f t="shared" si="2"/>
        <v>2.3053669490775655E-2</v>
      </c>
    </row>
    <row r="22" spans="1:9" ht="16.5" x14ac:dyDescent="0.3">
      <c r="A22" s="37"/>
      <c r="B22" s="34" t="s">
        <v>11</v>
      </c>
      <c r="C22" s="15" t="s">
        <v>170</v>
      </c>
      <c r="D22" s="47">
        <v>634.79999999999995</v>
      </c>
      <c r="E22" s="83">
        <v>745</v>
      </c>
      <c r="F22" s="71">
        <f t="shared" si="0"/>
        <v>-110.20000000000005</v>
      </c>
      <c r="G22" s="46">
        <v>407.44849999999997</v>
      </c>
      <c r="H22" s="68">
        <f t="shared" si="1"/>
        <v>689.9</v>
      </c>
      <c r="I22" s="72">
        <f t="shared" si="2"/>
        <v>0.6932201247519626</v>
      </c>
    </row>
    <row r="23" spans="1:9" ht="16.5" x14ac:dyDescent="0.3">
      <c r="A23" s="37"/>
      <c r="B23" s="34" t="s">
        <v>12</v>
      </c>
      <c r="C23" s="15" t="s">
        <v>171</v>
      </c>
      <c r="D23" s="47">
        <v>744.8</v>
      </c>
      <c r="E23" s="83">
        <v>662.5</v>
      </c>
      <c r="F23" s="71">
        <f t="shared" si="0"/>
        <v>82.299999999999955</v>
      </c>
      <c r="G23" s="46">
        <v>584.74374999999998</v>
      </c>
      <c r="H23" s="68">
        <f t="shared" si="1"/>
        <v>703.65</v>
      </c>
      <c r="I23" s="72">
        <f t="shared" si="2"/>
        <v>0.203347620218258</v>
      </c>
    </row>
    <row r="24" spans="1:9" ht="16.5" x14ac:dyDescent="0.3">
      <c r="A24" s="37"/>
      <c r="B24" s="34" t="s">
        <v>13</v>
      </c>
      <c r="C24" s="15" t="s">
        <v>172</v>
      </c>
      <c r="D24" s="47">
        <v>724.8</v>
      </c>
      <c r="E24" s="83">
        <v>674.86599999999999</v>
      </c>
      <c r="F24" s="71">
        <f t="shared" si="0"/>
        <v>49.933999999999969</v>
      </c>
      <c r="G24" s="46">
        <v>630.17775000000006</v>
      </c>
      <c r="H24" s="68">
        <f t="shared" si="1"/>
        <v>699.83299999999997</v>
      </c>
      <c r="I24" s="72">
        <f t="shared" si="2"/>
        <v>0.11053270287629149</v>
      </c>
    </row>
    <row r="25" spans="1:9" ht="16.5" x14ac:dyDescent="0.3">
      <c r="A25" s="37"/>
      <c r="B25" s="34" t="s">
        <v>14</v>
      </c>
      <c r="C25" s="15" t="s">
        <v>173</v>
      </c>
      <c r="D25" s="47">
        <v>734.8</v>
      </c>
      <c r="E25" s="83">
        <v>674.86599999999999</v>
      </c>
      <c r="F25" s="71">
        <f t="shared" si="0"/>
        <v>59.933999999999969</v>
      </c>
      <c r="G25" s="46">
        <v>522.74025000000006</v>
      </c>
      <c r="H25" s="68">
        <f t="shared" si="1"/>
        <v>704.83299999999997</v>
      </c>
      <c r="I25" s="72">
        <f t="shared" si="2"/>
        <v>0.34834269983992983</v>
      </c>
    </row>
    <row r="26" spans="1:9" ht="16.5" x14ac:dyDescent="0.3">
      <c r="A26" s="37"/>
      <c r="B26" s="34" t="s">
        <v>15</v>
      </c>
      <c r="C26" s="15" t="s">
        <v>174</v>
      </c>
      <c r="D26" s="47">
        <v>2034.8</v>
      </c>
      <c r="E26" s="83">
        <v>1600</v>
      </c>
      <c r="F26" s="71">
        <f t="shared" si="0"/>
        <v>434.79999999999995</v>
      </c>
      <c r="G26" s="46">
        <v>1239.9000000000001</v>
      </c>
      <c r="H26" s="68">
        <f t="shared" si="1"/>
        <v>1817.4</v>
      </c>
      <c r="I26" s="72">
        <f t="shared" si="2"/>
        <v>0.46576336801354945</v>
      </c>
    </row>
    <row r="27" spans="1:9" ht="16.5" x14ac:dyDescent="0.3">
      <c r="A27" s="37"/>
      <c r="B27" s="34" t="s">
        <v>16</v>
      </c>
      <c r="C27" s="15" t="s">
        <v>175</v>
      </c>
      <c r="D27" s="47">
        <v>727.3</v>
      </c>
      <c r="E27" s="83">
        <v>633.20000000000005</v>
      </c>
      <c r="F27" s="71">
        <f t="shared" si="0"/>
        <v>94.099999999999909</v>
      </c>
      <c r="G27" s="46">
        <v>563.92775000000006</v>
      </c>
      <c r="H27" s="68">
        <f t="shared" si="1"/>
        <v>680.25</v>
      </c>
      <c r="I27" s="72">
        <f t="shared" si="2"/>
        <v>0.20627154808395212</v>
      </c>
    </row>
    <row r="28" spans="1:9" ht="16.5" x14ac:dyDescent="0.3">
      <c r="A28" s="37"/>
      <c r="B28" s="34" t="s">
        <v>17</v>
      </c>
      <c r="C28" s="15" t="s">
        <v>176</v>
      </c>
      <c r="D28" s="47">
        <v>1219.8</v>
      </c>
      <c r="E28" s="83">
        <v>1312.5</v>
      </c>
      <c r="F28" s="71">
        <f t="shared" si="0"/>
        <v>-92.700000000000045</v>
      </c>
      <c r="G28" s="46">
        <v>969.4</v>
      </c>
      <c r="H28" s="68">
        <f t="shared" si="1"/>
        <v>1266.1500000000001</v>
      </c>
      <c r="I28" s="72">
        <f t="shared" si="2"/>
        <v>0.30611718588817838</v>
      </c>
    </row>
    <row r="29" spans="1:9" ht="16.5" x14ac:dyDescent="0.3">
      <c r="A29" s="37"/>
      <c r="B29" s="34" t="s">
        <v>18</v>
      </c>
      <c r="C29" s="15" t="s">
        <v>177</v>
      </c>
      <c r="D29" s="47">
        <v>1373</v>
      </c>
      <c r="E29" s="83">
        <v>1433.2</v>
      </c>
      <c r="F29" s="71">
        <f t="shared" si="0"/>
        <v>-60.200000000000045</v>
      </c>
      <c r="G29" s="46">
        <v>1599.4</v>
      </c>
      <c r="H29" s="68">
        <f t="shared" si="1"/>
        <v>1403.1</v>
      </c>
      <c r="I29" s="72">
        <f t="shared" si="2"/>
        <v>-0.12273352507190206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1247.8</v>
      </c>
      <c r="E30" s="95">
        <v>1436.6659999999999</v>
      </c>
      <c r="F30" s="74">
        <f t="shared" si="0"/>
        <v>-188.86599999999999</v>
      </c>
      <c r="G30" s="49">
        <v>925.57499999999993</v>
      </c>
      <c r="H30" s="107">
        <f t="shared" si="1"/>
        <v>1342.2329999999999</v>
      </c>
      <c r="I30" s="75">
        <f t="shared" si="2"/>
        <v>0.45016125111417232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2030</v>
      </c>
      <c r="E32" s="83">
        <v>2441.5340000000001</v>
      </c>
      <c r="F32" s="67">
        <f>D32-E32</f>
        <v>-411.53400000000011</v>
      </c>
      <c r="G32" s="54">
        <v>2317.5792500000002</v>
      </c>
      <c r="H32" s="68">
        <f>AVERAGE(D32:E32)</f>
        <v>2235.7669999999998</v>
      </c>
      <c r="I32" s="78">
        <f t="shared" si="2"/>
        <v>-3.5300734591924052E-2</v>
      </c>
    </row>
    <row r="33" spans="1:9" ht="16.5" x14ac:dyDescent="0.3">
      <c r="A33" s="37"/>
      <c r="B33" s="34" t="s">
        <v>27</v>
      </c>
      <c r="C33" s="15" t="s">
        <v>180</v>
      </c>
      <c r="D33" s="47">
        <v>1773.8</v>
      </c>
      <c r="E33" s="83">
        <v>2424.866</v>
      </c>
      <c r="F33" s="79">
        <f>D33-E33</f>
        <v>-651.06600000000003</v>
      </c>
      <c r="G33" s="46">
        <v>2389.6667500000003</v>
      </c>
      <c r="H33" s="68">
        <f>AVERAGE(D33:E33)</f>
        <v>2099.3330000000001</v>
      </c>
      <c r="I33" s="72">
        <f t="shared" si="2"/>
        <v>-0.12149549722780392</v>
      </c>
    </row>
    <row r="34" spans="1:9" ht="16.5" x14ac:dyDescent="0.3">
      <c r="A34" s="37"/>
      <c r="B34" s="39" t="s">
        <v>28</v>
      </c>
      <c r="C34" s="15" t="s">
        <v>181</v>
      </c>
      <c r="D34" s="47">
        <v>1168.625</v>
      </c>
      <c r="E34" s="83">
        <v>1149.866</v>
      </c>
      <c r="F34" s="71">
        <f>D34-E34</f>
        <v>18.759000000000015</v>
      </c>
      <c r="G34" s="46">
        <v>1326.0082499999999</v>
      </c>
      <c r="H34" s="68">
        <f>AVERAGE(D34:E34)</f>
        <v>1159.2455</v>
      </c>
      <c r="I34" s="72">
        <f t="shared" si="2"/>
        <v>-0.12576298073560244</v>
      </c>
    </row>
    <row r="35" spans="1:9" ht="16.5" x14ac:dyDescent="0.3">
      <c r="A35" s="37"/>
      <c r="B35" s="34" t="s">
        <v>29</v>
      </c>
      <c r="C35" s="15" t="s">
        <v>182</v>
      </c>
      <c r="D35" s="47">
        <v>1375</v>
      </c>
      <c r="E35" s="83">
        <v>1175</v>
      </c>
      <c r="F35" s="79">
        <f>D35-E35</f>
        <v>200</v>
      </c>
      <c r="G35" s="46">
        <v>1451.598</v>
      </c>
      <c r="H35" s="68">
        <f>AVERAGE(D35:E35)</f>
        <v>1275</v>
      </c>
      <c r="I35" s="72">
        <f t="shared" si="2"/>
        <v>-0.12165764901852989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994.8</v>
      </c>
      <c r="E36" s="83">
        <v>1166.6659999999999</v>
      </c>
      <c r="F36" s="71">
        <f>D36-E36</f>
        <v>-171.86599999999999</v>
      </c>
      <c r="G36" s="49">
        <v>1296.6457500000001</v>
      </c>
      <c r="H36" s="68">
        <f>AVERAGE(D36:E36)</f>
        <v>1080.7329999999999</v>
      </c>
      <c r="I36" s="80">
        <f t="shared" si="2"/>
        <v>-0.16651637503921188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24750</v>
      </c>
      <c r="F38" s="67">
        <f>D38-E38</f>
        <v>3385.5555555555547</v>
      </c>
      <c r="G38" s="46">
        <v>25414.716666666667</v>
      </c>
      <c r="H38" s="67">
        <f>AVERAGE(D38:E38)</f>
        <v>26442.777777777777</v>
      </c>
      <c r="I38" s="78">
        <f t="shared" si="2"/>
        <v>4.0451409496116496E-2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15950</v>
      </c>
      <c r="F39" s="74">
        <f>D39-E39</f>
        <v>-984.66666666666606</v>
      </c>
      <c r="G39" s="46">
        <v>14832.355555555556</v>
      </c>
      <c r="H39" s="81">
        <f>AVERAGE(D39:E39)</f>
        <v>15457.666666666668</v>
      </c>
      <c r="I39" s="75">
        <f t="shared" si="2"/>
        <v>4.2158584236264326E-2</v>
      </c>
    </row>
    <row r="40" spans="1:9" ht="15.75" customHeight="1" thickBot="1" x14ac:dyDescent="0.25">
      <c r="A40" s="186"/>
      <c r="B40" s="187"/>
      <c r="C40" s="188"/>
      <c r="D40" s="86">
        <f>SUM(D15:D39)</f>
        <v>73550.05833333332</v>
      </c>
      <c r="E40" s="86">
        <f>SUM(E15:E39)</f>
        <v>75313.864000000001</v>
      </c>
      <c r="F40" s="86">
        <f>SUM(F15:F39)</f>
        <v>-1763.8056666666662</v>
      </c>
      <c r="G40" s="86">
        <f>SUM(G15:G39)</f>
        <v>71224.332972222226</v>
      </c>
      <c r="H40" s="86">
        <f>AVERAGE(D40:E40)</f>
        <v>74431.961166666661</v>
      </c>
      <c r="I40" s="75">
        <f>(H40-G40)/G40</f>
        <v>4.503556664680064E-2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3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221</v>
      </c>
      <c r="F13" s="193" t="s">
        <v>224</v>
      </c>
      <c r="G13" s="176" t="s">
        <v>197</v>
      </c>
      <c r="H13" s="193" t="s">
        <v>219</v>
      </c>
      <c r="I13" s="176" t="s">
        <v>187</v>
      </c>
    </row>
    <row r="14" spans="1:9" ht="33.75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1690.75</v>
      </c>
      <c r="F16" s="42">
        <v>1701.4</v>
      </c>
      <c r="G16" s="21">
        <f>(F16-E16)/E16</f>
        <v>6.2989797427177828E-3</v>
      </c>
      <c r="H16" s="42">
        <v>1799.4</v>
      </c>
      <c r="I16" s="21">
        <f>(F16-H16)/H16</f>
        <v>-5.4462598643992437E-2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1865.125</v>
      </c>
      <c r="F17" s="46">
        <v>2621.9</v>
      </c>
      <c r="G17" s="21">
        <f t="shared" ref="G17:G80" si="0">(F17-E17)/E17</f>
        <v>0.40575028483345627</v>
      </c>
      <c r="H17" s="46">
        <v>2518.5</v>
      </c>
      <c r="I17" s="21">
        <f t="shared" ref="I17:I31" si="1">(F17-H17)/H17</f>
        <v>4.1056184236648835E-2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1819.85825</v>
      </c>
      <c r="F18" s="46">
        <v>2713.567</v>
      </c>
      <c r="G18" s="21">
        <f t="shared" si="0"/>
        <v>0.49108701185930276</v>
      </c>
      <c r="H18" s="46">
        <v>2659.4</v>
      </c>
      <c r="I18" s="21">
        <f t="shared" si="1"/>
        <v>2.0368128149206556E-2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713.92499999999995</v>
      </c>
      <c r="F19" s="46">
        <v>842.73299999999995</v>
      </c>
      <c r="G19" s="21">
        <f t="shared" si="0"/>
        <v>0.18042231326820043</v>
      </c>
      <c r="H19" s="46">
        <v>866</v>
      </c>
      <c r="I19" s="21">
        <f t="shared" si="1"/>
        <v>-2.6867205542725234E-2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5535.4875000000002</v>
      </c>
      <c r="F20" s="46">
        <v>4409.0222222222219</v>
      </c>
      <c r="G20" s="21">
        <f>(F20-E20)/E20</f>
        <v>-0.203498838680022</v>
      </c>
      <c r="H20" s="46">
        <v>4747.1111111111113</v>
      </c>
      <c r="I20" s="21">
        <f t="shared" si="1"/>
        <v>-7.1219923228162271E-2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1886.8832500000001</v>
      </c>
      <c r="F21" s="46">
        <v>1816.4499999999998</v>
      </c>
      <c r="G21" s="21">
        <f t="shared" si="0"/>
        <v>-3.7327826191684232E-2</v>
      </c>
      <c r="H21" s="46">
        <v>1700.15</v>
      </c>
      <c r="I21" s="21">
        <f t="shared" si="1"/>
        <v>6.8405728906272806E-2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1240.42075</v>
      </c>
      <c r="F22" s="46">
        <v>1269.0170000000001</v>
      </c>
      <c r="G22" s="21">
        <f t="shared" si="0"/>
        <v>2.3053669490775655E-2</v>
      </c>
      <c r="H22" s="46">
        <v>1379.9</v>
      </c>
      <c r="I22" s="21">
        <f t="shared" si="1"/>
        <v>-8.0355822885716383E-2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407.44849999999997</v>
      </c>
      <c r="F23" s="46">
        <v>689.9</v>
      </c>
      <c r="G23" s="21">
        <f t="shared" si="0"/>
        <v>0.6932201247519626</v>
      </c>
      <c r="H23" s="46">
        <v>550.70000000000005</v>
      </c>
      <c r="I23" s="21">
        <f t="shared" si="1"/>
        <v>0.25276920283275817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584.74374999999998</v>
      </c>
      <c r="F24" s="46">
        <v>703.65</v>
      </c>
      <c r="G24" s="21">
        <f t="shared" si="0"/>
        <v>0.203347620218258</v>
      </c>
      <c r="H24" s="46">
        <v>699.9</v>
      </c>
      <c r="I24" s="21">
        <f t="shared" si="1"/>
        <v>5.3579082726103733E-3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630.17775000000006</v>
      </c>
      <c r="F25" s="46">
        <v>699.83299999999997</v>
      </c>
      <c r="G25" s="21">
        <f t="shared" si="0"/>
        <v>0.11053270287629149</v>
      </c>
      <c r="H25" s="46">
        <v>679.05555555555554</v>
      </c>
      <c r="I25" s="21">
        <f t="shared" si="1"/>
        <v>3.0597561973328944E-2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522.74025000000006</v>
      </c>
      <c r="F26" s="46">
        <v>704.83299999999997</v>
      </c>
      <c r="G26" s="21">
        <f t="shared" si="0"/>
        <v>0.34834269983992983</v>
      </c>
      <c r="H26" s="46">
        <v>666.5</v>
      </c>
      <c r="I26" s="21">
        <f t="shared" si="1"/>
        <v>5.7513878469617356E-2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1239.9000000000001</v>
      </c>
      <c r="F27" s="46">
        <v>1817.4</v>
      </c>
      <c r="G27" s="21">
        <f t="shared" si="0"/>
        <v>0.46576336801354945</v>
      </c>
      <c r="H27" s="46">
        <v>1759</v>
      </c>
      <c r="I27" s="21">
        <f t="shared" si="1"/>
        <v>3.3200682205798804E-2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563.92775000000006</v>
      </c>
      <c r="F28" s="46">
        <v>680.25</v>
      </c>
      <c r="G28" s="21">
        <f t="shared" si="0"/>
        <v>0.20627154808395212</v>
      </c>
      <c r="H28" s="46">
        <v>605.70000000000005</v>
      </c>
      <c r="I28" s="21">
        <f t="shared" si="1"/>
        <v>0.12308073303615642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969.4</v>
      </c>
      <c r="F29" s="46">
        <v>1266.1500000000001</v>
      </c>
      <c r="G29" s="21">
        <f t="shared" si="0"/>
        <v>0.30611718588817838</v>
      </c>
      <c r="H29" s="46">
        <v>1425.2750000000001</v>
      </c>
      <c r="I29" s="21">
        <f t="shared" si="1"/>
        <v>-0.11164512111697741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1599.4</v>
      </c>
      <c r="F30" s="46">
        <v>1403.1</v>
      </c>
      <c r="G30" s="21">
        <f t="shared" si="0"/>
        <v>-0.12273352507190206</v>
      </c>
      <c r="H30" s="46">
        <v>1345.0833333333335</v>
      </c>
      <c r="I30" s="21">
        <f t="shared" si="1"/>
        <v>4.3132395762344157E-2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925.57499999999993</v>
      </c>
      <c r="F31" s="49">
        <v>1342.2329999999999</v>
      </c>
      <c r="G31" s="23">
        <f t="shared" si="0"/>
        <v>0.45016125111417232</v>
      </c>
      <c r="H31" s="49">
        <v>1479.4</v>
      </c>
      <c r="I31" s="23">
        <f t="shared" si="1"/>
        <v>-9.2717993781262761E-2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2317.5792500000002</v>
      </c>
      <c r="F33" s="54">
        <v>2235.7669999999998</v>
      </c>
      <c r="G33" s="21">
        <f t="shared" si="0"/>
        <v>-3.5300734591924052E-2</v>
      </c>
      <c r="H33" s="54">
        <v>2451.4250000000002</v>
      </c>
      <c r="I33" s="21">
        <f>(F33-H33)/H33</f>
        <v>-8.7972505787450292E-2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2389.6667500000003</v>
      </c>
      <c r="F34" s="46">
        <v>2099.3330000000001</v>
      </c>
      <c r="G34" s="21">
        <f t="shared" si="0"/>
        <v>-0.12149549722780392</v>
      </c>
      <c r="H34" s="46">
        <v>2228.5</v>
      </c>
      <c r="I34" s="21">
        <f>(F34-H34)/H34</f>
        <v>-5.7961409019519822E-2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1326.0082499999999</v>
      </c>
      <c r="F35" s="46">
        <v>1159.2455</v>
      </c>
      <c r="G35" s="21">
        <f t="shared" si="0"/>
        <v>-0.12576298073560244</v>
      </c>
      <c r="H35" s="46">
        <v>1137.7874999999999</v>
      </c>
      <c r="I35" s="21">
        <f>(F35-H35)/H35</f>
        <v>1.885940916032219E-2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1451.598</v>
      </c>
      <c r="F36" s="46">
        <v>1275</v>
      </c>
      <c r="G36" s="21">
        <f t="shared" si="0"/>
        <v>-0.12165764901852989</v>
      </c>
      <c r="H36" s="46">
        <v>1290.3499999999999</v>
      </c>
      <c r="I36" s="21">
        <f>(F36-H36)/H36</f>
        <v>-1.1895997210059217E-2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1296.6457500000001</v>
      </c>
      <c r="F37" s="49">
        <v>1080.7329999999999</v>
      </c>
      <c r="G37" s="23">
        <f t="shared" si="0"/>
        <v>-0.16651637503921188</v>
      </c>
      <c r="H37" s="49">
        <v>1113.1999999999998</v>
      </c>
      <c r="I37" s="23">
        <f>(F37-H37)/H37</f>
        <v>-2.9165468918433236E-2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25414.716666666667</v>
      </c>
      <c r="F39" s="46">
        <v>26442.777777777777</v>
      </c>
      <c r="G39" s="21">
        <f t="shared" si="0"/>
        <v>4.0451409496116496E-2</v>
      </c>
      <c r="H39" s="46">
        <v>26784.411111111112</v>
      </c>
      <c r="I39" s="21">
        <f t="shared" ref="I39:I44" si="2">(F39-H39)/H39</f>
        <v>-1.2754931662156781E-2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14832.355555555556</v>
      </c>
      <c r="F40" s="46">
        <v>15457.666666666668</v>
      </c>
      <c r="G40" s="21">
        <f t="shared" si="0"/>
        <v>4.2158584236264326E-2</v>
      </c>
      <c r="H40" s="46">
        <v>15065.68888888889</v>
      </c>
      <c r="I40" s="21">
        <f t="shared" si="2"/>
        <v>2.6017912666898756E-2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10589.125</v>
      </c>
      <c r="F41" s="57">
        <v>10686</v>
      </c>
      <c r="G41" s="21">
        <f t="shared" si="0"/>
        <v>9.148536824336289E-3</v>
      </c>
      <c r="H41" s="57">
        <v>11272.875</v>
      </c>
      <c r="I41" s="21">
        <f t="shared" si="2"/>
        <v>-5.2060809686969828E-2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5785.7</v>
      </c>
      <c r="F42" s="47">
        <v>5590</v>
      </c>
      <c r="G42" s="21">
        <f t="shared" si="0"/>
        <v>-3.3824774875987319E-2</v>
      </c>
      <c r="H42" s="47">
        <v>5590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9966.6666666666661</v>
      </c>
      <c r="G43" s="21">
        <f t="shared" si="0"/>
        <v>-1.7913656177238804E-4</v>
      </c>
      <c r="H43" s="47">
        <v>9966</v>
      </c>
      <c r="I43" s="21">
        <f t="shared" si="2"/>
        <v>6.689410662914513E-5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12208.333333333332</v>
      </c>
      <c r="F44" s="50">
        <v>12478.333333333334</v>
      </c>
      <c r="G44" s="31">
        <f t="shared" si="0"/>
        <v>2.211604095563155E-2</v>
      </c>
      <c r="H44" s="50">
        <v>12478.333333333334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5737.9513888888887</v>
      </c>
      <c r="F46" s="43">
        <v>6805.8888888888887</v>
      </c>
      <c r="G46" s="21">
        <f t="shared" si="0"/>
        <v>0.18611825503924287</v>
      </c>
      <c r="H46" s="43">
        <v>6805.8888888888887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19168.203607142859</v>
      </c>
      <c r="F49" s="47">
        <v>18059.464250000001</v>
      </c>
      <c r="G49" s="21">
        <f t="shared" si="0"/>
        <v>-5.7842632510941017E-2</v>
      </c>
      <c r="H49" s="47">
        <v>18059.464250000001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2028.25</v>
      </c>
      <c r="F50" s="47">
        <v>2258.3333333333335</v>
      </c>
      <c r="G50" s="21">
        <f t="shared" si="0"/>
        <v>0.11343933604503069</v>
      </c>
      <c r="H50" s="47">
        <v>2258.3333333333335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23891.458333333332</v>
      </c>
      <c r="F51" s="50">
        <v>27571</v>
      </c>
      <c r="G51" s="31">
        <f t="shared" si="0"/>
        <v>0.15401076047053083</v>
      </c>
      <c r="H51" s="50">
        <v>27571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3582.5714285714284</v>
      </c>
      <c r="G54" s="21">
        <f t="shared" si="0"/>
        <v>-9.2560428426689864E-2</v>
      </c>
      <c r="H54" s="70">
        <v>3568.2857142857142</v>
      </c>
      <c r="I54" s="21">
        <f t="shared" si="4"/>
        <v>4.003523100328271E-3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4575</v>
      </c>
      <c r="G56" s="21">
        <f t="shared" si="0"/>
        <v>-0.16818181818181818</v>
      </c>
      <c r="H56" s="70">
        <v>4575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4427.625</v>
      </c>
      <c r="F58" s="50">
        <v>4274.375</v>
      </c>
      <c r="G58" s="29">
        <f t="shared" si="0"/>
        <v>-3.4612235679399229E-2</v>
      </c>
      <c r="H58" s="50">
        <v>3651.4444444444443</v>
      </c>
      <c r="I58" s="29">
        <f t="shared" si="4"/>
        <v>0.17059839332988472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5283.75</v>
      </c>
      <c r="F59" s="68">
        <v>5025</v>
      </c>
      <c r="G59" s="21">
        <f t="shared" si="0"/>
        <v>-4.8970901348474094E-2</v>
      </c>
      <c r="H59" s="68">
        <v>5037.5</v>
      </c>
      <c r="I59" s="21">
        <f t="shared" si="4"/>
        <v>-2.4813895781637717E-3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4792.75</v>
      </c>
      <c r="F60" s="70">
        <v>4939.5</v>
      </c>
      <c r="G60" s="21">
        <f t="shared" si="0"/>
        <v>3.0619164362839707E-2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19855.625</v>
      </c>
      <c r="F61" s="73">
        <v>20963.75</v>
      </c>
      <c r="G61" s="29">
        <f t="shared" si="0"/>
        <v>5.5809122100160535E-2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11158.333333333334</v>
      </c>
      <c r="G65" s="21">
        <f t="shared" si="0"/>
        <v>-8.2562521411442227E-2</v>
      </c>
      <c r="H65" s="46">
        <v>10765.833333333334</v>
      </c>
      <c r="I65" s="21">
        <f t="shared" si="5"/>
        <v>3.6457930180354516E-2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7429.0912698412694</v>
      </c>
      <c r="F66" s="46">
        <v>7699.375</v>
      </c>
      <c r="G66" s="21">
        <f t="shared" si="0"/>
        <v>3.6381802341823359E-2</v>
      </c>
      <c r="H66" s="46">
        <v>7604.4444444444443</v>
      </c>
      <c r="I66" s="21">
        <f t="shared" si="5"/>
        <v>1.2483562244301591E-2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3897.0749999999998</v>
      </c>
      <c r="F67" s="46">
        <v>3722.2222222222222</v>
      </c>
      <c r="G67" s="21">
        <f t="shared" si="0"/>
        <v>-4.486769635631279E-2</v>
      </c>
      <c r="H67" s="46">
        <v>3712</v>
      </c>
      <c r="I67" s="21">
        <f t="shared" si="5"/>
        <v>2.7538314176245074E-3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3424.1428571428573</v>
      </c>
      <c r="F68" s="58">
        <v>3199.1666666666665</v>
      </c>
      <c r="G68" s="31">
        <f t="shared" si="0"/>
        <v>-6.5702921829585537E-2</v>
      </c>
      <c r="H68" s="58">
        <v>3567.5</v>
      </c>
      <c r="I68" s="31">
        <f t="shared" si="5"/>
        <v>-0.103246904928755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3632.6</v>
      </c>
      <c r="F70" s="43">
        <v>3701.1111111111113</v>
      </c>
      <c r="G70" s="21">
        <f t="shared" si="0"/>
        <v>1.8860075733940263E-2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2668.7777777777778</v>
      </c>
      <c r="F71" s="47">
        <v>2740.375</v>
      </c>
      <c r="G71" s="21">
        <f t="shared" si="0"/>
        <v>2.6827719721886821E-2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2105.375</v>
      </c>
      <c r="F73" s="47">
        <v>2233.5</v>
      </c>
      <c r="G73" s="21">
        <f t="shared" si="0"/>
        <v>6.0856142017455324E-2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1657.875</v>
      </c>
      <c r="F74" s="50">
        <v>1609</v>
      </c>
      <c r="G74" s="21">
        <f t="shared" si="0"/>
        <v>-2.9480509688607406E-2</v>
      </c>
      <c r="H74" s="50">
        <v>1521.1111111111111</v>
      </c>
      <c r="I74" s="21">
        <f t="shared" si="5"/>
        <v>5.7779401022644283E-2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1446.7222222222222</v>
      </c>
      <c r="F77" s="32">
        <v>1196.6666666666667</v>
      </c>
      <c r="G77" s="21">
        <f t="shared" si="0"/>
        <v>-0.17284282477631419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823.66666666666663</v>
      </c>
      <c r="F78" s="47">
        <v>834.75</v>
      </c>
      <c r="G78" s="21">
        <f t="shared" si="0"/>
        <v>1.345609065155812E-2</v>
      </c>
      <c r="H78" s="47">
        <v>834.75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1453.95</v>
      </c>
      <c r="F79" s="47">
        <v>1500.8</v>
      </c>
      <c r="G79" s="21">
        <f t="shared" si="0"/>
        <v>3.2222566113002449E-2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1864.45</v>
      </c>
      <c r="F80" s="61">
        <v>2015.3</v>
      </c>
      <c r="G80" s="21">
        <f t="shared" si="0"/>
        <v>8.0908578937488221E-2</v>
      </c>
      <c r="H80" s="61">
        <v>2015.3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3941.8</v>
      </c>
      <c r="F82" s="50">
        <v>3919.3</v>
      </c>
      <c r="G82" s="23">
        <f t="shared" si="7"/>
        <v>-5.7080521589121715E-3</v>
      </c>
      <c r="H82" s="50">
        <v>3944.3</v>
      </c>
      <c r="I82" s="23">
        <f t="shared" si="6"/>
        <v>-6.3382602743199045E-3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10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375" customWidth="1"/>
    <col min="4" max="4" width="15.375" customWidth="1"/>
    <col min="5" max="5" width="12.25" style="28" customWidth="1"/>
    <col min="6" max="6" width="14.625" style="28" customWidth="1"/>
    <col min="7" max="7" width="12.125" style="28" customWidth="1"/>
    <col min="8" max="8" width="13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9" t="s">
        <v>0</v>
      </c>
      <c r="D13" s="201" t="s">
        <v>23</v>
      </c>
      <c r="E13" s="176" t="s">
        <v>221</v>
      </c>
      <c r="F13" s="193" t="s">
        <v>224</v>
      </c>
      <c r="G13" s="176" t="s">
        <v>196</v>
      </c>
      <c r="H13" s="193" t="s">
        <v>219</v>
      </c>
      <c r="I13" s="176" t="s">
        <v>187</v>
      </c>
    </row>
    <row r="14" spans="1:9" ht="38.25" customHeight="1" thickBot="1" x14ac:dyDescent="0.25">
      <c r="A14" s="175"/>
      <c r="B14" s="181"/>
      <c r="C14" s="200"/>
      <c r="D14" s="202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969.4</v>
      </c>
      <c r="F16" s="42">
        <v>1266.1500000000001</v>
      </c>
      <c r="G16" s="21">
        <f t="shared" ref="G16:G31" si="0">(F16-E16)/E16</f>
        <v>0.30611718588817838</v>
      </c>
      <c r="H16" s="42">
        <v>1425.2750000000001</v>
      </c>
      <c r="I16" s="21">
        <f t="shared" ref="I16:I31" si="1">(F16-H16)/H16</f>
        <v>-0.11164512111697741</v>
      </c>
    </row>
    <row r="17" spans="1:9" ht="16.5" x14ac:dyDescent="0.3">
      <c r="A17" s="37"/>
      <c r="B17" s="34" t="s">
        <v>19</v>
      </c>
      <c r="C17" s="15" t="s">
        <v>99</v>
      </c>
      <c r="D17" s="11" t="s">
        <v>161</v>
      </c>
      <c r="E17" s="46">
        <v>925.57499999999993</v>
      </c>
      <c r="F17" s="46">
        <v>1342.2329999999999</v>
      </c>
      <c r="G17" s="21">
        <f t="shared" si="0"/>
        <v>0.45016125111417232</v>
      </c>
      <c r="H17" s="46">
        <v>1479.4</v>
      </c>
      <c r="I17" s="21">
        <f t="shared" si="1"/>
        <v>-9.2717993781262761E-2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1240.42075</v>
      </c>
      <c r="F18" s="46">
        <v>1269.0170000000001</v>
      </c>
      <c r="G18" s="21">
        <f t="shared" si="0"/>
        <v>2.3053669490775655E-2</v>
      </c>
      <c r="H18" s="46">
        <v>1379.9</v>
      </c>
      <c r="I18" s="21">
        <f t="shared" si="1"/>
        <v>-8.0355822885716383E-2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5535.4875000000002</v>
      </c>
      <c r="F19" s="46">
        <v>4409.0222222222219</v>
      </c>
      <c r="G19" s="21">
        <f t="shared" si="0"/>
        <v>-0.203498838680022</v>
      </c>
      <c r="H19" s="46">
        <v>4747.1111111111113</v>
      </c>
      <c r="I19" s="21">
        <f t="shared" si="1"/>
        <v>-7.1219923228162271E-2</v>
      </c>
    </row>
    <row r="20" spans="1:9" ht="16.5" x14ac:dyDescent="0.3">
      <c r="A20" s="37"/>
      <c r="B20" s="34" t="s">
        <v>4</v>
      </c>
      <c r="C20" s="15" t="s">
        <v>84</v>
      </c>
      <c r="D20" s="11" t="s">
        <v>161</v>
      </c>
      <c r="E20" s="46">
        <v>1690.75</v>
      </c>
      <c r="F20" s="46">
        <v>1701.4</v>
      </c>
      <c r="G20" s="21">
        <f t="shared" si="0"/>
        <v>6.2989797427177828E-3</v>
      </c>
      <c r="H20" s="46">
        <v>1799.4</v>
      </c>
      <c r="I20" s="21">
        <f t="shared" si="1"/>
        <v>-5.4462598643992437E-2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713.92499999999995</v>
      </c>
      <c r="F21" s="46">
        <v>842.73299999999995</v>
      </c>
      <c r="G21" s="21">
        <f t="shared" si="0"/>
        <v>0.18042231326820043</v>
      </c>
      <c r="H21" s="46">
        <v>866</v>
      </c>
      <c r="I21" s="21">
        <f t="shared" si="1"/>
        <v>-2.6867205542725234E-2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584.74374999999998</v>
      </c>
      <c r="F22" s="46">
        <v>703.65</v>
      </c>
      <c r="G22" s="21">
        <f t="shared" si="0"/>
        <v>0.203347620218258</v>
      </c>
      <c r="H22" s="46">
        <v>699.9</v>
      </c>
      <c r="I22" s="21">
        <f t="shared" si="1"/>
        <v>5.3579082726103733E-3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1819.85825</v>
      </c>
      <c r="F23" s="46">
        <v>2713.567</v>
      </c>
      <c r="G23" s="21">
        <f t="shared" si="0"/>
        <v>0.49108701185930276</v>
      </c>
      <c r="H23" s="46">
        <v>2659.4</v>
      </c>
      <c r="I23" s="21">
        <f t="shared" si="1"/>
        <v>2.0368128149206556E-2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630.17775000000006</v>
      </c>
      <c r="F24" s="46">
        <v>699.83299999999997</v>
      </c>
      <c r="G24" s="21">
        <f t="shared" si="0"/>
        <v>0.11053270287629149</v>
      </c>
      <c r="H24" s="46">
        <v>679.05555555555554</v>
      </c>
      <c r="I24" s="21">
        <f t="shared" si="1"/>
        <v>3.0597561973328944E-2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1239.9000000000001</v>
      </c>
      <c r="F25" s="46">
        <v>1817.4</v>
      </c>
      <c r="G25" s="21">
        <f t="shared" si="0"/>
        <v>0.46576336801354945</v>
      </c>
      <c r="H25" s="46">
        <v>1759</v>
      </c>
      <c r="I25" s="21">
        <f t="shared" si="1"/>
        <v>3.3200682205798804E-2</v>
      </c>
    </row>
    <row r="26" spans="1:9" ht="16.5" x14ac:dyDescent="0.3">
      <c r="A26" s="37"/>
      <c r="B26" s="34" t="s">
        <v>5</v>
      </c>
      <c r="C26" s="15" t="s">
        <v>85</v>
      </c>
      <c r="D26" s="13" t="s">
        <v>161</v>
      </c>
      <c r="E26" s="46">
        <v>1865.125</v>
      </c>
      <c r="F26" s="46">
        <v>2621.9</v>
      </c>
      <c r="G26" s="21">
        <f t="shared" si="0"/>
        <v>0.40575028483345627</v>
      </c>
      <c r="H26" s="46">
        <v>2518.5</v>
      </c>
      <c r="I26" s="21">
        <f t="shared" si="1"/>
        <v>4.1056184236648835E-2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1599.4</v>
      </c>
      <c r="F27" s="46">
        <v>1403.1</v>
      </c>
      <c r="G27" s="21">
        <f t="shared" si="0"/>
        <v>-0.12273352507190206</v>
      </c>
      <c r="H27" s="46">
        <v>1345.0833333333335</v>
      </c>
      <c r="I27" s="21">
        <f t="shared" si="1"/>
        <v>4.3132395762344157E-2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522.74025000000006</v>
      </c>
      <c r="F28" s="46">
        <v>704.83299999999997</v>
      </c>
      <c r="G28" s="21">
        <f t="shared" si="0"/>
        <v>0.34834269983992983</v>
      </c>
      <c r="H28" s="46">
        <v>666.5</v>
      </c>
      <c r="I28" s="21">
        <f t="shared" si="1"/>
        <v>5.7513878469617356E-2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1886.8832500000001</v>
      </c>
      <c r="F29" s="46">
        <v>1816.4499999999998</v>
      </c>
      <c r="G29" s="21">
        <f t="shared" si="0"/>
        <v>-3.7327826191684232E-2</v>
      </c>
      <c r="H29" s="46">
        <v>1700.15</v>
      </c>
      <c r="I29" s="21">
        <f t="shared" si="1"/>
        <v>6.8405728906272806E-2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563.92775000000006</v>
      </c>
      <c r="F30" s="46">
        <v>680.25</v>
      </c>
      <c r="G30" s="21">
        <f t="shared" si="0"/>
        <v>0.20627154808395212</v>
      </c>
      <c r="H30" s="46">
        <v>605.70000000000005</v>
      </c>
      <c r="I30" s="21">
        <f t="shared" si="1"/>
        <v>0.12308073303615642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407.44849999999997</v>
      </c>
      <c r="F31" s="49">
        <v>689.9</v>
      </c>
      <c r="G31" s="23">
        <f t="shared" si="0"/>
        <v>0.6932201247519626</v>
      </c>
      <c r="H31" s="49">
        <v>550.70000000000005</v>
      </c>
      <c r="I31" s="23">
        <f t="shared" si="1"/>
        <v>0.25276920283275817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22195.762749999994</v>
      </c>
      <c r="F32" s="107">
        <f>SUM(F16:F31)</f>
        <v>24681.438222222223</v>
      </c>
      <c r="G32" s="108">
        <f t="shared" ref="G32" si="2">(F32-E32)/E32</f>
        <v>0.11198873858129652</v>
      </c>
      <c r="H32" s="107">
        <f>SUM(H16:H31)</f>
        <v>24881.075000000001</v>
      </c>
      <c r="I32" s="111">
        <f t="shared" ref="I32" si="3">(F32-H32)/H32</f>
        <v>-8.0236395645195292E-3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2317.5792500000002</v>
      </c>
      <c r="F34" s="54">
        <v>2235.7669999999998</v>
      </c>
      <c r="G34" s="21">
        <f>(F34-E34)/E34</f>
        <v>-3.5300734591924052E-2</v>
      </c>
      <c r="H34" s="54">
        <v>2451.4250000000002</v>
      </c>
      <c r="I34" s="21">
        <f>(F34-H34)/H34</f>
        <v>-8.7972505787450292E-2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2389.6667500000003</v>
      </c>
      <c r="F35" s="46">
        <v>2099.3330000000001</v>
      </c>
      <c r="G35" s="21">
        <f>(F35-E35)/E35</f>
        <v>-0.12149549722780392</v>
      </c>
      <c r="H35" s="46">
        <v>2228.5</v>
      </c>
      <c r="I35" s="21">
        <f>(F35-H35)/H35</f>
        <v>-5.7961409019519822E-2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1296.6457500000001</v>
      </c>
      <c r="F36" s="46">
        <v>1080.7329999999999</v>
      </c>
      <c r="G36" s="21">
        <f>(F36-E36)/E36</f>
        <v>-0.16651637503921188</v>
      </c>
      <c r="H36" s="46">
        <v>1113.1999999999998</v>
      </c>
      <c r="I36" s="21">
        <f>(F36-H36)/H36</f>
        <v>-2.9165468918433236E-2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1451.598</v>
      </c>
      <c r="F37" s="46">
        <v>1275</v>
      </c>
      <c r="G37" s="21">
        <f>(F37-E37)/E37</f>
        <v>-0.12165764901852989</v>
      </c>
      <c r="H37" s="46">
        <v>1290.3499999999999</v>
      </c>
      <c r="I37" s="21">
        <f>(F37-H37)/H37</f>
        <v>-1.1895997210059217E-2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1326.0082499999999</v>
      </c>
      <c r="F38" s="49">
        <v>1159.2455</v>
      </c>
      <c r="G38" s="23">
        <f>(F38-E38)/E38</f>
        <v>-0.12576298073560244</v>
      </c>
      <c r="H38" s="49">
        <v>1137.7874999999999</v>
      </c>
      <c r="I38" s="23">
        <f>(F38-H38)/H38</f>
        <v>1.885940916032219E-2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8781.4979999999996</v>
      </c>
      <c r="F39" s="109">
        <f>SUM(F34:F38)</f>
        <v>7850.0785000000005</v>
      </c>
      <c r="G39" s="110">
        <f t="shared" ref="G39" si="4">(F39-E39)/E39</f>
        <v>-0.10606612903629872</v>
      </c>
      <c r="H39" s="109">
        <f>SUM(H34:H38)</f>
        <v>8221.2625000000007</v>
      </c>
      <c r="I39" s="111">
        <f t="shared" ref="I39" si="5">(F39-H39)/H39</f>
        <v>-4.5149269957016964E-2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10589.125</v>
      </c>
      <c r="F41" s="46">
        <v>10686</v>
      </c>
      <c r="G41" s="21">
        <f t="shared" ref="G41:G46" si="6">(F41-E41)/E41</f>
        <v>9.148536824336289E-3</v>
      </c>
      <c r="H41" s="46">
        <v>11272.875</v>
      </c>
      <c r="I41" s="21">
        <f t="shared" ref="I41:I46" si="7">(F41-H41)/H41</f>
        <v>-5.2060809686969828E-2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25414.716666666667</v>
      </c>
      <c r="F42" s="46">
        <v>26442.777777777777</v>
      </c>
      <c r="G42" s="21">
        <f t="shared" si="6"/>
        <v>4.0451409496116496E-2</v>
      </c>
      <c r="H42" s="46">
        <v>26784.411111111112</v>
      </c>
      <c r="I42" s="21">
        <f t="shared" si="7"/>
        <v>-1.2754931662156781E-2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5785.7</v>
      </c>
      <c r="F43" s="57">
        <v>5590</v>
      </c>
      <c r="G43" s="21">
        <f t="shared" si="6"/>
        <v>-3.3824774875987319E-2</v>
      </c>
      <c r="H43" s="57">
        <v>5590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12208.333333333332</v>
      </c>
      <c r="F44" s="47">
        <v>12478.333333333334</v>
      </c>
      <c r="G44" s="21">
        <f t="shared" si="6"/>
        <v>2.211604095563155E-2</v>
      </c>
      <c r="H44" s="47">
        <v>12478.333333333334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9968.4523809523816</v>
      </c>
      <c r="F45" s="47">
        <v>9966.6666666666661</v>
      </c>
      <c r="G45" s="21">
        <f t="shared" si="6"/>
        <v>-1.7913656177238804E-4</v>
      </c>
      <c r="H45" s="47">
        <v>9966</v>
      </c>
      <c r="I45" s="21">
        <f t="shared" si="7"/>
        <v>6.689410662914513E-5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14832.355555555556</v>
      </c>
      <c r="F46" s="50">
        <v>15457.666666666668</v>
      </c>
      <c r="G46" s="31">
        <f t="shared" si="6"/>
        <v>4.2158584236264326E-2</v>
      </c>
      <c r="H46" s="50">
        <v>15065.68888888889</v>
      </c>
      <c r="I46" s="31">
        <f t="shared" si="7"/>
        <v>2.6017912666898756E-2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78798.682936507932</v>
      </c>
      <c r="F47" s="86">
        <f>SUM(F41:F46)</f>
        <v>80621.444444444453</v>
      </c>
      <c r="G47" s="110">
        <f t="shared" ref="G47" si="8">(F47-E47)/E47</f>
        <v>2.3131877843760553E-2</v>
      </c>
      <c r="H47" s="109">
        <f>SUM(H41:H46)</f>
        <v>81157.308333333349</v>
      </c>
      <c r="I47" s="111">
        <f t="shared" ref="I47" si="9">(F47-H47)/H47</f>
        <v>-6.6027804506276801E-3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5737.9513888888887</v>
      </c>
      <c r="F49" s="43">
        <v>6805.8888888888887</v>
      </c>
      <c r="G49" s="21">
        <f t="shared" ref="G49:G54" si="10">(F49-E49)/E49</f>
        <v>0.18611825503924287</v>
      </c>
      <c r="H49" s="43">
        <v>6805.8888888888887</v>
      </c>
      <c r="I49" s="21">
        <f t="shared" ref="I49:I54" si="11">(F49-H49)/H49</f>
        <v>0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 t="shared" si="10"/>
        <v>3.6821562707037567E-5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 t="shared" si="10"/>
        <v>-1.2832034688186136E-2</v>
      </c>
      <c r="H51" s="47">
        <v>19026.428571428572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19168.203607142859</v>
      </c>
      <c r="F52" s="47">
        <v>18059.464250000001</v>
      </c>
      <c r="G52" s="21">
        <f t="shared" si="10"/>
        <v>-5.7842632510941017E-2</v>
      </c>
      <c r="H52" s="47">
        <v>18059.464250000001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2028.25</v>
      </c>
      <c r="F53" s="47">
        <v>2258.3333333333335</v>
      </c>
      <c r="G53" s="21">
        <f t="shared" si="10"/>
        <v>0.11343933604503069</v>
      </c>
      <c r="H53" s="47">
        <v>2258.3333333333335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23891.458333333332</v>
      </c>
      <c r="F54" s="50">
        <v>27571</v>
      </c>
      <c r="G54" s="31">
        <f t="shared" si="10"/>
        <v>0.15401076047053083</v>
      </c>
      <c r="H54" s="50">
        <v>27571</v>
      </c>
      <c r="I54" s="31">
        <f t="shared" si="11"/>
        <v>0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76134.724440476188</v>
      </c>
      <c r="F55" s="86">
        <f>SUM(F49:F54)</f>
        <v>79756.448376984132</v>
      </c>
      <c r="G55" s="110">
        <f t="shared" ref="G55" si="12">(F55-E55)/E55</f>
        <v>4.7569935573083845E-2</v>
      </c>
      <c r="H55" s="86">
        <f>SUM(H49:H54)</f>
        <v>79756.448376984132</v>
      </c>
      <c r="I55" s="111">
        <f t="shared" ref="I55" si="13">(F55-H55)/H55</f>
        <v>0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5283.75</v>
      </c>
      <c r="F57" s="66">
        <v>5025</v>
      </c>
      <c r="G57" s="22">
        <f t="shared" ref="G57:G65" si="14">(F57-E57)/E57</f>
        <v>-4.8970901348474094E-2</v>
      </c>
      <c r="H57" s="66">
        <v>5037.5</v>
      </c>
      <c r="I57" s="22">
        <f t="shared" ref="I57:I65" si="15">(F57-H57)/H57</f>
        <v>-2.4813895781637717E-3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3250</v>
      </c>
      <c r="F58" s="70">
        <v>3750</v>
      </c>
      <c r="G58" s="21">
        <f t="shared" si="14"/>
        <v>0.15384615384615385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2306.25</v>
      </c>
      <c r="G59" s="21">
        <f t="shared" si="14"/>
        <v>0.12637362637362637</v>
      </c>
      <c r="H59" s="70">
        <v>2306.25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4575</v>
      </c>
      <c r="G60" s="21">
        <f t="shared" si="14"/>
        <v>-0.16818181818181818</v>
      </c>
      <c r="H60" s="70">
        <v>4575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2026</v>
      </c>
      <c r="G61" s="21">
        <f t="shared" si="14"/>
        <v>-3.924125666864256E-2</v>
      </c>
      <c r="H61" s="105">
        <v>2026</v>
      </c>
      <c r="I61" s="21">
        <f t="shared" si="15"/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4792.75</v>
      </c>
      <c r="F62" s="73">
        <v>4939.5</v>
      </c>
      <c r="G62" s="29">
        <f t="shared" si="14"/>
        <v>3.0619164362839707E-2</v>
      </c>
      <c r="H62" s="73">
        <v>4939.5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19855.625</v>
      </c>
      <c r="F63" s="68">
        <v>20963.75</v>
      </c>
      <c r="G63" s="21">
        <f t="shared" si="14"/>
        <v>5.5809122100160535E-2</v>
      </c>
      <c r="H63" s="68">
        <v>20963.75</v>
      </c>
      <c r="I63" s="21">
        <f t="shared" si="15"/>
        <v>0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3948</v>
      </c>
      <c r="F64" s="70">
        <v>3582.5714285714284</v>
      </c>
      <c r="G64" s="21">
        <f t="shared" si="14"/>
        <v>-9.2560428426689864E-2</v>
      </c>
      <c r="H64" s="70">
        <v>3568.2857142857142</v>
      </c>
      <c r="I64" s="21">
        <f t="shared" si="15"/>
        <v>4.003523100328271E-3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4427.625</v>
      </c>
      <c r="F65" s="50">
        <v>4274.375</v>
      </c>
      <c r="G65" s="29">
        <f t="shared" si="14"/>
        <v>-3.4612235679399229E-2</v>
      </c>
      <c r="H65" s="50">
        <v>3651.4444444444443</v>
      </c>
      <c r="I65" s="29">
        <f t="shared" si="15"/>
        <v>0.17059839332988472</v>
      </c>
    </row>
    <row r="66" spans="1:9" ht="15.75" customHeight="1" thickBot="1" x14ac:dyDescent="0.25">
      <c r="A66" s="186" t="s">
        <v>192</v>
      </c>
      <c r="B66" s="197"/>
      <c r="C66" s="197"/>
      <c r="D66" s="198"/>
      <c r="E66" s="106">
        <f>SUM(E57:E65)</f>
        <v>51214</v>
      </c>
      <c r="F66" s="106">
        <f>SUM(F57:F65)</f>
        <v>51442.446428571428</v>
      </c>
      <c r="G66" s="108">
        <f t="shared" ref="G66" si="16">(F66-E66)/E66</f>
        <v>4.4606246059949919E-3</v>
      </c>
      <c r="H66" s="106">
        <f>SUM(H57:H65)</f>
        <v>50817.730158730163</v>
      </c>
      <c r="I66" s="111">
        <f t="shared" ref="I66" si="17">(F66-H66)/H66</f>
        <v>1.2293273782397434E-2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3424.1428571428573</v>
      </c>
      <c r="F68" s="54">
        <v>3199.1666666666665</v>
      </c>
      <c r="G68" s="21">
        <f t="shared" ref="G68:G73" si="18">(F68-E68)/E68</f>
        <v>-6.5702921829585537E-2</v>
      </c>
      <c r="H68" s="54">
        <v>3567.5</v>
      </c>
      <c r="I68" s="21">
        <f t="shared" ref="I68:I73" si="19">(F68-H68)/H68</f>
        <v>-0.103246904928755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6451.5</v>
      </c>
      <c r="F69" s="46">
        <v>6354</v>
      </c>
      <c r="G69" s="21">
        <f t="shared" si="18"/>
        <v>-1.5112764473378284E-2</v>
      </c>
      <c r="H69" s="46">
        <v>6354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3897.0749999999998</v>
      </c>
      <c r="F71" s="46">
        <v>3722.2222222222222</v>
      </c>
      <c r="G71" s="21">
        <f t="shared" si="18"/>
        <v>-4.486769635631279E-2</v>
      </c>
      <c r="H71" s="46">
        <v>3712</v>
      </c>
      <c r="I71" s="21">
        <f t="shared" si="19"/>
        <v>2.7538314176245074E-3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7429.0912698412694</v>
      </c>
      <c r="F72" s="46">
        <v>7699.375</v>
      </c>
      <c r="G72" s="21">
        <f t="shared" si="18"/>
        <v>3.6381802341823359E-2</v>
      </c>
      <c r="H72" s="46">
        <v>7604.4444444444443</v>
      </c>
      <c r="I72" s="21">
        <f t="shared" si="19"/>
        <v>1.2483562244301591E-2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12162.5</v>
      </c>
      <c r="F73" s="58">
        <v>11158.333333333334</v>
      </c>
      <c r="G73" s="31">
        <f t="shared" si="18"/>
        <v>-8.2562521411442227E-2</v>
      </c>
      <c r="H73" s="58">
        <v>10765.833333333334</v>
      </c>
      <c r="I73" s="31">
        <f t="shared" si="19"/>
        <v>3.6457930180354516E-2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80410.934126984124</v>
      </c>
      <c r="F74" s="86">
        <f>SUM(F68:F73)</f>
        <v>78624.954365079364</v>
      </c>
      <c r="G74" s="110">
        <f t="shared" ref="G74" si="20">(F74-E74)/E74</f>
        <v>-2.2210658056581702E-2</v>
      </c>
      <c r="H74" s="86">
        <f>SUM(H68:H73)</f>
        <v>78495.634920634911</v>
      </c>
      <c r="I74" s="111">
        <f t="shared" ref="I74" si="21">(F74-H74)/H74</f>
        <v>1.6474730674540612E-3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3632.6</v>
      </c>
      <c r="F76" s="43">
        <v>3701.1111111111113</v>
      </c>
      <c r="G76" s="21">
        <f>(F76-E76)/E76</f>
        <v>1.8860075733940263E-2</v>
      </c>
      <c r="H76" s="43">
        <v>3701.1111111111113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2668.7777777777778</v>
      </c>
      <c r="F77" s="47">
        <v>2740.375</v>
      </c>
      <c r="G77" s="21">
        <f>(F77-E77)/E77</f>
        <v>2.6827719721886821E-2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2105.375</v>
      </c>
      <c r="F79" s="47">
        <v>2233.5</v>
      </c>
      <c r="G79" s="21">
        <f>(F79-E79)/E79</f>
        <v>6.0856142017455324E-2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1657.875</v>
      </c>
      <c r="F80" s="50">
        <v>1609</v>
      </c>
      <c r="G80" s="21">
        <f>(F80-E80)/E80</f>
        <v>-2.9480509688607406E-2</v>
      </c>
      <c r="H80" s="50">
        <v>1521.1111111111111</v>
      </c>
      <c r="I80" s="21">
        <f>(F80-H80)/H80</f>
        <v>5.7779401022644283E-2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11384.627777777778</v>
      </c>
      <c r="F81" s="86">
        <f>SUM(F76:F80)</f>
        <v>11595.861111111111</v>
      </c>
      <c r="G81" s="110">
        <f t="shared" ref="G81" si="22">(F81-E81)/E81</f>
        <v>1.8554259081324596E-2</v>
      </c>
      <c r="H81" s="86">
        <f>SUM(H76:H80)</f>
        <v>11507.972222222223</v>
      </c>
      <c r="I81" s="111">
        <f t="shared" ref="I81" si="23">(F81-H81)/H81</f>
        <v>7.6372176776002927E-3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3941.8</v>
      </c>
      <c r="F83" s="43">
        <v>3919.3</v>
      </c>
      <c r="G83" s="22">
        <f t="shared" ref="G83:G89" si="24">(F83-E83)/E83</f>
        <v>-5.7080521589121715E-3</v>
      </c>
      <c r="H83" s="43">
        <v>3944.3</v>
      </c>
      <c r="I83" s="22">
        <f t="shared" ref="I83:I89" si="25">(F83-H83)/H83</f>
        <v>-6.3382602743199045E-3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 t="shared" si="24"/>
        <v>-6.6569248254585607E-3</v>
      </c>
      <c r="H84" s="47">
        <v>1456.6666666666667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1446.7222222222222</v>
      </c>
      <c r="F85" s="32">
        <v>1196.6666666666667</v>
      </c>
      <c r="G85" s="21">
        <f t="shared" si="24"/>
        <v>-0.17284282477631419</v>
      </c>
      <c r="H85" s="32">
        <v>1196.6666666666667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823.66666666666663</v>
      </c>
      <c r="F86" s="47">
        <v>834.75</v>
      </c>
      <c r="G86" s="21">
        <f t="shared" si="24"/>
        <v>1.345609065155812E-2</v>
      </c>
      <c r="H86" s="47">
        <v>834.75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1453.95</v>
      </c>
      <c r="F87" s="61">
        <v>1500.8</v>
      </c>
      <c r="G87" s="21">
        <f t="shared" si="24"/>
        <v>3.2222566113002449E-2</v>
      </c>
      <c r="H87" s="61">
        <v>1500.8</v>
      </c>
      <c r="I87" s="21">
        <f t="shared" si="25"/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1864.45</v>
      </c>
      <c r="F88" s="61">
        <v>2015.3</v>
      </c>
      <c r="G88" s="21">
        <f t="shared" si="24"/>
        <v>8.0908578937488221E-2</v>
      </c>
      <c r="H88" s="61">
        <v>2015.3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8750</v>
      </c>
      <c r="F89" s="50">
        <v>8830</v>
      </c>
      <c r="G89" s="23">
        <f t="shared" si="24"/>
        <v>9.1428571428571435E-3</v>
      </c>
      <c r="H89" s="50">
        <v>8830</v>
      </c>
      <c r="I89" s="23">
        <f t="shared" si="25"/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19747.01746031746</v>
      </c>
      <c r="F90" s="86">
        <f>SUM(F83:F89)</f>
        <v>19753.483333333334</v>
      </c>
      <c r="G90" s="120">
        <f t="shared" ref="G90:G91" si="26">(F90-E90)/E90</f>
        <v>3.2743542303879469E-4</v>
      </c>
      <c r="H90" s="86">
        <f>SUM(H83:H89)</f>
        <v>19778.483333333334</v>
      </c>
      <c r="I90" s="111">
        <f t="shared" ref="I90:I91" si="27">(F90-H90)/H90</f>
        <v>-1.2639998516906841E-3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348667.2474920635</v>
      </c>
      <c r="F91" s="106">
        <f>SUM(F32,F39,F47,F55,F66,F74,F81,F90)</f>
        <v>354326.15478174604</v>
      </c>
      <c r="G91" s="108">
        <f t="shared" si="26"/>
        <v>1.6230108593183388E-2</v>
      </c>
      <c r="H91" s="106">
        <f>SUM(H32,H39,H47,H55,H66,H74,H81,H90)</f>
        <v>354615.91484523815</v>
      </c>
      <c r="I91" s="121">
        <f t="shared" si="27"/>
        <v>-8.1710958634941217E-4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8" zoomScaleNormal="100" workbookViewId="0">
      <selection activeCell="D6" sqref="D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75" customWidth="1"/>
    <col min="4" max="5" width="11.75" customWidth="1"/>
    <col min="6" max="6" width="11.875" customWidth="1"/>
    <col min="7" max="7" width="9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9" t="s">
        <v>205</v>
      </c>
      <c r="B9" s="26"/>
      <c r="C9" s="26"/>
      <c r="D9" s="26"/>
      <c r="E9" s="138"/>
      <c r="F9" s="138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31.5" customHeight="1" thickBot="1" x14ac:dyDescent="0.25">
      <c r="A14" s="181"/>
      <c r="B14" s="181"/>
      <c r="C14" s="183"/>
      <c r="D14" s="196"/>
      <c r="E14" s="196"/>
      <c r="F14" s="196"/>
      <c r="G14" s="177"/>
      <c r="H14" s="196"/>
      <c r="I14" s="196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4">
        <v>1875</v>
      </c>
      <c r="E16" s="135">
        <v>2500</v>
      </c>
      <c r="F16" s="141">
        <v>1500</v>
      </c>
      <c r="G16" s="142">
        <v>2000</v>
      </c>
      <c r="H16" s="135">
        <v>1500</v>
      </c>
      <c r="I16" s="143">
        <f>AVERAGE(D16:H16)</f>
        <v>1875</v>
      </c>
    </row>
    <row r="17" spans="1:9" ht="16.5" x14ac:dyDescent="0.3">
      <c r="A17" s="92"/>
      <c r="B17" s="144" t="s">
        <v>5</v>
      </c>
      <c r="C17" s="15" t="s">
        <v>164</v>
      </c>
      <c r="D17" s="93">
        <v>3000</v>
      </c>
      <c r="E17" s="32">
        <v>4500</v>
      </c>
      <c r="F17" s="145">
        <v>3000</v>
      </c>
      <c r="G17" s="146">
        <v>2500</v>
      </c>
      <c r="H17" s="147">
        <v>2000</v>
      </c>
      <c r="I17" s="148">
        <f t="shared" ref="I17:I40" si="0">AVERAGE(D17:H17)</f>
        <v>3000</v>
      </c>
    </row>
    <row r="18" spans="1:9" ht="16.5" x14ac:dyDescent="0.3">
      <c r="A18" s="92"/>
      <c r="B18" s="144" t="s">
        <v>6</v>
      </c>
      <c r="C18" s="14" t="s">
        <v>165</v>
      </c>
      <c r="D18" s="149">
        <v>3041.67</v>
      </c>
      <c r="E18" s="147">
        <v>5000</v>
      </c>
      <c r="F18" s="145">
        <v>1000</v>
      </c>
      <c r="G18" s="150">
        <v>2750</v>
      </c>
      <c r="H18" s="32">
        <v>4000</v>
      </c>
      <c r="I18" s="148">
        <f t="shared" si="0"/>
        <v>3158.3339999999998</v>
      </c>
    </row>
    <row r="19" spans="1:9" ht="16.5" x14ac:dyDescent="0.3">
      <c r="A19" s="92"/>
      <c r="B19" s="144" t="s">
        <v>7</v>
      </c>
      <c r="C19" s="15" t="s">
        <v>166</v>
      </c>
      <c r="D19" s="93">
        <v>1083.33</v>
      </c>
      <c r="E19" s="32">
        <v>750</v>
      </c>
      <c r="F19" s="145">
        <v>1000</v>
      </c>
      <c r="G19" s="146">
        <v>1000</v>
      </c>
      <c r="H19" s="32">
        <v>750</v>
      </c>
      <c r="I19" s="148">
        <f t="shared" si="0"/>
        <v>916.66599999999994</v>
      </c>
    </row>
    <row r="20" spans="1:9" ht="16.5" x14ac:dyDescent="0.3">
      <c r="A20" s="92"/>
      <c r="B20" s="144" t="s">
        <v>8</v>
      </c>
      <c r="C20" s="15" t="s">
        <v>167</v>
      </c>
      <c r="D20" s="93">
        <v>6875</v>
      </c>
      <c r="E20" s="32">
        <v>3500</v>
      </c>
      <c r="F20" s="145">
        <v>3750</v>
      </c>
      <c r="G20" s="146">
        <v>4500</v>
      </c>
      <c r="H20" s="32">
        <v>5333</v>
      </c>
      <c r="I20" s="148">
        <f t="shared" si="0"/>
        <v>4791.6000000000004</v>
      </c>
    </row>
    <row r="21" spans="1:9" ht="16.5" x14ac:dyDescent="0.3">
      <c r="A21" s="92"/>
      <c r="B21" s="144" t="s">
        <v>9</v>
      </c>
      <c r="C21" s="15" t="s">
        <v>168</v>
      </c>
      <c r="D21" s="93">
        <v>1875</v>
      </c>
      <c r="E21" s="32">
        <v>2500</v>
      </c>
      <c r="F21" s="145">
        <v>2500</v>
      </c>
      <c r="G21" s="146">
        <v>2000</v>
      </c>
      <c r="H21" s="32">
        <v>1416</v>
      </c>
      <c r="I21" s="148">
        <f t="shared" si="0"/>
        <v>2058.1999999999998</v>
      </c>
    </row>
    <row r="22" spans="1:9" ht="16.5" x14ac:dyDescent="0.3">
      <c r="A22" s="92"/>
      <c r="B22" s="144" t="s">
        <v>10</v>
      </c>
      <c r="C22" s="15" t="s">
        <v>169</v>
      </c>
      <c r="D22" s="93">
        <v>1541.67</v>
      </c>
      <c r="E22" s="32">
        <v>1500</v>
      </c>
      <c r="F22" s="145">
        <v>1000</v>
      </c>
      <c r="G22" s="146">
        <v>1375</v>
      </c>
      <c r="H22" s="32">
        <v>1000</v>
      </c>
      <c r="I22" s="148">
        <f t="shared" si="0"/>
        <v>1283.3340000000001</v>
      </c>
    </row>
    <row r="23" spans="1:9" ht="16.5" x14ac:dyDescent="0.3">
      <c r="A23" s="92"/>
      <c r="B23" s="144" t="s">
        <v>11</v>
      </c>
      <c r="C23" s="15" t="s">
        <v>170</v>
      </c>
      <c r="D23" s="93">
        <v>750</v>
      </c>
      <c r="E23" s="32">
        <v>1000</v>
      </c>
      <c r="F23" s="145">
        <v>500</v>
      </c>
      <c r="G23" s="146">
        <v>625</v>
      </c>
      <c r="H23" s="32">
        <v>850</v>
      </c>
      <c r="I23" s="148">
        <f t="shared" si="0"/>
        <v>745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750</v>
      </c>
      <c r="F24" s="145">
        <v>500</v>
      </c>
      <c r="G24" s="146">
        <v>750</v>
      </c>
      <c r="H24" s="32">
        <v>650</v>
      </c>
      <c r="I24" s="148">
        <f t="shared" si="0"/>
        <v>662.5</v>
      </c>
    </row>
    <row r="25" spans="1:9" ht="16.5" x14ac:dyDescent="0.3">
      <c r="A25" s="92"/>
      <c r="B25" s="144" t="s">
        <v>13</v>
      </c>
      <c r="C25" s="15" t="s">
        <v>172</v>
      </c>
      <c r="D25" s="93">
        <v>708.33</v>
      </c>
      <c r="E25" s="32">
        <v>750</v>
      </c>
      <c r="F25" s="145">
        <v>500</v>
      </c>
      <c r="G25" s="146">
        <v>750</v>
      </c>
      <c r="H25" s="32">
        <v>666</v>
      </c>
      <c r="I25" s="148">
        <f t="shared" si="0"/>
        <v>674.86599999999999</v>
      </c>
    </row>
    <row r="26" spans="1:9" ht="16.5" x14ac:dyDescent="0.3">
      <c r="A26" s="92"/>
      <c r="B26" s="144" t="s">
        <v>14</v>
      </c>
      <c r="C26" s="15" t="s">
        <v>173</v>
      </c>
      <c r="D26" s="93">
        <v>708.33</v>
      </c>
      <c r="E26" s="32">
        <v>750</v>
      </c>
      <c r="F26" s="145">
        <v>500</v>
      </c>
      <c r="G26" s="146">
        <v>750</v>
      </c>
      <c r="H26" s="32">
        <v>666</v>
      </c>
      <c r="I26" s="148">
        <f t="shared" si="0"/>
        <v>674.86599999999999</v>
      </c>
    </row>
    <row r="27" spans="1:9" ht="16.5" x14ac:dyDescent="0.3">
      <c r="A27" s="92"/>
      <c r="B27" s="144" t="s">
        <v>15</v>
      </c>
      <c r="C27" s="15" t="s">
        <v>174</v>
      </c>
      <c r="D27" s="93">
        <v>2000</v>
      </c>
      <c r="E27" s="32">
        <v>1750</v>
      </c>
      <c r="F27" s="145">
        <v>1250</v>
      </c>
      <c r="G27" s="146">
        <v>1750</v>
      </c>
      <c r="H27" s="32">
        <v>1250</v>
      </c>
      <c r="I27" s="148">
        <f t="shared" si="0"/>
        <v>1600</v>
      </c>
    </row>
    <row r="28" spans="1:9" ht="16.5" x14ac:dyDescent="0.3">
      <c r="A28" s="92"/>
      <c r="B28" s="151" t="s">
        <v>16</v>
      </c>
      <c r="C28" s="14" t="s">
        <v>175</v>
      </c>
      <c r="D28" s="149">
        <v>750</v>
      </c>
      <c r="E28" s="147">
        <v>750</v>
      </c>
      <c r="F28" s="145">
        <v>500</v>
      </c>
      <c r="G28" s="146">
        <v>500</v>
      </c>
      <c r="H28" s="32">
        <v>666</v>
      </c>
      <c r="I28" s="148">
        <f t="shared" si="0"/>
        <v>633.20000000000005</v>
      </c>
    </row>
    <row r="29" spans="1:9" ht="16.5" x14ac:dyDescent="0.3">
      <c r="A29" s="92"/>
      <c r="B29" s="151" t="s">
        <v>17</v>
      </c>
      <c r="C29" s="14" t="s">
        <v>176</v>
      </c>
      <c r="D29" s="149"/>
      <c r="E29" s="147">
        <v>1500</v>
      </c>
      <c r="F29" s="145">
        <v>1000</v>
      </c>
      <c r="G29" s="146">
        <v>1500</v>
      </c>
      <c r="H29" s="32">
        <v>1250</v>
      </c>
      <c r="I29" s="148">
        <f t="shared" si="0"/>
        <v>1312.5</v>
      </c>
    </row>
    <row r="30" spans="1:9" ht="16.5" x14ac:dyDescent="0.3">
      <c r="A30" s="92"/>
      <c r="B30" s="144" t="s">
        <v>18</v>
      </c>
      <c r="C30" s="15" t="s">
        <v>177</v>
      </c>
      <c r="D30" s="93">
        <v>2500</v>
      </c>
      <c r="E30" s="32">
        <v>1500</v>
      </c>
      <c r="F30" s="145">
        <v>1500</v>
      </c>
      <c r="G30" s="146">
        <v>1000</v>
      </c>
      <c r="H30" s="32">
        <v>666</v>
      </c>
      <c r="I30" s="148">
        <f t="shared" si="0"/>
        <v>1433.2</v>
      </c>
    </row>
    <row r="31" spans="1:9" ht="17.25" thickBot="1" x14ac:dyDescent="0.35">
      <c r="A31" s="94"/>
      <c r="B31" s="152" t="s">
        <v>19</v>
      </c>
      <c r="C31" s="153" t="s">
        <v>178</v>
      </c>
      <c r="D31" s="154">
        <v>1683.33</v>
      </c>
      <c r="E31" s="155">
        <v>1250</v>
      </c>
      <c r="F31" s="156">
        <v>1625</v>
      </c>
      <c r="G31" s="157">
        <v>1375</v>
      </c>
      <c r="H31" s="155">
        <v>1250</v>
      </c>
      <c r="I31" s="95">
        <f t="shared" si="0"/>
        <v>1436.6659999999999</v>
      </c>
    </row>
    <row r="32" spans="1:9" ht="17.25" customHeight="1" thickBot="1" x14ac:dyDescent="0.3">
      <c r="A32" s="90" t="s">
        <v>20</v>
      </c>
      <c r="B32" s="158" t="s">
        <v>21</v>
      </c>
      <c r="C32" s="159"/>
      <c r="D32" s="160"/>
      <c r="E32" s="160"/>
      <c r="F32" s="161"/>
      <c r="G32" s="160"/>
      <c r="H32" s="162"/>
      <c r="I32" s="163"/>
    </row>
    <row r="33" spans="1:9" ht="16.5" x14ac:dyDescent="0.3">
      <c r="A33" s="91"/>
      <c r="B33" s="140" t="s">
        <v>26</v>
      </c>
      <c r="C33" s="164" t="s">
        <v>179</v>
      </c>
      <c r="D33" s="134">
        <v>2541.67</v>
      </c>
      <c r="E33" s="134">
        <v>3000</v>
      </c>
      <c r="F33" s="141">
        <v>2500</v>
      </c>
      <c r="G33" s="143">
        <v>2500</v>
      </c>
      <c r="H33" s="135">
        <v>1666</v>
      </c>
      <c r="I33" s="143">
        <f t="shared" si="0"/>
        <v>2441.5340000000001</v>
      </c>
    </row>
    <row r="34" spans="1:9" ht="16.5" x14ac:dyDescent="0.3">
      <c r="A34" s="92"/>
      <c r="B34" s="144" t="s">
        <v>27</v>
      </c>
      <c r="C34" s="15" t="s">
        <v>180</v>
      </c>
      <c r="D34" s="93">
        <v>2458.33</v>
      </c>
      <c r="E34" s="93">
        <v>3000</v>
      </c>
      <c r="F34" s="145">
        <v>2500</v>
      </c>
      <c r="G34" s="148">
        <v>2500</v>
      </c>
      <c r="H34" s="32">
        <v>1666</v>
      </c>
      <c r="I34" s="148">
        <f t="shared" si="0"/>
        <v>2424.866</v>
      </c>
    </row>
    <row r="35" spans="1:9" ht="16.5" x14ac:dyDescent="0.3">
      <c r="A35" s="92"/>
      <c r="B35" s="151" t="s">
        <v>28</v>
      </c>
      <c r="C35" s="15" t="s">
        <v>181</v>
      </c>
      <c r="D35" s="93">
        <v>1458.33</v>
      </c>
      <c r="E35" s="93">
        <v>1000</v>
      </c>
      <c r="F35" s="145">
        <v>1125</v>
      </c>
      <c r="G35" s="148">
        <v>1000</v>
      </c>
      <c r="H35" s="32">
        <v>1166</v>
      </c>
      <c r="I35" s="148">
        <f t="shared" si="0"/>
        <v>1149.866</v>
      </c>
    </row>
    <row r="36" spans="1:9" ht="16.5" x14ac:dyDescent="0.3">
      <c r="A36" s="92"/>
      <c r="B36" s="144" t="s">
        <v>29</v>
      </c>
      <c r="C36" s="15" t="s">
        <v>182</v>
      </c>
      <c r="D36" s="93">
        <v>1125</v>
      </c>
      <c r="E36" s="93">
        <v>1500</v>
      </c>
      <c r="F36" s="145">
        <v>1000</v>
      </c>
      <c r="G36" s="148">
        <v>1250</v>
      </c>
      <c r="H36" s="32">
        <v>1000</v>
      </c>
      <c r="I36" s="148">
        <f t="shared" si="0"/>
        <v>1175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1083.33</v>
      </c>
      <c r="E37" s="165">
        <v>1000</v>
      </c>
      <c r="F37" s="156">
        <v>2000</v>
      </c>
      <c r="G37" s="166">
        <v>1000</v>
      </c>
      <c r="H37" s="136">
        <v>750</v>
      </c>
      <c r="I37" s="95">
        <f t="shared" si="0"/>
        <v>1166.6659999999999</v>
      </c>
    </row>
    <row r="38" spans="1:9" ht="17.25" customHeight="1" thickBot="1" x14ac:dyDescent="0.3">
      <c r="A38" s="90" t="s">
        <v>25</v>
      </c>
      <c r="B38" s="158" t="s">
        <v>51</v>
      </c>
      <c r="C38" s="159"/>
      <c r="D38" s="160"/>
      <c r="E38" s="160"/>
      <c r="F38" s="161"/>
      <c r="G38" s="167"/>
      <c r="H38" s="168"/>
      <c r="I38" s="95"/>
    </row>
    <row r="39" spans="1:9" ht="17.25" thickBot="1" x14ac:dyDescent="0.35">
      <c r="A39" s="91"/>
      <c r="B39" s="140" t="s">
        <v>31</v>
      </c>
      <c r="C39" s="169" t="s">
        <v>213</v>
      </c>
      <c r="D39" s="42">
        <v>27750</v>
      </c>
      <c r="E39" s="42">
        <v>27000</v>
      </c>
      <c r="F39" s="141">
        <v>25000</v>
      </c>
      <c r="G39" s="170">
        <v>20000</v>
      </c>
      <c r="H39" s="171">
        <v>24000</v>
      </c>
      <c r="I39" s="95">
        <f t="shared" si="0"/>
        <v>24750</v>
      </c>
    </row>
    <row r="40" spans="1:9" ht="17.25" thickBot="1" x14ac:dyDescent="0.35">
      <c r="A40" s="94"/>
      <c r="B40" s="152" t="s">
        <v>32</v>
      </c>
      <c r="C40" s="153" t="s">
        <v>185</v>
      </c>
      <c r="D40" s="49">
        <v>16750</v>
      </c>
      <c r="E40" s="49">
        <v>17000</v>
      </c>
      <c r="F40" s="156">
        <v>15000</v>
      </c>
      <c r="G40" s="85">
        <v>15000</v>
      </c>
      <c r="H40" s="172">
        <v>16000</v>
      </c>
      <c r="I40" s="95">
        <f t="shared" si="0"/>
        <v>15950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04-02-2019</vt:lpstr>
      <vt:lpstr>By Order</vt:lpstr>
      <vt:lpstr>All Stores</vt:lpstr>
      <vt:lpstr>'04-02-2019'!Print_Titles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2019-02-11T08:54:36Z</cp:lastPrinted>
  <dcterms:created xsi:type="dcterms:W3CDTF">2010-10-20T06:23:14Z</dcterms:created>
  <dcterms:modified xsi:type="dcterms:W3CDTF">2019-02-11T08:56:19Z</dcterms:modified>
</cp:coreProperties>
</file>