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activeTab="4"/>
  </bookViews>
  <sheets>
    <sheet name="Supermarkets" sheetId="5" r:id="rId1"/>
    <sheet name="stores" sheetId="7" r:id="rId2"/>
    <sheet name="Comp" sheetId="8" r:id="rId3"/>
    <sheet name="25-02-2019" sheetId="9" r:id="rId4"/>
    <sheet name="By Order" sheetId="11" r:id="rId5"/>
    <sheet name="All Stores" sheetId="12" r:id="rId6"/>
  </sheets>
  <definedNames>
    <definedName name="_xlnm.Print_Titles" localSheetId="3">'25-02-2019'!$12:$14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76" i="11"/>
  <c r="G76" i="11"/>
  <c r="I80" i="11"/>
  <c r="G80" i="11"/>
  <c r="I79" i="11"/>
  <c r="G79" i="11"/>
  <c r="I78" i="11"/>
  <c r="G78" i="11"/>
  <c r="I77" i="11"/>
  <c r="G77" i="11"/>
  <c r="I73" i="11"/>
  <c r="G73" i="11"/>
  <c r="I72" i="11"/>
  <c r="G72" i="11"/>
  <c r="I68" i="11"/>
  <c r="G68" i="11"/>
  <c r="I71" i="11"/>
  <c r="G71" i="11"/>
  <c r="I70" i="11"/>
  <c r="G70" i="11"/>
  <c r="I69" i="11"/>
  <c r="G69" i="11"/>
  <c r="I64" i="11"/>
  <c r="G64" i="11"/>
  <c r="I63" i="11"/>
  <c r="G63" i="11"/>
  <c r="I62" i="11"/>
  <c r="G62" i="11"/>
  <c r="I57" i="11"/>
  <c r="G57" i="11"/>
  <c r="I61" i="11"/>
  <c r="G61" i="11"/>
  <c r="I65" i="11"/>
  <c r="G65" i="11"/>
  <c r="I60" i="11"/>
  <c r="G60" i="11"/>
  <c r="I59" i="11"/>
  <c r="G59" i="11"/>
  <c r="I58" i="11"/>
  <c r="G58" i="11"/>
  <c r="I54" i="11"/>
  <c r="G54" i="11"/>
  <c r="I53" i="11"/>
  <c r="G53" i="11"/>
  <c r="I49" i="11"/>
  <c r="G49" i="11"/>
  <c r="I52" i="11"/>
  <c r="G52" i="11"/>
  <c r="I51" i="11"/>
  <c r="G51" i="11"/>
  <c r="I50" i="11"/>
  <c r="G50" i="11"/>
  <c r="I45" i="11"/>
  <c r="G45" i="11"/>
  <c r="I46" i="11"/>
  <c r="G46" i="11"/>
  <c r="I41" i="11"/>
  <c r="G41" i="11"/>
  <c r="I44" i="11"/>
  <c r="G44" i="11"/>
  <c r="I43" i="11"/>
  <c r="G43" i="11"/>
  <c r="I42" i="11"/>
  <c r="G42" i="11"/>
  <c r="I34" i="11"/>
  <c r="G34" i="11"/>
  <c r="I35" i="11"/>
  <c r="G35" i="11"/>
  <c r="I37" i="11"/>
  <c r="G37" i="11"/>
  <c r="I38" i="11"/>
  <c r="G38" i="11"/>
  <c r="I36" i="11"/>
  <c r="G36" i="11"/>
  <c r="I24" i="11"/>
  <c r="G24" i="11"/>
  <c r="I22" i="11"/>
  <c r="G22" i="11"/>
  <c r="I26" i="11"/>
  <c r="G26" i="11"/>
  <c r="I23" i="11"/>
  <c r="G23" i="11"/>
  <c r="I25" i="11"/>
  <c r="G25" i="11"/>
  <c r="I17" i="11"/>
  <c r="G17" i="11"/>
  <c r="I19" i="11"/>
  <c r="G19" i="11"/>
  <c r="I16" i="11"/>
  <c r="G16" i="11"/>
  <c r="I18" i="11"/>
  <c r="G18" i="11"/>
  <c r="I27" i="11"/>
  <c r="G27" i="11"/>
  <c r="I29" i="11"/>
  <c r="G29" i="11"/>
  <c r="I31" i="11"/>
  <c r="G31" i="11"/>
  <c r="I28" i="11"/>
  <c r="G28" i="11"/>
  <c r="I21" i="11"/>
  <c r="G21" i="11"/>
  <c r="I20" i="11"/>
  <c r="G20" i="11"/>
  <c r="I30" i="11"/>
  <c r="G30" i="11"/>
  <c r="D40" i="8" l="1"/>
  <c r="I39" i="5" l="1"/>
  <c r="F74" i="11"/>
  <c r="H74" i="11"/>
  <c r="I15" i="5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<sst xmlns="http://schemas.openxmlformats.org/spreadsheetml/2006/main" count="848" uniqueCount="226">
  <si>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</si>
  <si>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</si>
  <si>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</si>
  <si>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</si>
  <si>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</si>
  <si>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</si>
  <si>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</si>
  <si>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</si>
  <si>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</si>
  <si>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</si>
  <si>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</si>
  <si>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</si>
  <si>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</si>
  <si>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</si>
  <si>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</si>
  <si>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</si>
  <si>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</si>
  <si>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</si>
  <si>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</si>
  <si>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</si>
  <si>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</si>
  <si>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</si>
  <si>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</si>
  <si>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</si>
  <si>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</si>
  <si>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</si>
  <si>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</si>
  <si>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</si>
  <si>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</si>
  <si>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</si>
  <si>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</si>
  <si>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</si>
  <si>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</si>
  <si>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</si>
  <si>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</si>
  <si>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</si>
  <si>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</si>
  <si>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</si>
  <si>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</si>
  <si>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</si>
  <si>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</si>
  <si>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</si>
  <si>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</si>
  <si>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</si>
  <si>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</si>
  <si>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</si>
  <si>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</si>
  <si>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</si>
  <si>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</si>
  <si>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</si>
  <si>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</si>
  <si>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</si>
  <si>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</si>
  <si>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</si>
  <si>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</si>
  <si>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</si>
  <si>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</si>
  <si>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</si>
  <si>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</si>
  <si>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</si>
  <si>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</si>
  <si>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</si>
  <si>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</si>
  <si>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</si>
  <si>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</si>
  <si>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</si>
  <si>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</si>
  <si>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</si>
  <si>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</si>
  <si>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</si>
  <si>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</si>
  <si>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</si>
  <si>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</si>
  <si>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</si>
  <si>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</si>
  <si>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</si>
  <si>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</si>
  <si>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</si>
  <si>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</si>
  <si>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</si>
  <si>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</si>
  <si>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</si>
  <si>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</si>
  <si>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</si>
  <si>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</si>
  <si>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</si>
  <si>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</si>
  <si>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</si>
  <si>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</si>
  <si>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</si>
  <si>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</si>
  <si>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</si>
  <si>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</si>
  <si>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</si>
  <si>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</si>
  <si>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</si>
  <si>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</si>
  <si>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</si>
  <si>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</si>
  <si>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</si>
  <si>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</si>
  <si>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</si>
  <si>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</si>
  <si>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</si>
  <si>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</si>
  <si>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</si>
  <si>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</si>
  <si>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</si>
  <si>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</si>
  <si>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</si>
  <si>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</si>
  <si>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</si>
  <si>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</si>
  <si>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</si>
  <si>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</si>
  <si>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</si>
  <si>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</si>
  <si>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</si>
  <si>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</si>
  <si>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</si>
  <si>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</si>
  <si>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</si>
  <si>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</si>
  <si>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</si>
  <si>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</si>
  <si>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</si>
  <si>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</si>
  <si>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</si>
  <si>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</si>
  <si>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</si>
  <si>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</si>
  <si>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</si>
  <si>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</si>
  <si>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</si>
  <si>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</si>
  <si>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</si>
  <si>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</si>
  <si>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</si>
  <si>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</si>
  <si>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</si>
  <si>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</si>
  <si>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</si>
  <si>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</si>
  <si>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</si>
  <si>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</si>
  <si>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</si>
  <si>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</si>
  <si>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</si>
  <si>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</si>
  <si>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</si>
  <si>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</si>
  <si>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</si>
  <si>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</si>
  <si>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</si>
  <si>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</si>
  <si>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</si>
  <si>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</si>
  <si>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</si>
  <si>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</si>
  <si>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</si>
  <si>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</si>
  <si>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</si>
  <si>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</si>
  <si>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</si>
  <si>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</si>
  <si>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</si>
  <si>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</si>
  <si>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</si>
  <si>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</si>
  <si>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</si>
  <si>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</si>
  <si>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</si>
  <si>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</si>
  <si>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</si>
  <si>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</si>
  <si>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</si>
  <si>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</si>
  <si>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</si>
  <si>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</si>
  <si>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</si>
  <si>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</si>
  <si>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</si>
  <si>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</si>
  <si>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</si>
  <si>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</si>
  <si>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</si>
  <si>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</si>
  <si>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</si>
  <si>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</si>
  <si>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</si>
  <si>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</si>
  <si>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</si>
  <si>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</si>
  <si>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</si>
  <si>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</si>
  <si>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</si>
  <si>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</si>
  <si>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</si>
  <si>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</si>
  <si>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</si>
  <si>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</si>
  <si>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</si>
  <si>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</si>
  <si>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</si>
  <si>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</si>
  <si>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</si>
  <si>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</si>
  <si>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</si>
  <si>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</si>
  <si>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</si>
  <si>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</si>
  <si>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</si>
  <si>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</si>
  <si>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</si>
  <si>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</si>
  <si>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</si>
  <si>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</si>
  <si>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2018 (ل.ل.)</t>
  </si>
  <si>
    <t>معدل أسعار  السوبرماركات في 18-02-2019 (ل.ل.)</t>
  </si>
  <si>
    <t>معدل أسعار المحلات والملاحم في 18-02-2019 (ل.ل.)</t>
  </si>
  <si>
    <t>المعدل العام للأسعار في 18-02-2019  (ل.ل.)</t>
  </si>
  <si>
    <t>معدل أسعار  السوبرماركات في 25-02-2019 (ل.ل.)</t>
  </si>
  <si>
    <t xml:space="preserve"> التاريخ 25 شباط 2019</t>
  </si>
  <si>
    <t>معدل أسعار المحلات والملاحم في 25-02-2019 (ل.ل.)</t>
  </si>
  <si>
    <t>المعدل العام للأسعار في 25-02-2019  (ل.ل.)</t>
  </si>
  <si>
    <t xml:space="preserve"> التاريخ  25 شباط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</si>
</sst>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0" fontId="18" fillId="0" borderId="0" xfId="0" applyFont="1"/>
    <xf numFmtId="1" fontId="1" fillId="2" borderId="3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 indent="1"/>
    </xf>
    <xf numFmtId="0" fontId="10" fillId="0" borderId="17" xfId="0" applyFont="1" applyBorder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3" t="s">
        <v>202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4" t="s">
        <v>3</v>
      </c>
      <c r="B12" s="180"/>
      <c r="C12" s="178" t="s">
        <v>0</v>
      </c>
      <c r="D12" s="176" t="s">
        <v>23</v>
      </c>
      <c r="E12" s="176" t="s">
        <v>217</v>
      </c>
      <c r="F12" s="176" t="s">
        <v>221</v>
      </c>
      <c r="G12" s="176" t="s">
        <v>197</v>
      </c>
      <c r="H12" s="176" t="s">
        <v>218</v>
      </c>
      <c r="I12" s="176" t="s">
        <v>187</v>
      </c>
    </row>
    <row r="13" spans="1:9" ht="38.25" customHeight="1" thickBot="1" x14ac:dyDescent="0.25">
      <c r="A13" s="175"/>
      <c r="B13" s="181"/>
      <c r="C13" s="179"/>
      <c r="D13" s="177"/>
      <c r="E13" s="177"/>
      <c r="F13" s="177"/>
      <c r="G13" s="177"/>
      <c r="H13" s="177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1690.75</v>
      </c>
      <c r="F15" s="43">
        <v>1568.8</v>
      </c>
      <c r="G15" s="45">
        <f t="shared" ref="G15:G30" si="0">(F15-E15)/E15</f>
        <v>-7.2127753955345292E-2</v>
      </c>
      <c r="H15" s="43">
        <v>1628.8</v>
      </c>
      <c r="I15" s="45">
        <f t="shared" ref="I15:I30" si="1">(F15-H15)/H15</f>
        <v>-3.6836935166994107E-2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1865.125</v>
      </c>
      <c r="F16" s="47">
        <v>1918.7</v>
      </c>
      <c r="G16" s="48">
        <f t="shared" si="0"/>
        <v>2.8724616312579609E-2</v>
      </c>
      <c r="H16" s="47">
        <v>2069.8000000000002</v>
      </c>
      <c r="I16" s="44">
        <f t="shared" si="1"/>
        <v>-7.3002222436950495E-2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1819.85825</v>
      </c>
      <c r="F17" s="47">
        <v>2443.8000000000002</v>
      </c>
      <c r="G17" s="48">
        <f t="shared" si="0"/>
        <v>0.34285184024634896</v>
      </c>
      <c r="H17" s="47">
        <v>2413.8000000000002</v>
      </c>
      <c r="I17" s="44">
        <f t="shared" si="1"/>
        <v>1.2428535918468804E-2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713.92499999999995</v>
      </c>
      <c r="F18" s="47">
        <v>843.8</v>
      </c>
      <c r="G18" s="48">
        <f t="shared" si="0"/>
        <v>0.18191686801834928</v>
      </c>
      <c r="H18" s="47">
        <v>778.8</v>
      </c>
      <c r="I18" s="44">
        <f t="shared" si="1"/>
        <v>8.3461736004108888E-2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5535.4875000000002</v>
      </c>
      <c r="F19" s="47">
        <v>4526.4444444444443</v>
      </c>
      <c r="G19" s="48">
        <f t="shared" si="0"/>
        <v>-0.18228621337426121</v>
      </c>
      <c r="H19" s="47">
        <v>4270.8888888888887</v>
      </c>
      <c r="I19" s="44">
        <f t="shared" si="1"/>
        <v>5.9836620011447031E-2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1886.8832500000001</v>
      </c>
      <c r="F20" s="47">
        <v>1953.8</v>
      </c>
      <c r="G20" s="48">
        <f t="shared" si="0"/>
        <v>3.5464170875436976E-2</v>
      </c>
      <c r="H20" s="47">
        <v>1983.8</v>
      </c>
      <c r="I20" s="44">
        <f t="shared" si="1"/>
        <v>-1.5122492186712371E-2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1240.42075</v>
      </c>
      <c r="F21" s="47">
        <v>1259.7</v>
      </c>
      <c r="G21" s="48">
        <f t="shared" si="0"/>
        <v>1.5542508459327246E-2</v>
      </c>
      <c r="H21" s="47">
        <v>1244.8</v>
      </c>
      <c r="I21" s="44">
        <f t="shared" si="1"/>
        <v>1.1969794344473081E-2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407.44849999999997</v>
      </c>
      <c r="F22" s="47">
        <v>559.79999999999995</v>
      </c>
      <c r="G22" s="48">
        <f t="shared" si="0"/>
        <v>0.3739159672940261</v>
      </c>
      <c r="H22" s="47">
        <v>549.79999999999995</v>
      </c>
      <c r="I22" s="44">
        <f t="shared" si="1"/>
        <v>1.8188432157148056E-2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584.74374999999998</v>
      </c>
      <c r="F23" s="47">
        <v>614.79999999999995</v>
      </c>
      <c r="G23" s="48">
        <f t="shared" si="0"/>
        <v>5.1400720401030331E-2</v>
      </c>
      <c r="H23" s="47">
        <v>614.79999999999995</v>
      </c>
      <c r="I23" s="44">
        <f t="shared" si="1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630.17775000000006</v>
      </c>
      <c r="F24" s="47">
        <v>589.79999999999995</v>
      </c>
      <c r="G24" s="48">
        <f t="shared" si="0"/>
        <v>-6.4073588761266329E-2</v>
      </c>
      <c r="H24" s="47">
        <v>604.79999999999995</v>
      </c>
      <c r="I24" s="44">
        <f t="shared" si="1"/>
        <v>-2.4801587301587304E-2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522.74025000000006</v>
      </c>
      <c r="F25" s="47">
        <v>597.29999999999995</v>
      </c>
      <c r="G25" s="48">
        <f t="shared" si="0"/>
        <v>0.14263250247135148</v>
      </c>
      <c r="H25" s="47">
        <v>609.79999999999995</v>
      </c>
      <c r="I25" s="44">
        <f t="shared" si="1"/>
        <v>-2.0498524106264352E-2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1239.9000000000001</v>
      </c>
      <c r="F26" s="47">
        <v>1934.8</v>
      </c>
      <c r="G26" s="48">
        <f t="shared" si="0"/>
        <v>0.56044842325994015</v>
      </c>
      <c r="H26" s="47">
        <v>2079.8000000000002</v>
      </c>
      <c r="I26" s="44">
        <f t="shared" si="1"/>
        <v>-6.9718242138667286E-2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563.92775000000006</v>
      </c>
      <c r="F27" s="47">
        <v>614.79999999999995</v>
      </c>
      <c r="G27" s="48">
        <f t="shared" si="0"/>
        <v>9.0210581054044406E-2</v>
      </c>
      <c r="H27" s="47">
        <v>629.79999999999995</v>
      </c>
      <c r="I27" s="44">
        <f t="shared" si="1"/>
        <v>-2.381708478882185E-2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969.4</v>
      </c>
      <c r="F28" s="47">
        <v>1274.7</v>
      </c>
      <c r="G28" s="48">
        <f t="shared" si="0"/>
        <v>0.31493707447905928</v>
      </c>
      <c r="H28" s="47">
        <v>1309.8</v>
      </c>
      <c r="I28" s="44">
        <f t="shared" si="1"/>
        <v>-2.6797984425103002E-2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1599.4</v>
      </c>
      <c r="F29" s="47">
        <v>1492.9</v>
      </c>
      <c r="G29" s="48">
        <f t="shared" si="0"/>
        <v>-6.6587470301363014E-2</v>
      </c>
      <c r="H29" s="47">
        <v>1482.9</v>
      </c>
      <c r="I29" s="44">
        <f t="shared" si="1"/>
        <v>6.743543057522422E-3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925.57499999999993</v>
      </c>
      <c r="F30" s="50">
        <v>1279.8</v>
      </c>
      <c r="G30" s="51">
        <f t="shared" si="0"/>
        <v>0.38270804634956651</v>
      </c>
      <c r="H30" s="50">
        <v>1284.8</v>
      </c>
      <c r="I30" s="56">
        <f t="shared" si="1"/>
        <v>-3.8916562889165628E-3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2317.5792500000002</v>
      </c>
      <c r="F32" s="43">
        <v>2156.25</v>
      </c>
      <c r="G32" s="45">
        <f>(F32-E32)/E32</f>
        <v>-6.9611103913706604E-2</v>
      </c>
      <c r="H32" s="43">
        <v>2117.5</v>
      </c>
      <c r="I32" s="44">
        <f>(F32-H32)/H32</f>
        <v>1.8299881936245571E-2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2389.6667500000003</v>
      </c>
      <c r="F33" s="47">
        <v>2074.8000000000002</v>
      </c>
      <c r="G33" s="48">
        <f>(F33-E33)/E33</f>
        <v>-0.13176178226524685</v>
      </c>
      <c r="H33" s="47">
        <v>1818.8</v>
      </c>
      <c r="I33" s="44">
        <f>(F33-H33)/H33</f>
        <v>0.14075214427094801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1326.0082499999999</v>
      </c>
      <c r="F34" s="47">
        <v>1287.5</v>
      </c>
      <c r="G34" s="48">
        <f>(F34-E34)/E34</f>
        <v>-2.9040731835567286E-2</v>
      </c>
      <c r="H34" s="47">
        <v>1241.875</v>
      </c>
      <c r="I34" s="44">
        <f>(F34-H34)/H34</f>
        <v>3.6738802214393559E-2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1451.598</v>
      </c>
      <c r="F35" s="47">
        <v>1518.75</v>
      </c>
      <c r="G35" s="48">
        <f>(F35-E35)/E35</f>
        <v>4.6260741610280563E-2</v>
      </c>
      <c r="H35" s="47">
        <v>1292.5</v>
      </c>
      <c r="I35" s="44">
        <f>(F35-H35)/H35</f>
        <v>0.17504835589941972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1296.6457500000001</v>
      </c>
      <c r="F36" s="50">
        <v>1003.8</v>
      </c>
      <c r="G36" s="51">
        <f>(F36-E36)/E36</f>
        <v>-0.2258486946029786</v>
      </c>
      <c r="H36" s="50">
        <v>1049.8</v>
      </c>
      <c r="I36" s="56">
        <f>(F36-H36)/H36</f>
        <v>-4.3817870070489616E-2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25414.716666666667</v>
      </c>
      <c r="F38" s="43">
        <v>28135.555555555555</v>
      </c>
      <c r="G38" s="45">
        <f t="shared" ref="G38:G43" si="2">(F38-E38)/E38</f>
        <v>0.10705761250753877</v>
      </c>
      <c r="H38" s="43">
        <v>28135.555555555555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14832.355555555556</v>
      </c>
      <c r="F39" s="57">
        <v>14965.333333333334</v>
      </c>
      <c r="G39" s="48">
        <f t="shared" si="2"/>
        <v>8.965384984178754E-3</v>
      </c>
      <c r="H39" s="57">
        <v>14965.333333333334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10589.125</v>
      </c>
      <c r="F40" s="57">
        <v>11147.875</v>
      </c>
      <c r="G40" s="48">
        <f t="shared" si="2"/>
        <v>5.2766399490042852E-2</v>
      </c>
      <c r="H40" s="57">
        <v>11147.875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5785.7</v>
      </c>
      <c r="F41" s="47">
        <v>5490</v>
      </c>
      <c r="G41" s="48">
        <f t="shared" si="2"/>
        <v>-5.1108768169797918E-2</v>
      </c>
      <c r="H41" s="47">
        <v>5630</v>
      </c>
      <c r="I41" s="44">
        <f t="shared" si="3"/>
        <v>-2.4866785079928951E-2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9966.6666666666661</v>
      </c>
      <c r="G42" s="48">
        <f t="shared" si="2"/>
        <v>-1.7913656177238804E-4</v>
      </c>
      <c r="H42" s="47">
        <v>9966</v>
      </c>
      <c r="I42" s="44">
        <f t="shared" si="3"/>
        <v>6.689410662914513E-5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12208.333333333332</v>
      </c>
      <c r="F43" s="50">
        <v>12658.333333333334</v>
      </c>
      <c r="G43" s="51">
        <f t="shared" si="2"/>
        <v>3.6860068259385821E-2</v>
      </c>
      <c r="H43" s="50">
        <v>12658.333333333334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5737.9513888888887</v>
      </c>
      <c r="F45" s="43">
        <v>6580.8888888888887</v>
      </c>
      <c r="G45" s="45">
        <f t="shared" ref="G45:G50" si="4">(F45-E45)/E45</f>
        <v>0.14690565375515119</v>
      </c>
      <c r="H45" s="43">
        <v>6658.666666666667</v>
      </c>
      <c r="I45" s="44">
        <f t="shared" ref="I45:I50" si="5">(F45-H45)/H45</f>
        <v>-1.1680683486850963E-2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19168.203607142859</v>
      </c>
      <c r="F48" s="47">
        <v>17618.839250000001</v>
      </c>
      <c r="G48" s="48">
        <f t="shared" si="4"/>
        <v>-8.0829919636574682E-2</v>
      </c>
      <c r="H48" s="47">
        <v>18059.464250000001</v>
      </c>
      <c r="I48" s="87">
        <f t="shared" si="5"/>
        <v>-2.4398564315106966E-2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2028.25</v>
      </c>
      <c r="F49" s="47">
        <v>2241.6666666666665</v>
      </c>
      <c r="G49" s="48">
        <f t="shared" si="4"/>
        <v>0.10522207157237348</v>
      </c>
      <c r="H49" s="47">
        <v>2241.6666666666665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23891.458333333332</v>
      </c>
      <c r="F50" s="50">
        <v>27486</v>
      </c>
      <c r="G50" s="56">
        <f t="shared" si="4"/>
        <v>0.15045300360135688</v>
      </c>
      <c r="H50" s="50">
        <v>27486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3250</v>
      </c>
      <c r="F52" s="66">
        <v>3750</v>
      </c>
      <c r="G52" s="45">
        <f t="shared" ref="G52:G60" si="6">(F52-E52)/E52</f>
        <v>0.15384615384615385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3948</v>
      </c>
      <c r="F53" s="70">
        <v>3582.5714285714284</v>
      </c>
      <c r="G53" s="48">
        <f t="shared" si="6"/>
        <v>-9.2560428426689864E-2</v>
      </c>
      <c r="H53" s="70">
        <v>3582.5714285714284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2306.25</v>
      </c>
      <c r="G54" s="48">
        <f t="shared" si="6"/>
        <v>0.12637362637362637</v>
      </c>
      <c r="H54" s="70">
        <v>2306.25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4575</v>
      </c>
      <c r="I55" s="87">
        <f t="shared" si="7"/>
        <v>1.6393442622950821E-2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2026</v>
      </c>
      <c r="G56" s="55">
        <f t="shared" si="6"/>
        <v>-3.924125666864256E-2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4427.625</v>
      </c>
      <c r="F57" s="50">
        <v>4335.5555555555557</v>
      </c>
      <c r="G57" s="51">
        <f t="shared" si="6"/>
        <v>-2.0794318499069896E-2</v>
      </c>
      <c r="H57" s="50">
        <v>4474.375</v>
      </c>
      <c r="I57" s="126">
        <f t="shared" si="7"/>
        <v>-3.102543806552744E-2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5283.75</v>
      </c>
      <c r="F58" s="68">
        <v>5025</v>
      </c>
      <c r="G58" s="44">
        <f t="shared" si="6"/>
        <v>-4.8970901348474094E-2</v>
      </c>
      <c r="H58" s="68">
        <v>5025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4792.75</v>
      </c>
      <c r="F59" s="70">
        <v>4939.5</v>
      </c>
      <c r="G59" s="48">
        <f t="shared" si="6"/>
        <v>3.0619164362839707E-2</v>
      </c>
      <c r="H59" s="70">
        <v>4939.5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19855.625</v>
      </c>
      <c r="F60" s="73">
        <v>20963.75</v>
      </c>
      <c r="G60" s="51">
        <f t="shared" si="6"/>
        <v>5.5809122100160535E-2</v>
      </c>
      <c r="H60" s="73">
        <v>20963.75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6354</v>
      </c>
      <c r="G62" s="45">
        <f t="shared" ref="G62:G67" si="8">(F62-E62)/E62</f>
        <v>-1.5112764473378284E-2</v>
      </c>
      <c r="H62" s="54">
        <v>6354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10748.333333333334</v>
      </c>
      <c r="G64" s="48">
        <f t="shared" si="8"/>
        <v>-0.11627269612881119</v>
      </c>
      <c r="H64" s="46">
        <v>10740</v>
      </c>
      <c r="I64" s="87">
        <f t="shared" si="9"/>
        <v>7.7591558038491056E-4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7429.0912698412694</v>
      </c>
      <c r="F65" s="46">
        <v>7511.25</v>
      </c>
      <c r="G65" s="48">
        <f t="shared" si="8"/>
        <v>1.1059055162272355E-2</v>
      </c>
      <c r="H65" s="46">
        <v>7560</v>
      </c>
      <c r="I65" s="87">
        <f t="shared" si="9"/>
        <v>-6.4484126984126981E-3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3897.0749999999998</v>
      </c>
      <c r="F66" s="46">
        <v>3900.625</v>
      </c>
      <c r="G66" s="48">
        <f t="shared" si="8"/>
        <v>9.1093961496768272E-4</v>
      </c>
      <c r="H66" s="46">
        <v>3772.1428571428573</v>
      </c>
      <c r="I66" s="87">
        <f t="shared" si="9"/>
        <v>3.4060783942435092E-2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3424.1428571428573</v>
      </c>
      <c r="F67" s="58">
        <v>3387.5</v>
      </c>
      <c r="G67" s="51">
        <f t="shared" si="8"/>
        <v>-1.070132254161631E-2</v>
      </c>
      <c r="H67" s="58">
        <v>3199.1666666666665</v>
      </c>
      <c r="I67" s="88">
        <f t="shared" si="9"/>
        <v>5.8869497264912786E-2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3632.6</v>
      </c>
      <c r="F69" s="43">
        <v>3701.1111111111113</v>
      </c>
      <c r="G69" s="45">
        <f>(F69-E69)/E69</f>
        <v>1.8860075733940263E-2</v>
      </c>
      <c r="H69" s="43">
        <v>3701.1111111111113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2668.7777777777778</v>
      </c>
      <c r="F70" s="47">
        <v>2740.375</v>
      </c>
      <c r="G70" s="48">
        <f>(F70-E70)/E70</f>
        <v>2.6827719721886821E-2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1311.875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2105.375</v>
      </c>
      <c r="F72" s="47">
        <v>2233.5</v>
      </c>
      <c r="G72" s="48">
        <f>(F72-E72)/E72</f>
        <v>6.0856142017455324E-2</v>
      </c>
      <c r="H72" s="47">
        <v>2233.5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1657.875</v>
      </c>
      <c r="F73" s="50">
        <v>1548.8888888888889</v>
      </c>
      <c r="G73" s="48">
        <f>(F73-E73)/E73</f>
        <v>-6.5738436921427182E-2</v>
      </c>
      <c r="H73" s="50">
        <v>1589</v>
      </c>
      <c r="I73" s="59">
        <f>(F73-H73)/H73</f>
        <v>-2.5242990000699236E-2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1446.7222222222222</v>
      </c>
      <c r="F76" s="32">
        <v>1196.6666666666667</v>
      </c>
      <c r="G76" s="48">
        <f t="shared" si="10"/>
        <v>-0.17284282477631419</v>
      </c>
      <c r="H76" s="32">
        <v>1196.6666666666667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823.66666666666663</v>
      </c>
      <c r="F77" s="47">
        <v>834.75</v>
      </c>
      <c r="G77" s="48">
        <f t="shared" si="10"/>
        <v>1.345609065155812E-2</v>
      </c>
      <c r="H77" s="47">
        <v>834.75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1453.95</v>
      </c>
      <c r="F78" s="47">
        <v>1500.8</v>
      </c>
      <c r="G78" s="48">
        <f t="shared" si="10"/>
        <v>3.2222566113002449E-2</v>
      </c>
      <c r="H78" s="47">
        <v>1500.8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1864.45</v>
      </c>
      <c r="F79" s="61">
        <v>1915.3</v>
      </c>
      <c r="G79" s="48">
        <f t="shared" si="10"/>
        <v>2.7273458660730998E-2</v>
      </c>
      <c r="H79" s="61">
        <v>1915.3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 t="shared" si="10"/>
        <v>9.1428571428571435E-3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3941.8</v>
      </c>
      <c r="F81" s="50">
        <v>3919.3</v>
      </c>
      <c r="G81" s="51">
        <f t="shared" si="10"/>
        <v>-5.7080521589121715E-3</v>
      </c>
      <c r="H81" s="50">
        <v>3919.3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2" zoomScaleNormal="100" workbookViewId="0">
      <selection activeCell="I20" sqref="I2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203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4" t="s">
        <v>3</v>
      </c>
      <c r="B12" s="180"/>
      <c r="C12" s="182" t="s">
        <v>0</v>
      </c>
      <c r="D12" s="176" t="s">
        <v>23</v>
      </c>
      <c r="E12" s="176" t="s">
        <v>217</v>
      </c>
      <c r="F12" s="184" t="s">
        <v>223</v>
      </c>
      <c r="G12" s="176" t="s">
        <v>197</v>
      </c>
      <c r="H12" s="184" t="s">
        <v>219</v>
      </c>
      <c r="I12" s="176" t="s">
        <v>187</v>
      </c>
    </row>
    <row r="13" spans="1:9" ht="30.75" customHeight="1" thickBot="1" x14ac:dyDescent="0.25">
      <c r="A13" s="175"/>
      <c r="B13" s="181"/>
      <c r="C13" s="183"/>
      <c r="D13" s="177"/>
      <c r="E13" s="177"/>
      <c r="F13" s="185"/>
      <c r="G13" s="177"/>
      <c r="H13" s="185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1690.75</v>
      </c>
      <c r="F15" s="83">
        <v>1683.2660000000001</v>
      </c>
      <c r="G15" s="44">
        <f>(F15-E15)/E15</f>
        <v>-4.4264379713144604E-3</v>
      </c>
      <c r="H15" s="83">
        <v>1591.6</v>
      </c>
      <c r="I15" s="127">
        <f>(F15-H15)/H15</f>
        <v>5.7593616486554519E-2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1865.125</v>
      </c>
      <c r="F16" s="83">
        <v>1933.3340000000001</v>
      </c>
      <c r="G16" s="48">
        <f t="shared" ref="G16:G39" si="0">(F16-E16)/E16</f>
        <v>3.6570739226593423E-2</v>
      </c>
      <c r="H16" s="83">
        <v>2266.6</v>
      </c>
      <c r="I16" s="48">
        <f>(F16-H16)/H16</f>
        <v>-0.14703344216006348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1819.85825</v>
      </c>
      <c r="F17" s="83">
        <v>2733.2660000000001</v>
      </c>
      <c r="G17" s="48">
        <f t="shared" si="0"/>
        <v>0.5019114812925678</v>
      </c>
      <c r="H17" s="83">
        <v>3150</v>
      </c>
      <c r="I17" s="48">
        <f t="shared" ref="I17:I29" si="1">(F17-H17)/H17</f>
        <v>-0.13229650793650791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713.92499999999995</v>
      </c>
      <c r="F18" s="83">
        <v>841.6</v>
      </c>
      <c r="G18" s="48">
        <f t="shared" si="0"/>
        <v>0.1788353118324755</v>
      </c>
      <c r="H18" s="83">
        <v>925</v>
      </c>
      <c r="I18" s="48">
        <f t="shared" si="1"/>
        <v>-9.0162162162162135E-2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5535.4875000000002</v>
      </c>
      <c r="F19" s="83">
        <v>6300</v>
      </c>
      <c r="G19" s="48">
        <f t="shared" si="0"/>
        <v>0.13811114197259045</v>
      </c>
      <c r="H19" s="83">
        <v>6000</v>
      </c>
      <c r="I19" s="48">
        <f t="shared" si="1"/>
        <v>0.05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1886.8832500000001</v>
      </c>
      <c r="F20" s="83">
        <v>1908.2660000000001</v>
      </c>
      <c r="G20" s="48">
        <f t="shared" si="0"/>
        <v>1.1332312160808034E-2</v>
      </c>
      <c r="H20" s="83">
        <v>1900</v>
      </c>
      <c r="I20" s="48">
        <f t="shared" si="1"/>
        <v>4.3505263157895139E-3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1240.42075</v>
      </c>
      <c r="F21" s="83">
        <v>1291.6659999999999</v>
      </c>
      <c r="G21" s="48">
        <f t="shared" si="0"/>
        <v>4.1312796484579882E-2</v>
      </c>
      <c r="H21" s="83">
        <v>1350</v>
      </c>
      <c r="I21" s="48">
        <f t="shared" si="1"/>
        <v>-4.3210370370370413E-2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407.44849999999997</v>
      </c>
      <c r="F22" s="83">
        <v>423.334</v>
      </c>
      <c r="G22" s="48">
        <f t="shared" si="0"/>
        <v>3.8987749372006615E-2</v>
      </c>
      <c r="H22" s="83">
        <v>560</v>
      </c>
      <c r="I22" s="48">
        <f t="shared" si="1"/>
        <v>-0.24404642857142855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584.74374999999998</v>
      </c>
      <c r="F23" s="83">
        <v>462.5</v>
      </c>
      <c r="G23" s="48">
        <f t="shared" si="0"/>
        <v>-0.20905524855973234</v>
      </c>
      <c r="H23" s="83">
        <v>625</v>
      </c>
      <c r="I23" s="48">
        <f t="shared" si="1"/>
        <v>-0.26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630.17775000000006</v>
      </c>
      <c r="F24" s="83">
        <v>435</v>
      </c>
      <c r="G24" s="48">
        <f t="shared" si="0"/>
        <v>-0.30971856749940796</v>
      </c>
      <c r="H24" s="83">
        <v>550</v>
      </c>
      <c r="I24" s="48">
        <f t="shared" si="1"/>
        <v>-0.20909090909090908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522.74025000000006</v>
      </c>
      <c r="F25" s="83">
        <v>423.334</v>
      </c>
      <c r="G25" s="48">
        <f t="shared" si="0"/>
        <v>-0.19016375723889645</v>
      </c>
      <c r="H25" s="83">
        <v>550</v>
      </c>
      <c r="I25" s="48">
        <f t="shared" si="1"/>
        <v>-0.23030181818181816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1239.9000000000001</v>
      </c>
      <c r="F26" s="83">
        <v>1441.6659999999999</v>
      </c>
      <c r="G26" s="48">
        <f t="shared" si="0"/>
        <v>0.16272763932575193</v>
      </c>
      <c r="H26" s="83">
        <v>1433.2</v>
      </c>
      <c r="I26" s="48">
        <f t="shared" si="1"/>
        <v>5.9070611219647602E-3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563.92775000000006</v>
      </c>
      <c r="F27" s="83">
        <v>485</v>
      </c>
      <c r="G27" s="48">
        <f t="shared" si="0"/>
        <v>-0.13996074851787316</v>
      </c>
      <c r="H27" s="83">
        <v>533.20000000000005</v>
      </c>
      <c r="I27" s="48">
        <f t="shared" si="1"/>
        <v>-9.0397599399850037E-2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969.4</v>
      </c>
      <c r="F28" s="83">
        <v>1375</v>
      </c>
      <c r="G28" s="48">
        <f t="shared" si="0"/>
        <v>0.41840313596038792</v>
      </c>
      <c r="H28" s="83">
        <v>1437.5</v>
      </c>
      <c r="I28" s="48">
        <f t="shared" si="1"/>
        <v>-4.3478260869565216E-2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1599.4</v>
      </c>
      <c r="F29" s="83">
        <v>1108.2</v>
      </c>
      <c r="G29" s="48">
        <f t="shared" si="0"/>
        <v>-0.30711516818807055</v>
      </c>
      <c r="H29" s="83">
        <v>1291.5</v>
      </c>
      <c r="I29" s="48">
        <f t="shared" si="1"/>
        <v>-0.14192799070847847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925.57499999999993</v>
      </c>
      <c r="F30" s="95">
        <v>1249.866</v>
      </c>
      <c r="G30" s="51">
        <f t="shared" si="0"/>
        <v>0.35036706911919624</v>
      </c>
      <c r="H30" s="95">
        <v>1358.2</v>
      </c>
      <c r="I30" s="51">
        <f>(F30-H30)/H30</f>
        <v>-7.9762921513768265E-2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2317.5792500000002</v>
      </c>
      <c r="F32" s="83">
        <v>2433.3339999999998</v>
      </c>
      <c r="G32" s="44">
        <f t="shared" si="0"/>
        <v>4.9946404206026439E-2</v>
      </c>
      <c r="H32" s="83">
        <v>2466.6</v>
      </c>
      <c r="I32" s="45">
        <f>(F32-H32)/H32</f>
        <v>-1.3486580718397825E-2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2389.6667500000003</v>
      </c>
      <c r="F33" s="83">
        <v>2383.3519999999999</v>
      </c>
      <c r="G33" s="48">
        <f t="shared" si="0"/>
        <v>-2.6425232723351309E-3</v>
      </c>
      <c r="H33" s="83">
        <v>2366.6</v>
      </c>
      <c r="I33" s="48">
        <f>(F33-H33)/H33</f>
        <v>7.078509253781777E-3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1326.0082499999999</v>
      </c>
      <c r="F34" s="83">
        <v>1229.2</v>
      </c>
      <c r="G34" s="48">
        <f t="shared" si="0"/>
        <v>-7.300727578429457E-2</v>
      </c>
      <c r="H34" s="83">
        <v>1166.5999999999999</v>
      </c>
      <c r="I34" s="48">
        <f>(F34-H34)/H34</f>
        <v>5.3660209154808965E-2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1451.598</v>
      </c>
      <c r="F35" s="83">
        <v>1366.5340000000001</v>
      </c>
      <c r="G35" s="48">
        <f t="shared" si="0"/>
        <v>-5.8600246073637369E-2</v>
      </c>
      <c r="H35" s="83">
        <v>1658.2</v>
      </c>
      <c r="I35" s="48">
        <f>(F35-H35)/H35</f>
        <v>-0.17589313713665417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1296.6457500000001</v>
      </c>
      <c r="F36" s="83">
        <v>1015.7</v>
      </c>
      <c r="G36" s="55">
        <f t="shared" si="0"/>
        <v>-0.21667116866730954</v>
      </c>
      <c r="H36" s="83">
        <v>1083.2</v>
      </c>
      <c r="I36" s="48">
        <f>(F36-H36)/H36</f>
        <v>-6.2315361890694233E-2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25414.716666666667</v>
      </c>
      <c r="F38" s="84">
        <v>25266.6</v>
      </c>
      <c r="G38" s="45">
        <f t="shared" si="0"/>
        <v>-5.8279881144980413E-3</v>
      </c>
      <c r="H38" s="84">
        <v>26266.6</v>
      </c>
      <c r="I38" s="45">
        <f>(F38-H38)/H38</f>
        <v>-3.8071162617164006E-2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14832.355555555556</v>
      </c>
      <c r="F39" s="85">
        <v>15766.6</v>
      </c>
      <c r="G39" s="51">
        <f t="shared" si="0"/>
        <v>6.2986923482596616E-2</v>
      </c>
      <c r="H39" s="85">
        <v>16066.6</v>
      </c>
      <c r="I39" s="51">
        <f>(F39-H39)/H39</f>
        <v>-1.8672276648450822E-2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204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74" t="s">
        <v>3</v>
      </c>
      <c r="B12" s="180"/>
      <c r="C12" s="182" t="s">
        <v>0</v>
      </c>
      <c r="D12" s="176" t="s">
        <v>221</v>
      </c>
      <c r="E12" s="184" t="s">
        <v>223</v>
      </c>
      <c r="F12" s="191" t="s">
        <v>186</v>
      </c>
      <c r="G12" s="176" t="s">
        <v>217</v>
      </c>
      <c r="H12" s="193" t="s">
        <v>224</v>
      </c>
      <c r="I12" s="189" t="s">
        <v>196</v>
      </c>
    </row>
    <row r="13" spans="1:9" ht="39.75" customHeight="1" thickBot="1" x14ac:dyDescent="0.25">
      <c r="A13" s="175"/>
      <c r="B13" s="181"/>
      <c r="C13" s="183"/>
      <c r="D13" s="177"/>
      <c r="E13" s="185"/>
      <c r="F13" s="192"/>
      <c r="G13" s="177"/>
      <c r="H13" s="194"/>
      <c r="I13" s="19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1568.8</v>
      </c>
      <c r="E15" s="83">
        <v>1683.2660000000001</v>
      </c>
      <c r="F15" s="67">
        <f t="shared" ref="F15:F30" si="0">D15-E15</f>
        <v>-114.46600000000012</v>
      </c>
      <c r="G15" s="42">
        <v>1690.75</v>
      </c>
      <c r="H15" s="66">
        <f>AVERAGE(D15:E15)</f>
        <v>1626.0329999999999</v>
      </c>
      <c r="I15" s="69">
        <f>(H15-G15)/G15</f>
        <v>-3.8277095963329941E-2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1918.7</v>
      </c>
      <c r="E16" s="83">
        <v>1933.3340000000001</v>
      </c>
      <c r="F16" s="71">
        <f t="shared" si="0"/>
        <v>-14.634000000000015</v>
      </c>
      <c r="G16" s="46">
        <v>1865.125</v>
      </c>
      <c r="H16" s="68">
        <f t="shared" ref="H16:H30" si="1">AVERAGE(D16:E16)</f>
        <v>1926.0170000000001</v>
      </c>
      <c r="I16" s="72">
        <f t="shared" ref="I16:I39" si="2">(H16-G16)/G16</f>
        <v>3.2647677769586519E-2</v>
      </c>
    </row>
    <row r="17" spans="1:9" ht="16.5" x14ac:dyDescent="0.3">
      <c r="A17" s="37"/>
      <c r="B17" s="34" t="s">
        <v>6</v>
      </c>
      <c r="C17" s="15" t="s">
        <v>165</v>
      </c>
      <c r="D17" s="47">
        <v>2443.8000000000002</v>
      </c>
      <c r="E17" s="83">
        <v>2733.2660000000001</v>
      </c>
      <c r="F17" s="71">
        <f t="shared" si="0"/>
        <v>-289.46599999999989</v>
      </c>
      <c r="G17" s="46">
        <v>1819.85825</v>
      </c>
      <c r="H17" s="68">
        <f t="shared" si="1"/>
        <v>2588.5330000000004</v>
      </c>
      <c r="I17" s="72">
        <f t="shared" si="2"/>
        <v>0.42238166076945849</v>
      </c>
    </row>
    <row r="18" spans="1:9" ht="16.5" x14ac:dyDescent="0.3">
      <c r="A18" s="37"/>
      <c r="B18" s="34" t="s">
        <v>7</v>
      </c>
      <c r="C18" s="15" t="s">
        <v>166</v>
      </c>
      <c r="D18" s="47">
        <v>843.8</v>
      </c>
      <c r="E18" s="83">
        <v>841.6</v>
      </c>
      <c r="F18" s="71">
        <f t="shared" si="0"/>
        <v>2.1999999999999318</v>
      </c>
      <c r="G18" s="46">
        <v>713.92499999999995</v>
      </c>
      <c r="H18" s="68">
        <f t="shared" si="1"/>
        <v>842.7</v>
      </c>
      <c r="I18" s="72">
        <f t="shared" si="2"/>
        <v>0.18037608992541246</v>
      </c>
    </row>
    <row r="19" spans="1:9" ht="16.5" x14ac:dyDescent="0.3">
      <c r="A19" s="37"/>
      <c r="B19" s="34" t="s">
        <v>8</v>
      </c>
      <c r="C19" s="15" t="s">
        <v>167</v>
      </c>
      <c r="D19" s="47">
        <v>4526.4444444444443</v>
      </c>
      <c r="E19" s="83">
        <v>6300</v>
      </c>
      <c r="F19" s="71">
        <f t="shared" si="0"/>
        <v>-1773.5555555555557</v>
      </c>
      <c r="G19" s="46">
        <v>5535.4875000000002</v>
      </c>
      <c r="H19" s="68">
        <f t="shared" si="1"/>
        <v>5413.2222222222226</v>
      </c>
      <c r="I19" s="72">
        <f t="shared" si="2"/>
        <v>-2.2087535700835301E-2</v>
      </c>
    </row>
    <row r="20" spans="1:9" ht="16.5" x14ac:dyDescent="0.3">
      <c r="A20" s="37"/>
      <c r="B20" s="34" t="s">
        <v>9</v>
      </c>
      <c r="C20" s="15" t="s">
        <v>168</v>
      </c>
      <c r="D20" s="47">
        <v>1953.8</v>
      </c>
      <c r="E20" s="83">
        <v>1908.2660000000001</v>
      </c>
      <c r="F20" s="71">
        <f t="shared" si="0"/>
        <v>45.533999999999878</v>
      </c>
      <c r="G20" s="46">
        <v>1886.8832500000001</v>
      </c>
      <c r="H20" s="68">
        <f t="shared" si="1"/>
        <v>1931.0329999999999</v>
      </c>
      <c r="I20" s="72">
        <f t="shared" si="2"/>
        <v>2.3398241518122444E-2</v>
      </c>
    </row>
    <row r="21" spans="1:9" ht="16.5" x14ac:dyDescent="0.3">
      <c r="A21" s="37"/>
      <c r="B21" s="34" t="s">
        <v>10</v>
      </c>
      <c r="C21" s="15" t="s">
        <v>169</v>
      </c>
      <c r="D21" s="47">
        <v>1259.7</v>
      </c>
      <c r="E21" s="83">
        <v>1291.6659999999999</v>
      </c>
      <c r="F21" s="71">
        <f t="shared" si="0"/>
        <v>-31.965999999999894</v>
      </c>
      <c r="G21" s="46">
        <v>1240.42075</v>
      </c>
      <c r="H21" s="68">
        <f t="shared" si="1"/>
        <v>1275.683</v>
      </c>
      <c r="I21" s="72">
        <f t="shared" si="2"/>
        <v>2.8427652471953564E-2</v>
      </c>
    </row>
    <row r="22" spans="1:9" ht="16.5" x14ac:dyDescent="0.3">
      <c r="A22" s="37"/>
      <c r="B22" s="34" t="s">
        <v>11</v>
      </c>
      <c r="C22" s="15" t="s">
        <v>170</v>
      </c>
      <c r="D22" s="47">
        <v>559.79999999999995</v>
      </c>
      <c r="E22" s="83">
        <v>423.334</v>
      </c>
      <c r="F22" s="71">
        <f t="shared" si="0"/>
        <v>136.46599999999995</v>
      </c>
      <c r="G22" s="46">
        <v>407.44849999999997</v>
      </c>
      <c r="H22" s="68">
        <f t="shared" si="1"/>
        <v>491.56700000000001</v>
      </c>
      <c r="I22" s="72">
        <f t="shared" si="2"/>
        <v>0.20645185833301644</v>
      </c>
    </row>
    <row r="23" spans="1:9" ht="16.5" x14ac:dyDescent="0.3">
      <c r="A23" s="37"/>
      <c r="B23" s="34" t="s">
        <v>12</v>
      </c>
      <c r="C23" s="15" t="s">
        <v>171</v>
      </c>
      <c r="D23" s="47">
        <v>614.79999999999995</v>
      </c>
      <c r="E23" s="83">
        <v>462.5</v>
      </c>
      <c r="F23" s="71">
        <f t="shared" si="0"/>
        <v>152.29999999999995</v>
      </c>
      <c r="G23" s="46">
        <v>584.74374999999998</v>
      </c>
      <c r="H23" s="68">
        <f t="shared" si="1"/>
        <v>538.65</v>
      </c>
      <c r="I23" s="72">
        <f t="shared" si="2"/>
        <v>-7.8827264079351006E-2</v>
      </c>
    </row>
    <row r="24" spans="1:9" ht="16.5" x14ac:dyDescent="0.3">
      <c r="A24" s="37"/>
      <c r="B24" s="34" t="s">
        <v>13</v>
      </c>
      <c r="C24" s="15" t="s">
        <v>172</v>
      </c>
      <c r="D24" s="47">
        <v>589.79999999999995</v>
      </c>
      <c r="E24" s="83">
        <v>435</v>
      </c>
      <c r="F24" s="71">
        <f t="shared" si="0"/>
        <v>154.79999999999995</v>
      </c>
      <c r="G24" s="46">
        <v>630.17775000000006</v>
      </c>
      <c r="H24" s="68">
        <f t="shared" si="1"/>
        <v>512.4</v>
      </c>
      <c r="I24" s="72">
        <f t="shared" si="2"/>
        <v>-0.18689607813033715</v>
      </c>
    </row>
    <row r="25" spans="1:9" ht="16.5" x14ac:dyDescent="0.3">
      <c r="A25" s="37"/>
      <c r="B25" s="34" t="s">
        <v>14</v>
      </c>
      <c r="C25" s="15" t="s">
        <v>173</v>
      </c>
      <c r="D25" s="47">
        <v>597.29999999999995</v>
      </c>
      <c r="E25" s="83">
        <v>423.334</v>
      </c>
      <c r="F25" s="71">
        <f t="shared" si="0"/>
        <v>173.96599999999995</v>
      </c>
      <c r="G25" s="46">
        <v>522.74025000000006</v>
      </c>
      <c r="H25" s="68">
        <f t="shared" si="1"/>
        <v>510.31700000000001</v>
      </c>
      <c r="I25" s="72">
        <f t="shared" si="2"/>
        <v>-2.3765627383772442E-2</v>
      </c>
    </row>
    <row r="26" spans="1:9" ht="16.5" x14ac:dyDescent="0.3">
      <c r="A26" s="37"/>
      <c r="B26" s="34" t="s">
        <v>15</v>
      </c>
      <c r="C26" s="15" t="s">
        <v>174</v>
      </c>
      <c r="D26" s="47">
        <v>1934.8</v>
      </c>
      <c r="E26" s="83">
        <v>1441.6659999999999</v>
      </c>
      <c r="F26" s="71">
        <f t="shared" si="0"/>
        <v>493.13400000000001</v>
      </c>
      <c r="G26" s="46">
        <v>1239.9000000000001</v>
      </c>
      <c r="H26" s="68">
        <f t="shared" si="1"/>
        <v>1688.2329999999999</v>
      </c>
      <c r="I26" s="72">
        <f t="shared" si="2"/>
        <v>0.36158803129284606</v>
      </c>
    </row>
    <row r="27" spans="1:9" ht="16.5" x14ac:dyDescent="0.3">
      <c r="A27" s="37"/>
      <c r="B27" s="34" t="s">
        <v>16</v>
      </c>
      <c r="C27" s="15" t="s">
        <v>175</v>
      </c>
      <c r="D27" s="47">
        <v>614.79999999999995</v>
      </c>
      <c r="E27" s="83">
        <v>485</v>
      </c>
      <c r="F27" s="71">
        <f t="shared" si="0"/>
        <v>129.79999999999995</v>
      </c>
      <c r="G27" s="46">
        <v>563.92775000000006</v>
      </c>
      <c r="H27" s="68">
        <f t="shared" si="1"/>
        <v>549.9</v>
      </c>
      <c r="I27" s="72">
        <f t="shared" si="2"/>
        <v>-2.4875083731914382E-2</v>
      </c>
    </row>
    <row r="28" spans="1:9" ht="16.5" x14ac:dyDescent="0.3">
      <c r="A28" s="37"/>
      <c r="B28" s="34" t="s">
        <v>17</v>
      </c>
      <c r="C28" s="15" t="s">
        <v>176</v>
      </c>
      <c r="D28" s="47">
        <v>1274.7</v>
      </c>
      <c r="E28" s="83">
        <v>1375</v>
      </c>
      <c r="F28" s="71">
        <f t="shared" si="0"/>
        <v>-100.29999999999995</v>
      </c>
      <c r="G28" s="46">
        <v>969.4</v>
      </c>
      <c r="H28" s="68">
        <f t="shared" si="1"/>
        <v>1324.85</v>
      </c>
      <c r="I28" s="72">
        <f t="shared" si="2"/>
        <v>0.36667010521972349</v>
      </c>
    </row>
    <row r="29" spans="1:9" ht="16.5" x14ac:dyDescent="0.3">
      <c r="A29" s="37"/>
      <c r="B29" s="34" t="s">
        <v>18</v>
      </c>
      <c r="C29" s="15" t="s">
        <v>177</v>
      </c>
      <c r="D29" s="47">
        <v>1492.9</v>
      </c>
      <c r="E29" s="83">
        <v>1108.2</v>
      </c>
      <c r="F29" s="71">
        <f t="shared" si="0"/>
        <v>384.70000000000005</v>
      </c>
      <c r="G29" s="46">
        <v>1599.4</v>
      </c>
      <c r="H29" s="68">
        <f t="shared" si="1"/>
        <v>1300.5500000000002</v>
      </c>
      <c r="I29" s="72">
        <f t="shared" si="2"/>
        <v>-0.18685131924471671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1279.8</v>
      </c>
      <c r="E30" s="95">
        <v>1249.866</v>
      </c>
      <c r="F30" s="74">
        <f t="shared" si="0"/>
        <v>29.933999999999969</v>
      </c>
      <c r="G30" s="49">
        <v>925.57499999999993</v>
      </c>
      <c r="H30" s="107">
        <f t="shared" si="1"/>
        <v>1264.8330000000001</v>
      </c>
      <c r="I30" s="75">
        <f t="shared" si="2"/>
        <v>0.36653755773438151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2156.25</v>
      </c>
      <c r="E32" s="83">
        <v>2433.3339999999998</v>
      </c>
      <c r="F32" s="67">
        <f>D32-E32</f>
        <v>-277.08399999999983</v>
      </c>
      <c r="G32" s="54">
        <v>2317.5792500000002</v>
      </c>
      <c r="H32" s="68">
        <f>AVERAGE(D32:E32)</f>
        <v>2294.7919999999999</v>
      </c>
      <c r="I32" s="78">
        <f t="shared" si="2"/>
        <v>-9.8323498538400843E-3</v>
      </c>
    </row>
    <row r="33" spans="1:9" ht="16.5" x14ac:dyDescent="0.3">
      <c r="A33" s="37"/>
      <c r="B33" s="34" t="s">
        <v>27</v>
      </c>
      <c r="C33" s="15" t="s">
        <v>180</v>
      </c>
      <c r="D33" s="47">
        <v>2074.8000000000002</v>
      </c>
      <c r="E33" s="83">
        <v>2383.3519999999999</v>
      </c>
      <c r="F33" s="79">
        <f>D33-E33</f>
        <v>-308.55199999999968</v>
      </c>
      <c r="G33" s="46">
        <v>2389.6667500000003</v>
      </c>
      <c r="H33" s="68">
        <f>AVERAGE(D33:E33)</f>
        <v>2229.076</v>
      </c>
      <c r="I33" s="72">
        <f t="shared" si="2"/>
        <v>-6.720215276879099E-2</v>
      </c>
    </row>
    <row r="34" spans="1:9" ht="16.5" x14ac:dyDescent="0.3">
      <c r="A34" s="37"/>
      <c r="B34" s="39" t="s">
        <v>28</v>
      </c>
      <c r="C34" s="15" t="s">
        <v>181</v>
      </c>
      <c r="D34" s="47">
        <v>1287.5</v>
      </c>
      <c r="E34" s="83">
        <v>1229.2</v>
      </c>
      <c r="F34" s="71">
        <f>D34-E34</f>
        <v>58.299999999999955</v>
      </c>
      <c r="G34" s="46">
        <v>1326.0082499999999</v>
      </c>
      <c r="H34" s="68">
        <f>AVERAGE(D34:E34)</f>
        <v>1258.3499999999999</v>
      </c>
      <c r="I34" s="72">
        <f t="shared" si="2"/>
        <v>-5.1024003809931016E-2</v>
      </c>
    </row>
    <row r="35" spans="1:9" ht="16.5" x14ac:dyDescent="0.3">
      <c r="A35" s="37"/>
      <c r="B35" s="34" t="s">
        <v>29</v>
      </c>
      <c r="C35" s="15" t="s">
        <v>182</v>
      </c>
      <c r="D35" s="47">
        <v>1518.75</v>
      </c>
      <c r="E35" s="83">
        <v>1366.5340000000001</v>
      </c>
      <c r="F35" s="79">
        <f>D35-E35</f>
        <v>152.21599999999989</v>
      </c>
      <c r="G35" s="46">
        <v>1451.598</v>
      </c>
      <c r="H35" s="68">
        <f>AVERAGE(D35:E35)</f>
        <v>1442.6420000000001</v>
      </c>
      <c r="I35" s="72">
        <f t="shared" si="2"/>
        <v>-6.169752231678401E-3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1003.8</v>
      </c>
      <c r="E36" s="83">
        <v>1015.7</v>
      </c>
      <c r="F36" s="71">
        <f>D36-E36</f>
        <v>-11.900000000000091</v>
      </c>
      <c r="G36" s="49">
        <v>1296.6457500000001</v>
      </c>
      <c r="H36" s="68">
        <f>AVERAGE(D36:E36)</f>
        <v>1009.75</v>
      </c>
      <c r="I36" s="80">
        <f t="shared" si="2"/>
        <v>-0.22125993163514407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25266.6</v>
      </c>
      <c r="F38" s="67">
        <f>D38-E38</f>
        <v>2868.9555555555562</v>
      </c>
      <c r="G38" s="46">
        <v>25414.716666666667</v>
      </c>
      <c r="H38" s="67">
        <f>AVERAGE(D38:E38)</f>
        <v>26701.077777777777</v>
      </c>
      <c r="I38" s="78">
        <f t="shared" si="2"/>
        <v>5.0614812196520365E-2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15766.6</v>
      </c>
      <c r="F39" s="74">
        <f>D39-E39</f>
        <v>-801.26666666666642</v>
      </c>
      <c r="G39" s="46">
        <v>14832.355555555556</v>
      </c>
      <c r="H39" s="81">
        <f>AVERAGE(D39:E39)</f>
        <v>15365.966666666667</v>
      </c>
      <c r="I39" s="75">
        <f t="shared" si="2"/>
        <v>3.597615423338768E-2</v>
      </c>
    </row>
    <row r="40" spans="1:9" ht="15.75" customHeight="1" thickBot="1" x14ac:dyDescent="0.25">
      <c r="A40" s="186"/>
      <c r="B40" s="187"/>
      <c r="C40" s="188"/>
      <c r="D40" s="86">
        <f>SUM(D15:D39)</f>
        <v>74615.733333333323</v>
      </c>
      <c r="E40" s="86">
        <f>SUM(E15:E39)</f>
        <v>73556.618000000002</v>
      </c>
      <c r="F40" s="86">
        <f>SUM(F15:F39)</f>
        <v>1059.1153333333339</v>
      </c>
      <c r="G40" s="86">
        <f>SUM(G15:G39)</f>
        <v>71224.332972222226</v>
      </c>
      <c r="H40" s="86">
        <f>AVERAGE(D40:E40)</f>
        <v>74086.175666666662</v>
      </c>
      <c r="I40" s="75">
        <f>(H40-G40)/G40</f>
        <v>4.0180687905642672E-2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23</v>
      </c>
      <c r="E13" s="176" t="s">
        <v>217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3.75" customHeight="1" thickBot="1" x14ac:dyDescent="0.25">
      <c r="A14" s="175"/>
      <c r="B14" s="181"/>
      <c r="C14" s="183"/>
      <c r="D14" s="196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1690.75</v>
      </c>
      <c r="F16" s="42">
        <v>1626.0329999999999</v>
      </c>
      <c r="G16" s="21">
        <f>(F16-E16)/E16</f>
        <v>-3.8277095963329941E-2</v>
      </c>
      <c r="H16" s="42">
        <v>1610.1999999999998</v>
      </c>
      <c r="I16" s="21">
        <f>(F16-H16)/H16</f>
        <v>9.8329400074525439E-3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1865.125</v>
      </c>
      <c r="F17" s="46">
        <v>1926.0170000000001</v>
      </c>
      <c r="G17" s="21">
        <f t="shared" ref="G17:G80" si="0">(F17-E17)/E17</f>
        <v>3.2647677769586519E-2</v>
      </c>
      <c r="H17" s="46">
        <v>2168.1999999999998</v>
      </c>
      <c r="I17" s="21">
        <f t="shared" ref="I17:I31" si="1">(F17-H17)/H17</f>
        <v>-0.11169772161239729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1819.85825</v>
      </c>
      <c r="F18" s="46">
        <v>2588.5330000000004</v>
      </c>
      <c r="G18" s="21">
        <f t="shared" si="0"/>
        <v>0.42238166076945849</v>
      </c>
      <c r="H18" s="46">
        <v>2781.9</v>
      </c>
      <c r="I18" s="21">
        <f t="shared" si="1"/>
        <v>-6.950896869046326E-2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713.92499999999995</v>
      </c>
      <c r="F19" s="46">
        <v>842.7</v>
      </c>
      <c r="G19" s="21">
        <f t="shared" si="0"/>
        <v>0.18037608992541246</v>
      </c>
      <c r="H19" s="46">
        <v>851.9</v>
      </c>
      <c r="I19" s="21">
        <f t="shared" si="1"/>
        <v>-1.0799389599718196E-2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5535.4875000000002</v>
      </c>
      <c r="F20" s="46">
        <v>5413.2222222222226</v>
      </c>
      <c r="G20" s="21">
        <f>(F20-E20)/E20</f>
        <v>-2.2087535700835301E-2</v>
      </c>
      <c r="H20" s="46">
        <v>5135.4444444444443</v>
      </c>
      <c r="I20" s="21">
        <f t="shared" si="1"/>
        <v>5.4090309180207373E-2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1886.8832500000001</v>
      </c>
      <c r="F21" s="46">
        <v>1931.0329999999999</v>
      </c>
      <c r="G21" s="21">
        <f t="shared" si="0"/>
        <v>2.3398241518122444E-2</v>
      </c>
      <c r="H21" s="46">
        <v>1941.9</v>
      </c>
      <c r="I21" s="21">
        <f t="shared" si="1"/>
        <v>-5.5960657088419529E-3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1240.42075</v>
      </c>
      <c r="F22" s="46">
        <v>1275.683</v>
      </c>
      <c r="G22" s="21">
        <f t="shared" si="0"/>
        <v>2.8427652471953564E-2</v>
      </c>
      <c r="H22" s="46">
        <v>1297.4000000000001</v>
      </c>
      <c r="I22" s="21">
        <f t="shared" si="1"/>
        <v>-1.673886234006482E-2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407.44849999999997</v>
      </c>
      <c r="F23" s="46">
        <v>491.56700000000001</v>
      </c>
      <c r="G23" s="21">
        <f t="shared" si="0"/>
        <v>0.20645185833301644</v>
      </c>
      <c r="H23" s="46">
        <v>554.9</v>
      </c>
      <c r="I23" s="21">
        <f t="shared" si="1"/>
        <v>-0.11413407821229045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584.74374999999998</v>
      </c>
      <c r="F24" s="46">
        <v>538.65</v>
      </c>
      <c r="G24" s="21">
        <f t="shared" si="0"/>
        <v>-7.8827264079351006E-2</v>
      </c>
      <c r="H24" s="46">
        <v>619.9</v>
      </c>
      <c r="I24" s="21">
        <f t="shared" si="1"/>
        <v>-0.13106952734311986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630.17775000000006</v>
      </c>
      <c r="F25" s="46">
        <v>512.4</v>
      </c>
      <c r="G25" s="21">
        <f t="shared" si="0"/>
        <v>-0.18689607813033715</v>
      </c>
      <c r="H25" s="46">
        <v>577.4</v>
      </c>
      <c r="I25" s="21">
        <f t="shared" si="1"/>
        <v>-0.11257360581918947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522.74025000000006</v>
      </c>
      <c r="F26" s="46">
        <v>510.31700000000001</v>
      </c>
      <c r="G26" s="21">
        <f t="shared" si="0"/>
        <v>-2.3765627383772442E-2</v>
      </c>
      <c r="H26" s="46">
        <v>579.9</v>
      </c>
      <c r="I26" s="21">
        <f t="shared" si="1"/>
        <v>-0.11999137782376267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1239.9000000000001</v>
      </c>
      <c r="F27" s="46">
        <v>1688.2329999999999</v>
      </c>
      <c r="G27" s="21">
        <f t="shared" si="0"/>
        <v>0.36158803129284606</v>
      </c>
      <c r="H27" s="46">
        <v>1756.5</v>
      </c>
      <c r="I27" s="21">
        <f t="shared" si="1"/>
        <v>-3.8865357244520386E-2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563.92775000000006</v>
      </c>
      <c r="F28" s="46">
        <v>549.9</v>
      </c>
      <c r="G28" s="21">
        <f t="shared" si="0"/>
        <v>-2.4875083731914382E-2</v>
      </c>
      <c r="H28" s="46">
        <v>581.5</v>
      </c>
      <c r="I28" s="21">
        <f t="shared" si="1"/>
        <v>-5.4342218400687918E-2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969.4</v>
      </c>
      <c r="F29" s="46">
        <v>1324.85</v>
      </c>
      <c r="G29" s="21">
        <f t="shared" si="0"/>
        <v>0.36667010521972349</v>
      </c>
      <c r="H29" s="46">
        <v>1373.65</v>
      </c>
      <c r="I29" s="21">
        <f t="shared" si="1"/>
        <v>-3.5525788956430077E-2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1599.4</v>
      </c>
      <c r="F30" s="46">
        <v>1300.5500000000002</v>
      </c>
      <c r="G30" s="21">
        <f t="shared" si="0"/>
        <v>-0.18685131924471671</v>
      </c>
      <c r="H30" s="46">
        <v>1387.2</v>
      </c>
      <c r="I30" s="21">
        <f t="shared" si="1"/>
        <v>-6.2463956170703473E-2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925.57499999999993</v>
      </c>
      <c r="F31" s="49">
        <v>1264.8330000000001</v>
      </c>
      <c r="G31" s="23">
        <f t="shared" si="0"/>
        <v>0.36653755773438151</v>
      </c>
      <c r="H31" s="49">
        <v>1321.5</v>
      </c>
      <c r="I31" s="23">
        <f t="shared" si="1"/>
        <v>-4.2880817253121387E-2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2317.5792500000002</v>
      </c>
      <c r="F33" s="54">
        <v>2294.7919999999999</v>
      </c>
      <c r="G33" s="21">
        <f t="shared" si="0"/>
        <v>-9.8323498538400843E-3</v>
      </c>
      <c r="H33" s="54">
        <v>2292.0500000000002</v>
      </c>
      <c r="I33" s="21">
        <f>(F33-H33)/H33</f>
        <v>1.196308981043055E-3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2389.6667500000003</v>
      </c>
      <c r="F34" s="46">
        <v>2229.076</v>
      </c>
      <c r="G34" s="21">
        <f t="shared" si="0"/>
        <v>-6.720215276879099E-2</v>
      </c>
      <c r="H34" s="46">
        <v>2092.6999999999998</v>
      </c>
      <c r="I34" s="21">
        <f>(F34-H34)/H34</f>
        <v>6.5167486978544562E-2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1326.0082499999999</v>
      </c>
      <c r="F35" s="46">
        <v>1258.3499999999999</v>
      </c>
      <c r="G35" s="21">
        <f t="shared" si="0"/>
        <v>-5.1024003809931016E-2</v>
      </c>
      <c r="H35" s="46">
        <v>1204.2375</v>
      </c>
      <c r="I35" s="21">
        <f>(F35-H35)/H35</f>
        <v>4.4935073023386132E-2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1451.598</v>
      </c>
      <c r="F36" s="46">
        <v>1442.6420000000001</v>
      </c>
      <c r="G36" s="21">
        <f t="shared" si="0"/>
        <v>-6.169752231678401E-3</v>
      </c>
      <c r="H36" s="46">
        <v>1475.35</v>
      </c>
      <c r="I36" s="21">
        <f>(F36-H36)/H36</f>
        <v>-2.21696546582166E-2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1296.6457500000001</v>
      </c>
      <c r="F37" s="49">
        <v>1009.75</v>
      </c>
      <c r="G37" s="23">
        <f t="shared" si="0"/>
        <v>-0.22125993163514407</v>
      </c>
      <c r="H37" s="49">
        <v>1066.5</v>
      </c>
      <c r="I37" s="23">
        <f>(F37-H37)/H37</f>
        <v>-5.3211439287388654E-2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25414.716666666667</v>
      </c>
      <c r="F39" s="46">
        <v>26701.077777777777</v>
      </c>
      <c r="G39" s="21">
        <f t="shared" si="0"/>
        <v>5.0614812196520365E-2</v>
      </c>
      <c r="H39" s="46">
        <v>27201.077777777777</v>
      </c>
      <c r="I39" s="21">
        <f t="shared" ref="I39:I44" si="2">(F39-H39)/H39</f>
        <v>-1.8381624584319984E-2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14832.355555555556</v>
      </c>
      <c r="F40" s="46">
        <v>15365.966666666667</v>
      </c>
      <c r="G40" s="21">
        <f t="shared" si="0"/>
        <v>3.597615423338768E-2</v>
      </c>
      <c r="H40" s="46">
        <v>15515.966666666667</v>
      </c>
      <c r="I40" s="21">
        <f t="shared" si="2"/>
        <v>-9.6674608306712012E-3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10589.125</v>
      </c>
      <c r="F41" s="57">
        <v>11147.875</v>
      </c>
      <c r="G41" s="21">
        <f t="shared" si="0"/>
        <v>5.2766399490042852E-2</v>
      </c>
      <c r="H41" s="57">
        <v>11147.875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5785.7</v>
      </c>
      <c r="F42" s="47">
        <v>5490</v>
      </c>
      <c r="G42" s="21">
        <f t="shared" si="0"/>
        <v>-5.1108768169797918E-2</v>
      </c>
      <c r="H42" s="47">
        <v>5630</v>
      </c>
      <c r="I42" s="21">
        <f t="shared" si="2"/>
        <v>-2.4866785079928951E-2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9966.6666666666661</v>
      </c>
      <c r="G43" s="21">
        <f t="shared" si="0"/>
        <v>-1.7913656177238804E-4</v>
      </c>
      <c r="H43" s="47">
        <v>9966</v>
      </c>
      <c r="I43" s="21">
        <f t="shared" si="2"/>
        <v>6.689410662914513E-5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12208.333333333332</v>
      </c>
      <c r="F44" s="50">
        <v>12658.333333333334</v>
      </c>
      <c r="G44" s="31">
        <f t="shared" si="0"/>
        <v>3.6860068259385821E-2</v>
      </c>
      <c r="H44" s="50">
        <v>12658.333333333334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5737.9513888888887</v>
      </c>
      <c r="F46" s="43">
        <v>6580.8888888888887</v>
      </c>
      <c r="G46" s="21">
        <f t="shared" si="0"/>
        <v>0.14690565375515119</v>
      </c>
      <c r="H46" s="43">
        <v>6658.666666666667</v>
      </c>
      <c r="I46" s="21">
        <f t="shared" ref="I46:I51" si="3">(F46-H46)/H46</f>
        <v>-1.1680683486850963E-2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19168.203607142859</v>
      </c>
      <c r="F49" s="47">
        <v>17618.839250000001</v>
      </c>
      <c r="G49" s="21">
        <f t="shared" si="0"/>
        <v>-8.0829919636574682E-2</v>
      </c>
      <c r="H49" s="47">
        <v>18059.464250000001</v>
      </c>
      <c r="I49" s="21">
        <f t="shared" si="3"/>
        <v>-2.4398564315106966E-2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2028.25</v>
      </c>
      <c r="F50" s="47">
        <v>2241.6666666666665</v>
      </c>
      <c r="G50" s="21">
        <f t="shared" si="0"/>
        <v>0.10522207157237348</v>
      </c>
      <c r="H50" s="47">
        <v>2241.6666666666665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23891.458333333332</v>
      </c>
      <c r="F51" s="50">
        <v>27486</v>
      </c>
      <c r="G51" s="31">
        <f t="shared" si="0"/>
        <v>0.15045300360135688</v>
      </c>
      <c r="H51" s="50">
        <v>27486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3250</v>
      </c>
      <c r="F53" s="66">
        <v>3750</v>
      </c>
      <c r="G53" s="22">
        <f t="shared" si="0"/>
        <v>0.15384615384615385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3948</v>
      </c>
      <c r="F54" s="70">
        <v>3582.5714285714284</v>
      </c>
      <c r="G54" s="21">
        <f t="shared" si="0"/>
        <v>-9.2560428426689864E-2</v>
      </c>
      <c r="H54" s="70">
        <v>3582.5714285714284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2306.25</v>
      </c>
      <c r="G55" s="21">
        <f t="shared" si="0"/>
        <v>0.12637362637362637</v>
      </c>
      <c r="H55" s="70">
        <v>2306.25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4575</v>
      </c>
      <c r="I56" s="21">
        <f t="shared" si="4"/>
        <v>1.6393442622950821E-2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2026</v>
      </c>
      <c r="G57" s="21">
        <f t="shared" si="0"/>
        <v>-3.924125666864256E-2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4427.625</v>
      </c>
      <c r="F58" s="50">
        <v>4335.5555555555557</v>
      </c>
      <c r="G58" s="29">
        <f t="shared" si="0"/>
        <v>-2.0794318499069896E-2</v>
      </c>
      <c r="H58" s="50">
        <v>4474.375</v>
      </c>
      <c r="I58" s="29">
        <f t="shared" si="4"/>
        <v>-3.102543806552744E-2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5283.75</v>
      </c>
      <c r="F59" s="68">
        <v>5025</v>
      </c>
      <c r="G59" s="21">
        <f t="shared" si="0"/>
        <v>-4.8970901348474094E-2</v>
      </c>
      <c r="H59" s="68">
        <v>5025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4792.75</v>
      </c>
      <c r="F60" s="70">
        <v>4939.5</v>
      </c>
      <c r="G60" s="21">
        <f t="shared" si="0"/>
        <v>3.0619164362839707E-2</v>
      </c>
      <c r="H60" s="70">
        <v>4939.5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19855.625</v>
      </c>
      <c r="F61" s="73">
        <v>20963.75</v>
      </c>
      <c r="G61" s="29">
        <f t="shared" si="0"/>
        <v>5.5809122100160535E-2</v>
      </c>
      <c r="H61" s="73">
        <v>20963.75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6354</v>
      </c>
      <c r="G63" s="21">
        <f t="shared" si="0"/>
        <v>-1.5112764473378284E-2</v>
      </c>
      <c r="H63" s="54">
        <v>6354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10748.333333333334</v>
      </c>
      <c r="G65" s="21">
        <f t="shared" si="0"/>
        <v>-0.11627269612881119</v>
      </c>
      <c r="H65" s="46">
        <v>10740</v>
      </c>
      <c r="I65" s="21">
        <f t="shared" si="5"/>
        <v>7.7591558038491056E-4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7429.0912698412694</v>
      </c>
      <c r="F66" s="46">
        <v>7511.25</v>
      </c>
      <c r="G66" s="21">
        <f t="shared" si="0"/>
        <v>1.1059055162272355E-2</v>
      </c>
      <c r="H66" s="46">
        <v>7560</v>
      </c>
      <c r="I66" s="21">
        <f t="shared" si="5"/>
        <v>-6.4484126984126981E-3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3897.0749999999998</v>
      </c>
      <c r="F67" s="46">
        <v>3900.625</v>
      </c>
      <c r="G67" s="21">
        <f t="shared" si="0"/>
        <v>9.1093961496768272E-4</v>
      </c>
      <c r="H67" s="46">
        <v>3772.1428571428573</v>
      </c>
      <c r="I67" s="21">
        <f t="shared" si="5"/>
        <v>3.4060783942435092E-2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3424.1428571428573</v>
      </c>
      <c r="F68" s="58">
        <v>3387.5</v>
      </c>
      <c r="G68" s="31">
        <f t="shared" si="0"/>
        <v>-1.070132254161631E-2</v>
      </c>
      <c r="H68" s="58">
        <v>3199.1666666666665</v>
      </c>
      <c r="I68" s="31">
        <f t="shared" si="5"/>
        <v>5.8869497264912786E-2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3632.6</v>
      </c>
      <c r="F70" s="43">
        <v>3701.1111111111113</v>
      </c>
      <c r="G70" s="21">
        <f t="shared" si="0"/>
        <v>1.8860075733940263E-2</v>
      </c>
      <c r="H70" s="43">
        <v>3701.1111111111113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2668.7777777777778</v>
      </c>
      <c r="F71" s="47">
        <v>2740.375</v>
      </c>
      <c r="G71" s="21">
        <f t="shared" si="0"/>
        <v>2.6827719721886821E-2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1311.875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2105.375</v>
      </c>
      <c r="F73" s="47">
        <v>2233.5</v>
      </c>
      <c r="G73" s="21">
        <f t="shared" si="0"/>
        <v>6.0856142017455324E-2</v>
      </c>
      <c r="H73" s="47">
        <v>2233.5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1657.875</v>
      </c>
      <c r="F74" s="50">
        <v>1548.8888888888889</v>
      </c>
      <c r="G74" s="21">
        <f t="shared" si="0"/>
        <v>-6.5738436921427182E-2</v>
      </c>
      <c r="H74" s="50">
        <v>1589</v>
      </c>
      <c r="I74" s="21">
        <f t="shared" si="5"/>
        <v>-2.5242990000699236E-2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1446.7222222222222</v>
      </c>
      <c r="F77" s="32">
        <v>1196.6666666666667</v>
      </c>
      <c r="G77" s="21">
        <f t="shared" si="0"/>
        <v>-0.17284282477631419</v>
      </c>
      <c r="H77" s="32">
        <v>1196.6666666666667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823.66666666666663</v>
      </c>
      <c r="F78" s="47">
        <v>834.75</v>
      </c>
      <c r="G78" s="21">
        <f t="shared" si="0"/>
        <v>1.345609065155812E-2</v>
      </c>
      <c r="H78" s="47">
        <v>834.75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1453.95</v>
      </c>
      <c r="F79" s="47">
        <v>1500.8</v>
      </c>
      <c r="G79" s="21">
        <f t="shared" si="0"/>
        <v>3.2222566113002449E-2</v>
      </c>
      <c r="H79" s="47">
        <v>1500.8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1864.45</v>
      </c>
      <c r="F80" s="61">
        <v>1915.3</v>
      </c>
      <c r="G80" s="21">
        <f t="shared" si="0"/>
        <v>2.7273458660730998E-2</v>
      </c>
      <c r="H80" s="61">
        <v>1915.3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3941.8</v>
      </c>
      <c r="F82" s="50">
        <v>3919.3</v>
      </c>
      <c r="G82" s="23">
        <f t="shared" si="7"/>
        <v>-5.7080521589121715E-3</v>
      </c>
      <c r="H82" s="50">
        <v>3919.3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5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375" customWidth="1"/>
    <col min="4" max="4" width="15.375" customWidth="1"/>
    <col min="5" max="5" width="12.25" style="28" customWidth="1"/>
    <col min="6" max="6" width="14.625" style="28" customWidth="1"/>
    <col min="7" max="7" width="12.125" style="28" customWidth="1"/>
    <col min="8" max="8" width="13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225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4" t="s">
        <v>3</v>
      </c>
      <c r="B13" s="180"/>
      <c r="C13" s="199" t="s">
        <v>0</v>
      </c>
      <c r="D13" s="201" t="s">
        <v>23</v>
      </c>
      <c r="E13" s="176" t="s">
        <v>217</v>
      </c>
      <c r="F13" s="193" t="s">
        <v>224</v>
      </c>
      <c r="G13" s="176" t="s">
        <v>196</v>
      </c>
      <c r="H13" s="193" t="s">
        <v>220</v>
      </c>
      <c r="I13" s="176" t="s">
        <v>187</v>
      </c>
    </row>
    <row r="14" spans="1:9" ht="38.25" customHeight="1" thickBot="1" x14ac:dyDescent="0.25">
      <c r="A14" s="175"/>
      <c r="B14" s="181"/>
      <c r="C14" s="200"/>
      <c r="D14" s="202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12</v>
      </c>
      <c r="C16" s="14" t="s">
        <v>92</v>
      </c>
      <c r="D16" s="11" t="s">
        <v>81</v>
      </c>
      <c r="E16" s="42">
        <v>584.74374999999998</v>
      </c>
      <c r="F16" s="42">
        <v>538.65</v>
      </c>
      <c r="G16" s="21">
        <f>(F16-E16)/E16</f>
        <v>-7.8827264079351006E-2</v>
      </c>
      <c r="H16" s="42">
        <v>619.9</v>
      </c>
      <c r="I16" s="21">
        <f>(F16-H16)/H16</f>
        <v>-0.13106952734311986</v>
      </c>
    </row>
    <row r="17" spans="1:9" ht="16.5" x14ac:dyDescent="0.3">
      <c r="A17" s="37"/>
      <c r="B17" s="34" t="s">
        <v>14</v>
      </c>
      <c r="C17" s="15" t="s">
        <v>94</v>
      </c>
      <c r="D17" s="11" t="s">
        <v>81</v>
      </c>
      <c r="E17" s="46">
        <v>522.74025000000006</v>
      </c>
      <c r="F17" s="46">
        <v>510.31700000000001</v>
      </c>
      <c r="G17" s="21">
        <f>(F17-E17)/E17</f>
        <v>-2.3765627383772442E-2</v>
      </c>
      <c r="H17" s="46">
        <v>579.9</v>
      </c>
      <c r="I17" s="21">
        <f>(F17-H17)/H17</f>
        <v>-0.11999137782376267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407.44849999999997</v>
      </c>
      <c r="F18" s="46">
        <v>491.56700000000001</v>
      </c>
      <c r="G18" s="21">
        <f>(F18-E18)/E18</f>
        <v>0.20645185833301644</v>
      </c>
      <c r="H18" s="46">
        <v>554.9</v>
      </c>
      <c r="I18" s="21">
        <f>(F18-H18)/H18</f>
        <v>-0.11413407821229045</v>
      </c>
    </row>
    <row r="19" spans="1:9" ht="16.5" x14ac:dyDescent="0.3">
      <c r="A19" s="37"/>
      <c r="B19" s="34" t="s">
        <v>13</v>
      </c>
      <c r="C19" s="15" t="s">
        <v>93</v>
      </c>
      <c r="D19" s="11" t="s">
        <v>81</v>
      </c>
      <c r="E19" s="46">
        <v>630.17775000000006</v>
      </c>
      <c r="F19" s="46">
        <v>512.4</v>
      </c>
      <c r="G19" s="21">
        <f>(F19-E19)/E19</f>
        <v>-0.18689607813033715</v>
      </c>
      <c r="H19" s="46">
        <v>577.4</v>
      </c>
      <c r="I19" s="21">
        <f>(F19-H19)/H19</f>
        <v>-0.11257360581918947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1865.125</v>
      </c>
      <c r="F20" s="46">
        <v>1926.0170000000001</v>
      </c>
      <c r="G20" s="21">
        <f>(F20-E20)/E20</f>
        <v>3.2647677769586519E-2</v>
      </c>
      <c r="H20" s="46">
        <v>2168.1999999999998</v>
      </c>
      <c r="I20" s="21">
        <f>(F20-H20)/H20</f>
        <v>-0.11169772161239729</v>
      </c>
    </row>
    <row r="21" spans="1:9" ht="16.5" x14ac:dyDescent="0.3">
      <c r="A21" s="37"/>
      <c r="B21" s="34" t="s">
        <v>6</v>
      </c>
      <c r="C21" s="15" t="s">
        <v>86</v>
      </c>
      <c r="D21" s="11" t="s">
        <v>161</v>
      </c>
      <c r="E21" s="46">
        <v>1819.85825</v>
      </c>
      <c r="F21" s="46">
        <v>2588.5330000000004</v>
      </c>
      <c r="G21" s="21">
        <f>(F21-E21)/E21</f>
        <v>0.42238166076945849</v>
      </c>
      <c r="H21" s="46">
        <v>2781.9</v>
      </c>
      <c r="I21" s="21">
        <f>(F21-H21)/H21</f>
        <v>-6.950896869046326E-2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1599.4</v>
      </c>
      <c r="F22" s="46">
        <v>1300.5500000000002</v>
      </c>
      <c r="G22" s="21">
        <f>(F22-E22)/E22</f>
        <v>-0.18685131924471671</v>
      </c>
      <c r="H22" s="46">
        <v>1387.2</v>
      </c>
      <c r="I22" s="21">
        <f>(F22-H22)/H22</f>
        <v>-6.2463956170703473E-2</v>
      </c>
    </row>
    <row r="23" spans="1:9" ht="16.5" x14ac:dyDescent="0.3">
      <c r="A23" s="37"/>
      <c r="B23" s="34" t="s">
        <v>16</v>
      </c>
      <c r="C23" s="15" t="s">
        <v>96</v>
      </c>
      <c r="D23" s="13" t="s">
        <v>81</v>
      </c>
      <c r="E23" s="46">
        <v>563.92775000000006</v>
      </c>
      <c r="F23" s="46">
        <v>549.9</v>
      </c>
      <c r="G23" s="21">
        <f>(F23-E23)/E23</f>
        <v>-2.4875083731914382E-2</v>
      </c>
      <c r="H23" s="46">
        <v>581.5</v>
      </c>
      <c r="I23" s="21">
        <f>(F23-H23)/H23</f>
        <v>-5.4342218400687918E-2</v>
      </c>
    </row>
    <row r="24" spans="1:9" ht="16.5" x14ac:dyDescent="0.3">
      <c r="A24" s="37"/>
      <c r="B24" s="34" t="s">
        <v>19</v>
      </c>
      <c r="C24" s="15" t="s">
        <v>99</v>
      </c>
      <c r="D24" s="13" t="s">
        <v>161</v>
      </c>
      <c r="E24" s="46">
        <v>925.57499999999993</v>
      </c>
      <c r="F24" s="46">
        <v>1264.8330000000001</v>
      </c>
      <c r="G24" s="21">
        <f>(F24-E24)/E24</f>
        <v>0.36653755773438151</v>
      </c>
      <c r="H24" s="46">
        <v>1321.5</v>
      </c>
      <c r="I24" s="21">
        <f>(F24-H24)/H24</f>
        <v>-4.2880817253121387E-2</v>
      </c>
    </row>
    <row r="25" spans="1:9" ht="16.5" x14ac:dyDescent="0.3">
      <c r="A25" s="37"/>
      <c r="B25" s="34" t="s">
        <v>15</v>
      </c>
      <c r="C25" s="15" t="s">
        <v>95</v>
      </c>
      <c r="D25" s="13" t="s">
        <v>82</v>
      </c>
      <c r="E25" s="46">
        <v>1239.9000000000001</v>
      </c>
      <c r="F25" s="46">
        <v>1688.2329999999999</v>
      </c>
      <c r="G25" s="21">
        <f>(F25-E25)/E25</f>
        <v>0.36158803129284606</v>
      </c>
      <c r="H25" s="46">
        <v>1756.5</v>
      </c>
      <c r="I25" s="21">
        <f>(F25-H25)/H25</f>
        <v>-3.8865357244520386E-2</v>
      </c>
    </row>
    <row r="26" spans="1:9" ht="16.5" x14ac:dyDescent="0.3">
      <c r="A26" s="37"/>
      <c r="B26" s="34" t="s">
        <v>17</v>
      </c>
      <c r="C26" s="15" t="s">
        <v>97</v>
      </c>
      <c r="D26" s="13" t="s">
        <v>161</v>
      </c>
      <c r="E26" s="46">
        <v>969.4</v>
      </c>
      <c r="F26" s="46">
        <v>1324.85</v>
      </c>
      <c r="G26" s="21">
        <f>(F26-E26)/E26</f>
        <v>0.36667010521972349</v>
      </c>
      <c r="H26" s="46">
        <v>1373.65</v>
      </c>
      <c r="I26" s="21">
        <f>(F26-H26)/H26</f>
        <v>-3.5525788956430077E-2</v>
      </c>
    </row>
    <row r="27" spans="1:9" ht="16.5" x14ac:dyDescent="0.3">
      <c r="A27" s="37"/>
      <c r="B27" s="34" t="s">
        <v>10</v>
      </c>
      <c r="C27" s="15" t="s">
        <v>90</v>
      </c>
      <c r="D27" s="13" t="s">
        <v>161</v>
      </c>
      <c r="E27" s="46">
        <v>1240.42075</v>
      </c>
      <c r="F27" s="46">
        <v>1275.683</v>
      </c>
      <c r="G27" s="21">
        <f>(F27-E27)/E27</f>
        <v>2.8427652471953564E-2</v>
      </c>
      <c r="H27" s="46">
        <v>1297.4000000000001</v>
      </c>
      <c r="I27" s="21">
        <f>(F27-H27)/H27</f>
        <v>-1.673886234006482E-2</v>
      </c>
    </row>
    <row r="28" spans="1:9" ht="16.5" x14ac:dyDescent="0.3">
      <c r="A28" s="37"/>
      <c r="B28" s="34" t="s">
        <v>7</v>
      </c>
      <c r="C28" s="15" t="s">
        <v>87</v>
      </c>
      <c r="D28" s="13" t="s">
        <v>161</v>
      </c>
      <c r="E28" s="46">
        <v>713.92499999999995</v>
      </c>
      <c r="F28" s="46">
        <v>842.7</v>
      </c>
      <c r="G28" s="21">
        <f>(F28-E28)/E28</f>
        <v>0.18037608992541246</v>
      </c>
      <c r="H28" s="46">
        <v>851.9</v>
      </c>
      <c r="I28" s="21">
        <f>(F28-H28)/H28</f>
        <v>-1.0799389599718196E-2</v>
      </c>
    </row>
    <row r="29" spans="1:9" ht="17.25" thickBot="1" x14ac:dyDescent="0.35">
      <c r="A29" s="38"/>
      <c r="B29" s="34" t="s">
        <v>9</v>
      </c>
      <c r="C29" s="15" t="s">
        <v>88</v>
      </c>
      <c r="D29" s="13" t="s">
        <v>161</v>
      </c>
      <c r="E29" s="46">
        <v>1886.8832500000001</v>
      </c>
      <c r="F29" s="46">
        <v>1931.0329999999999</v>
      </c>
      <c r="G29" s="21">
        <f>(F29-E29)/E29</f>
        <v>2.3398241518122444E-2</v>
      </c>
      <c r="H29" s="46">
        <v>1941.9</v>
      </c>
      <c r="I29" s="21">
        <f>(F29-H29)/H29</f>
        <v>-5.5960657088419529E-3</v>
      </c>
    </row>
    <row r="30" spans="1:9" ht="16.5" x14ac:dyDescent="0.3">
      <c r="A30" s="37"/>
      <c r="B30" s="34" t="s">
        <v>4</v>
      </c>
      <c r="C30" s="15" t="s">
        <v>84</v>
      </c>
      <c r="D30" s="13" t="s">
        <v>161</v>
      </c>
      <c r="E30" s="46">
        <v>1690.75</v>
      </c>
      <c r="F30" s="46">
        <v>1626.0329999999999</v>
      </c>
      <c r="G30" s="21">
        <f>(F30-E30)/E30</f>
        <v>-3.8277095963329941E-2</v>
      </c>
      <c r="H30" s="46">
        <v>1610.1999999999998</v>
      </c>
      <c r="I30" s="21">
        <f>(F30-H30)/H30</f>
        <v>9.8329400074525439E-3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5535.4875000000002</v>
      </c>
      <c r="F31" s="49">
        <v>5413.2222222222226</v>
      </c>
      <c r="G31" s="23">
        <f>(F31-E31)/E31</f>
        <v>-2.2087535700835301E-2</v>
      </c>
      <c r="H31" s="49">
        <v>5135.4444444444443</v>
      </c>
      <c r="I31" s="23">
        <f>(F31-H31)/H31</f>
        <v>5.4090309180207373E-2</v>
      </c>
    </row>
    <row r="32" spans="1:9" ht="15.75" customHeight="1" thickBot="1" x14ac:dyDescent="0.25">
      <c r="A32" s="186" t="s">
        <v>188</v>
      </c>
      <c r="B32" s="187"/>
      <c r="C32" s="187"/>
      <c r="D32" s="188"/>
      <c r="E32" s="106">
        <f>SUM(E16:E31)</f>
        <v>22195.762749999998</v>
      </c>
      <c r="F32" s="107">
        <f>SUM(F16:F31)</f>
        <v>23784.521222222225</v>
      </c>
      <c r="G32" s="108">
        <f t="shared" ref="G32" si="0">(F32-E32)/E32</f>
        <v>7.1579359092862324E-2</v>
      </c>
      <c r="H32" s="107">
        <f>SUM(H16:H31)</f>
        <v>24539.394444444446</v>
      </c>
      <c r="I32" s="111">
        <f t="shared" ref="I32" si="1">(F32-H32)/H32</f>
        <v>-3.0761689084512794E-2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1296.6457500000001</v>
      </c>
      <c r="F34" s="54">
        <v>1009.75</v>
      </c>
      <c r="G34" s="21">
        <f>(F34-E34)/E34</f>
        <v>-0.22125993163514407</v>
      </c>
      <c r="H34" s="54">
        <v>1066.5</v>
      </c>
      <c r="I34" s="21">
        <f>(F34-H34)/H34</f>
        <v>-5.3211439287388654E-2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1451.598</v>
      </c>
      <c r="F35" s="46">
        <v>1442.6420000000001</v>
      </c>
      <c r="G35" s="21">
        <f>(F35-E35)/E35</f>
        <v>-6.169752231678401E-3</v>
      </c>
      <c r="H35" s="46">
        <v>1475.35</v>
      </c>
      <c r="I35" s="21">
        <f>(F35-H35)/H35</f>
        <v>-2.21696546582166E-2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2317.5792500000002</v>
      </c>
      <c r="F36" s="46">
        <v>2294.7919999999999</v>
      </c>
      <c r="G36" s="21">
        <f>(F36-E36)/E36</f>
        <v>-9.8323498538400843E-3</v>
      </c>
      <c r="H36" s="46">
        <v>2292.0500000000002</v>
      </c>
      <c r="I36" s="21">
        <f>(F36-H36)/H36</f>
        <v>1.196308981043055E-3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1326.0082499999999</v>
      </c>
      <c r="F37" s="46">
        <v>1258.3499999999999</v>
      </c>
      <c r="G37" s="21">
        <f>(F37-E37)/E37</f>
        <v>-5.1024003809931016E-2</v>
      </c>
      <c r="H37" s="46">
        <v>1204.2375</v>
      </c>
      <c r="I37" s="21">
        <f>(F37-H37)/H37</f>
        <v>4.4935073023386132E-2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2389.6667500000003</v>
      </c>
      <c r="F38" s="49">
        <v>2229.076</v>
      </c>
      <c r="G38" s="23">
        <f>(F38-E38)/E38</f>
        <v>-6.720215276879099E-2</v>
      </c>
      <c r="H38" s="49">
        <v>2092.6999999999998</v>
      </c>
      <c r="I38" s="23">
        <f>(F38-H38)/H38</f>
        <v>6.5167486978544562E-2</v>
      </c>
    </row>
    <row r="39" spans="1:9" ht="15.75" customHeight="1" thickBot="1" x14ac:dyDescent="0.25">
      <c r="A39" s="186" t="s">
        <v>189</v>
      </c>
      <c r="B39" s="187"/>
      <c r="C39" s="187"/>
      <c r="D39" s="188"/>
      <c r="E39" s="86">
        <f>SUM(E34:E38)</f>
        <v>8781.4979999999996</v>
      </c>
      <c r="F39" s="109">
        <f>SUM(F34:F38)</f>
        <v>8234.61</v>
      </c>
      <c r="G39" s="110">
        <f t="shared" ref="G39" si="2">(F39-E39)/E39</f>
        <v>-6.2277301663110213E-2</v>
      </c>
      <c r="H39" s="109">
        <f>SUM(H34:H38)</f>
        <v>8130.8374999999996</v>
      </c>
      <c r="I39" s="111">
        <f t="shared" ref="I39" si="3">(F39-H39)/H39</f>
        <v>1.2762830397237794E-2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5785.7</v>
      </c>
      <c r="F41" s="46">
        <v>5490</v>
      </c>
      <c r="G41" s="21">
        <f>(F41-E41)/E41</f>
        <v>-5.1108768169797918E-2</v>
      </c>
      <c r="H41" s="46">
        <v>5630</v>
      </c>
      <c r="I41" s="21">
        <f>(F41-H41)/H41</f>
        <v>-2.4866785079928951E-2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25414.716666666667</v>
      </c>
      <c r="F42" s="46">
        <v>26701.077777777777</v>
      </c>
      <c r="G42" s="21">
        <f>(F42-E42)/E42</f>
        <v>5.0614812196520365E-2</v>
      </c>
      <c r="H42" s="46">
        <v>27201.077777777777</v>
      </c>
      <c r="I42" s="21">
        <f>(F42-H42)/H42</f>
        <v>-1.8381624584319984E-2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14832.355555555556</v>
      </c>
      <c r="F43" s="57">
        <v>15365.966666666667</v>
      </c>
      <c r="G43" s="21">
        <f>(F43-E43)/E43</f>
        <v>3.597615423338768E-2</v>
      </c>
      <c r="H43" s="57">
        <v>15515.966666666667</v>
      </c>
      <c r="I43" s="21">
        <f>(F43-H43)/H43</f>
        <v>-9.6674608306712012E-3</v>
      </c>
    </row>
    <row r="44" spans="1:9" ht="16.5" x14ac:dyDescent="0.3">
      <c r="A44" s="37"/>
      <c r="B44" s="34" t="s">
        <v>33</v>
      </c>
      <c r="C44" s="15" t="s">
        <v>107</v>
      </c>
      <c r="D44" s="11" t="s">
        <v>161</v>
      </c>
      <c r="E44" s="47">
        <v>10589.125</v>
      </c>
      <c r="F44" s="47">
        <v>11147.875</v>
      </c>
      <c r="G44" s="21">
        <f>(F44-E44)/E44</f>
        <v>5.2766399490042852E-2</v>
      </c>
      <c r="H44" s="47">
        <v>11147.875</v>
      </c>
      <c r="I44" s="21">
        <f>(F44-H44)/H44</f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12208.333333333332</v>
      </c>
      <c r="F45" s="47">
        <v>12658.333333333334</v>
      </c>
      <c r="G45" s="21">
        <f>(F45-E45)/E45</f>
        <v>3.6860068259385821E-2</v>
      </c>
      <c r="H45" s="47">
        <v>12658.333333333334</v>
      </c>
      <c r="I45" s="21">
        <f>(F45-H45)/H45</f>
        <v>0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9968.4523809523816</v>
      </c>
      <c r="F46" s="50">
        <v>9966.6666666666661</v>
      </c>
      <c r="G46" s="31">
        <f>(F46-E46)/E46</f>
        <v>-1.7913656177238804E-4</v>
      </c>
      <c r="H46" s="50">
        <v>9966</v>
      </c>
      <c r="I46" s="31">
        <f>(F46-H46)/H46</f>
        <v>6.689410662914513E-5</v>
      </c>
    </row>
    <row r="47" spans="1:9" ht="15.75" customHeight="1" thickBot="1" x14ac:dyDescent="0.25">
      <c r="A47" s="186" t="s">
        <v>190</v>
      </c>
      <c r="B47" s="187"/>
      <c r="C47" s="187"/>
      <c r="D47" s="188"/>
      <c r="E47" s="86">
        <f>SUM(E41:E46)</f>
        <v>78798.682936507932</v>
      </c>
      <c r="F47" s="86">
        <f>SUM(F41:F46)</f>
        <v>81329.919444444444</v>
      </c>
      <c r="G47" s="110">
        <f t="shared" ref="G47" si="4">(F47-E47)/E47</f>
        <v>3.2122827610913958E-2</v>
      </c>
      <c r="H47" s="109">
        <f>SUM(H41:H46)</f>
        <v>82119.252777777772</v>
      </c>
      <c r="I47" s="111">
        <f t="shared" ref="I47" si="5">(F47-H47)/H47</f>
        <v>-9.6120374532551681E-3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19168.203607142859</v>
      </c>
      <c r="F49" s="43">
        <v>17618.839250000001</v>
      </c>
      <c r="G49" s="21">
        <f>(F49-E49)/E49</f>
        <v>-8.0829919636574682E-2</v>
      </c>
      <c r="H49" s="43">
        <v>18059.464250000001</v>
      </c>
      <c r="I49" s="21">
        <f>(F49-H49)/H49</f>
        <v>-2.4398564315106966E-2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5737.9513888888887</v>
      </c>
      <c r="F50" s="47">
        <v>6580.8888888888887</v>
      </c>
      <c r="G50" s="21">
        <f>(F50-E50)/E50</f>
        <v>0.14690565375515119</v>
      </c>
      <c r="H50" s="47">
        <v>6658.666666666667</v>
      </c>
      <c r="I50" s="21">
        <f>(F50-H50)/H50</f>
        <v>-1.1680683486850963E-2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6035.1111111111113</v>
      </c>
      <c r="F51" s="47">
        <v>6035.333333333333</v>
      </c>
      <c r="G51" s="21">
        <f>(F51-E51)/E51</f>
        <v>3.6821562707037567E-5</v>
      </c>
      <c r="H51" s="47">
        <v>6035.333333333333</v>
      </c>
      <c r="I51" s="21">
        <f>(F51-H51)/H51</f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19026.428571428572</v>
      </c>
      <c r="G52" s="21">
        <f>(F52-E52)/E52</f>
        <v>-1.2832034688186136E-2</v>
      </c>
      <c r="H52" s="47">
        <v>19026.428571428572</v>
      </c>
      <c r="I52" s="21">
        <f>(F52-H52)/H52</f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2028.25</v>
      </c>
      <c r="F53" s="47">
        <v>2241.6666666666665</v>
      </c>
      <c r="G53" s="21">
        <f>(F53-E53)/E53</f>
        <v>0.10522207157237348</v>
      </c>
      <c r="H53" s="47">
        <v>2241.6666666666665</v>
      </c>
      <c r="I53" s="21">
        <f>(F53-H53)/H53</f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23891.458333333332</v>
      </c>
      <c r="F54" s="50">
        <v>27486</v>
      </c>
      <c r="G54" s="31">
        <f>(F54-E54)/E54</f>
        <v>0.15045300360135688</v>
      </c>
      <c r="H54" s="50">
        <v>27486</v>
      </c>
      <c r="I54" s="31">
        <f>(F54-H54)/H54</f>
        <v>0</v>
      </c>
    </row>
    <row r="55" spans="1:9" ht="15.75" customHeight="1" thickBot="1" x14ac:dyDescent="0.25">
      <c r="A55" s="186" t="s">
        <v>191</v>
      </c>
      <c r="B55" s="187"/>
      <c r="C55" s="187"/>
      <c r="D55" s="188"/>
      <c r="E55" s="86">
        <f>SUM(E49:E54)</f>
        <v>76134.724440476188</v>
      </c>
      <c r="F55" s="86">
        <f>SUM(F49:F54)</f>
        <v>78989.156710317446</v>
      </c>
      <c r="G55" s="110">
        <f t="shared" ref="G55" si="6">(F55-E55)/E55</f>
        <v>3.7491857898204077E-2</v>
      </c>
      <c r="H55" s="86">
        <f>SUM(H49:H54)</f>
        <v>79507.559488095227</v>
      </c>
      <c r="I55" s="111">
        <f t="shared" ref="I55" si="7">(F55-H55)/H55</f>
        <v>-6.520169668337036E-3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4427.625</v>
      </c>
      <c r="F57" s="43">
        <v>4335.5555555555557</v>
      </c>
      <c r="G57" s="22">
        <f>(F57-E57)/E57</f>
        <v>-2.0794318499069896E-2</v>
      </c>
      <c r="H57" s="43">
        <v>4474.375</v>
      </c>
      <c r="I57" s="22">
        <f>(F57-H57)/H57</f>
        <v>-3.102543806552744E-2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3250</v>
      </c>
      <c r="F58" s="70">
        <v>3750</v>
      </c>
      <c r="G58" s="21">
        <f>(F58-E58)/E58</f>
        <v>0.15384615384615385</v>
      </c>
      <c r="H58" s="70">
        <v>3750</v>
      </c>
      <c r="I58" s="21">
        <f>(F58-H58)/H58</f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3948</v>
      </c>
      <c r="F59" s="70">
        <v>3582.5714285714284</v>
      </c>
      <c r="G59" s="21">
        <f>(F59-E59)/E59</f>
        <v>-9.2560428426689864E-2</v>
      </c>
      <c r="H59" s="70">
        <v>3582.5714285714284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2047.5</v>
      </c>
      <c r="F60" s="70">
        <v>2306.25</v>
      </c>
      <c r="G60" s="21">
        <f>(F60-E60)/E60</f>
        <v>0.12637362637362637</v>
      </c>
      <c r="H60" s="70">
        <v>2306.25</v>
      </c>
      <c r="I60" s="21">
        <f>(F60-H60)/H60</f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2108.75</v>
      </c>
      <c r="F61" s="105">
        <v>2026</v>
      </c>
      <c r="G61" s="21">
        <f>(F61-E61)/E61</f>
        <v>-3.924125666864256E-2</v>
      </c>
      <c r="H61" s="105">
        <v>2026</v>
      </c>
      <c r="I61" s="21">
        <f>(F61-H61)/H61</f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5283.75</v>
      </c>
      <c r="F62" s="73">
        <v>5025</v>
      </c>
      <c r="G62" s="29">
        <f>(F62-E62)/E62</f>
        <v>-4.8970901348474094E-2</v>
      </c>
      <c r="H62" s="73">
        <v>5025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4792.75</v>
      </c>
      <c r="F63" s="68">
        <v>4939.5</v>
      </c>
      <c r="G63" s="21">
        <f>(F63-E63)/E63</f>
        <v>3.0619164362839707E-2</v>
      </c>
      <c r="H63" s="68">
        <v>4939.5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19855.625</v>
      </c>
      <c r="F64" s="70">
        <v>20963.75</v>
      </c>
      <c r="G64" s="21">
        <f>(F64-E64)/E64</f>
        <v>5.5809122100160535E-2</v>
      </c>
      <c r="H64" s="70">
        <v>20963.75</v>
      </c>
      <c r="I64" s="21">
        <f>(F64-H64)/H64</f>
        <v>0</v>
      </c>
    </row>
    <row r="65" spans="1:9" ht="16.5" customHeight="1" thickBot="1" x14ac:dyDescent="0.35">
      <c r="A65" s="119"/>
      <c r="B65" s="100" t="s">
        <v>41</v>
      </c>
      <c r="C65" s="16" t="s">
        <v>118</v>
      </c>
      <c r="D65" s="12" t="s">
        <v>114</v>
      </c>
      <c r="E65" s="50">
        <v>5500</v>
      </c>
      <c r="F65" s="73">
        <v>4650</v>
      </c>
      <c r="G65" s="29">
        <f>(F65-E65)/E65</f>
        <v>-0.15454545454545454</v>
      </c>
      <c r="H65" s="73">
        <v>4575</v>
      </c>
      <c r="I65" s="29">
        <f>(F65-H65)/H65</f>
        <v>1.6393442622950821E-2</v>
      </c>
    </row>
    <row r="66" spans="1:9" ht="15.75" customHeight="1" thickBot="1" x14ac:dyDescent="0.25">
      <c r="A66" s="186" t="s">
        <v>192</v>
      </c>
      <c r="B66" s="197"/>
      <c r="C66" s="197"/>
      <c r="D66" s="198"/>
      <c r="E66" s="106">
        <f>SUM(E57:E65)</f>
        <v>51214</v>
      </c>
      <c r="F66" s="106">
        <f>SUM(F57:F65)</f>
        <v>51578.626984126982</v>
      </c>
      <c r="G66" s="108">
        <f t="shared" ref="G66" si="8">(F66-E66)/E66</f>
        <v>7.1196739978713298E-3</v>
      </c>
      <c r="H66" s="106">
        <f>SUM(H57:H65)</f>
        <v>51642.446428571428</v>
      </c>
      <c r="I66" s="111">
        <f t="shared" ref="I66" si="9">(F66-H66)/H66</f>
        <v>-1.2357943679665966E-3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62</v>
      </c>
      <c r="C68" s="15" t="s">
        <v>131</v>
      </c>
      <c r="D68" s="20" t="s">
        <v>125</v>
      </c>
      <c r="E68" s="43">
        <v>7429.0912698412694</v>
      </c>
      <c r="F68" s="54">
        <v>7511.25</v>
      </c>
      <c r="G68" s="21">
        <f>(F68-E68)/E68</f>
        <v>1.1059055162272355E-2</v>
      </c>
      <c r="H68" s="54">
        <v>7560</v>
      </c>
      <c r="I68" s="21">
        <f>(F68-H68)/H68</f>
        <v>-6.4484126984126981E-3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6451.5</v>
      </c>
      <c r="F69" s="46">
        <v>6354</v>
      </c>
      <c r="G69" s="21">
        <f>(F69-E69)/E69</f>
        <v>-1.5112764473378284E-2</v>
      </c>
      <c r="H69" s="46">
        <v>6354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46491.857142857145</v>
      </c>
      <c r="G70" s="21">
        <f>(F70-E70)/E70</f>
        <v>-1.1791873639030538E-2</v>
      </c>
      <c r="H70" s="46">
        <v>46491.857142857145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12162.5</v>
      </c>
      <c r="F71" s="46">
        <v>10748.333333333334</v>
      </c>
      <c r="G71" s="21">
        <f>(F71-E71)/E71</f>
        <v>-0.11627269612881119</v>
      </c>
      <c r="H71" s="46">
        <v>10740</v>
      </c>
      <c r="I71" s="21">
        <f>(F71-H71)/H71</f>
        <v>7.7591558038491056E-4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3897.0749999999998</v>
      </c>
      <c r="F72" s="46">
        <v>3900.625</v>
      </c>
      <c r="G72" s="21">
        <f>(F72-E72)/E72</f>
        <v>9.1093961496768272E-4</v>
      </c>
      <c r="H72" s="46">
        <v>3772.1428571428573</v>
      </c>
      <c r="I72" s="21">
        <f>(F72-H72)/H72</f>
        <v>3.4060783942435092E-2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3424.1428571428573</v>
      </c>
      <c r="F73" s="58">
        <v>3387.5</v>
      </c>
      <c r="G73" s="31">
        <f>(F73-E73)/E73</f>
        <v>-1.070132254161631E-2</v>
      </c>
      <c r="H73" s="58">
        <v>3199.1666666666665</v>
      </c>
      <c r="I73" s="31">
        <f>(F73-H73)/H73</f>
        <v>5.8869497264912786E-2</v>
      </c>
    </row>
    <row r="74" spans="1:9" ht="15.75" customHeight="1" thickBot="1" x14ac:dyDescent="0.25">
      <c r="A74" s="186" t="s">
        <v>214</v>
      </c>
      <c r="B74" s="187"/>
      <c r="C74" s="187"/>
      <c r="D74" s="188"/>
      <c r="E74" s="86">
        <f>SUM(E68:E73)</f>
        <v>80410.934126984124</v>
      </c>
      <c r="F74" s="86">
        <f>SUM(F68:F73)</f>
        <v>78393.565476190473</v>
      </c>
      <c r="G74" s="110">
        <f t="shared" ref="G74" si="10">(F74-E74)/E74</f>
        <v>-2.5088237970321833E-2</v>
      </c>
      <c r="H74" s="86">
        <f>SUM(H68:H73)</f>
        <v>78117.166666666672</v>
      </c>
      <c r="I74" s="111">
        <f t="shared" ref="I74" si="11">(F74-H74)/H74</f>
        <v>3.5382595313936784E-3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1657.875</v>
      </c>
      <c r="F76" s="43">
        <v>1548.8888888888889</v>
      </c>
      <c r="G76" s="21">
        <f>(F76-E76)/E76</f>
        <v>-6.5738436921427182E-2</v>
      </c>
      <c r="H76" s="43">
        <v>1589</v>
      </c>
      <c r="I76" s="21">
        <f>(F76-H76)/H76</f>
        <v>-2.5242990000699236E-2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3632.6</v>
      </c>
      <c r="F77" s="47">
        <v>3701.1111111111113</v>
      </c>
      <c r="G77" s="21">
        <f>(F77-E77)/E77</f>
        <v>1.8860075733940263E-2</v>
      </c>
      <c r="H77" s="47">
        <v>3701.1111111111113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2668.7777777777778</v>
      </c>
      <c r="F78" s="47">
        <v>2740.375</v>
      </c>
      <c r="G78" s="21">
        <f>(F78-E78)/E78</f>
        <v>2.6827719721886821E-2</v>
      </c>
      <c r="H78" s="47">
        <v>2740.375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1320</v>
      </c>
      <c r="F79" s="47">
        <v>1311.875</v>
      </c>
      <c r="G79" s="21">
        <f>(F79-E79)/E79</f>
        <v>-6.15530303030303E-3</v>
      </c>
      <c r="H79" s="47">
        <v>1311.875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2105.375</v>
      </c>
      <c r="F80" s="50">
        <v>2233.5</v>
      </c>
      <c r="G80" s="21">
        <f>(F80-E80)/E80</f>
        <v>6.0856142017455324E-2</v>
      </c>
      <c r="H80" s="50">
        <v>2233.5</v>
      </c>
      <c r="I80" s="21">
        <f>(F80-H80)/H80</f>
        <v>0</v>
      </c>
    </row>
    <row r="81" spans="1:11" ht="15.75" customHeight="1" thickBot="1" x14ac:dyDescent="0.25">
      <c r="A81" s="186" t="s">
        <v>193</v>
      </c>
      <c r="B81" s="187"/>
      <c r="C81" s="187"/>
      <c r="D81" s="188"/>
      <c r="E81" s="86">
        <f>SUM(E76:E80)</f>
        <v>11384.627777777778</v>
      </c>
      <c r="F81" s="86">
        <f>SUM(F76:F80)</f>
        <v>11535.75</v>
      </c>
      <c r="G81" s="110">
        <f t="shared" ref="G81" si="12">(F81-E81)/E81</f>
        <v>1.3274234799068729E-2</v>
      </c>
      <c r="H81" s="86">
        <f>SUM(H76:H80)</f>
        <v>11575.861111111111</v>
      </c>
      <c r="I81" s="111">
        <f t="shared" ref="I81" si="13">(F81-H81)/H81</f>
        <v>-3.4650649939649493E-3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>(F83-E83)/E83</f>
        <v>-6.6569248254585607E-3</v>
      </c>
      <c r="H83" s="43">
        <v>1456.6666666666667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1446.7222222222222</v>
      </c>
      <c r="F84" s="32">
        <v>1196.6666666666667</v>
      </c>
      <c r="G84" s="21">
        <f>(F84-E84)/E84</f>
        <v>-0.17284282477631419</v>
      </c>
      <c r="H84" s="32">
        <v>1196.6666666666667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823.66666666666663</v>
      </c>
      <c r="F85" s="47">
        <v>834.75</v>
      </c>
      <c r="G85" s="21">
        <f>(F85-E85)/E85</f>
        <v>1.345609065155812E-2</v>
      </c>
      <c r="H85" s="47">
        <v>834.75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1453.95</v>
      </c>
      <c r="F86" s="47">
        <v>1500.8</v>
      </c>
      <c r="G86" s="21">
        <f>(F86-E86)/E86</f>
        <v>3.2222566113002449E-2</v>
      </c>
      <c r="H86" s="47">
        <v>1500.8</v>
      </c>
      <c r="I86" s="21">
        <f>(F86-H86)/H86</f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1864.45</v>
      </c>
      <c r="F87" s="61">
        <v>1915.3</v>
      </c>
      <c r="G87" s="21">
        <f>(F87-E87)/E87</f>
        <v>2.7273458660730998E-2</v>
      </c>
      <c r="H87" s="61">
        <v>1915.3</v>
      </c>
      <c r="I87" s="21">
        <f>(F87-H87)/H87</f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>(F88-E88)/E88</f>
        <v>9.1428571428571435E-3</v>
      </c>
      <c r="H88" s="61">
        <v>8830</v>
      </c>
      <c r="I88" s="21">
        <f>(F88-H88)/H88</f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3941.8</v>
      </c>
      <c r="F89" s="50">
        <v>3919.3</v>
      </c>
      <c r="G89" s="23">
        <f>(F89-E89)/E89</f>
        <v>-5.7080521589121715E-3</v>
      </c>
      <c r="H89" s="50">
        <v>3919.3</v>
      </c>
      <c r="I89" s="23">
        <f>(F89-H89)/H89</f>
        <v>0</v>
      </c>
    </row>
    <row r="90" spans="1:11" ht="15.75" customHeight="1" thickBot="1" x14ac:dyDescent="0.25">
      <c r="A90" s="186" t="s">
        <v>194</v>
      </c>
      <c r="B90" s="187"/>
      <c r="C90" s="187"/>
      <c r="D90" s="188"/>
      <c r="E90" s="86">
        <f>SUM(E83:E89)</f>
        <v>19747.01746031746</v>
      </c>
      <c r="F90" s="86">
        <f>SUM(F83:F89)</f>
        <v>19653.483333333334</v>
      </c>
      <c r="G90" s="120">
        <f t="shared" ref="G90:G91" si="14">(F90-E90)/E90</f>
        <v>-4.7366204629173811E-3</v>
      </c>
      <c r="H90" s="86">
        <f>SUM(H83:H89)</f>
        <v>19653.483333333334</v>
      </c>
      <c r="I90" s="111">
        <f t="shared" ref="I90:I91" si="15">(F90-H90)/H90</f>
        <v>0</v>
      </c>
    </row>
    <row r="91" spans="1:11" ht="15.75" customHeight="1" thickBot="1" x14ac:dyDescent="0.25">
      <c r="A91" s="186" t="s">
        <v>195</v>
      </c>
      <c r="B91" s="187"/>
      <c r="C91" s="187"/>
      <c r="D91" s="188"/>
      <c r="E91" s="106">
        <f>SUM(E90+E81+E74+E66+E55+E47+E39+E32)</f>
        <v>348667.2474920635</v>
      </c>
      <c r="F91" s="106">
        <f>SUM(F32,F39,F47,F55,F66,F74,F81,F90)</f>
        <v>353499.63317063492</v>
      </c>
      <c r="G91" s="108">
        <f t="shared" si="14"/>
        <v>1.3859591668934756E-2</v>
      </c>
      <c r="H91" s="106">
        <f>SUM(H32,H39,H47,H55,H66,H74,H81,H90)</f>
        <v>355286.00175</v>
      </c>
      <c r="I91" s="121">
        <f t="shared" si="15"/>
        <v>-5.0279734370792173E-3</v>
      </c>
      <c r="J91" s="122"/>
    </row>
    <row r="92" spans="1:11" x14ac:dyDescent="0.25">
      <c r="E92" s="123"/>
      <c r="F92" s="123"/>
      <c r="K92" s="124"/>
    </row>
    <row r="95" spans="1:11" x14ac:dyDescent="0.25">
      <c r="E95" s="137"/>
      <c r="F95" s="137"/>
      <c r="G95" s="137"/>
      <c r="H95" s="137"/>
      <c r="I95" s="137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A6" zoomScaleNormal="100" workbookViewId="0">
      <selection activeCell="C26" sqref="C26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75" customWidth="1"/>
    <col min="4" max="5" width="11.75" customWidth="1"/>
    <col min="6" max="6" width="11.875" customWidth="1"/>
    <col min="7" max="7" width="9.1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9" t="s">
        <v>205</v>
      </c>
      <c r="B9" s="26"/>
      <c r="C9" s="26"/>
      <c r="D9" s="26"/>
      <c r="E9" s="138"/>
      <c r="F9" s="138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0" t="s">
        <v>3</v>
      </c>
      <c r="B13" s="180"/>
      <c r="C13" s="182" t="s">
        <v>0</v>
      </c>
      <c r="D13" s="176" t="s">
        <v>207</v>
      </c>
      <c r="E13" s="176" t="s">
        <v>208</v>
      </c>
      <c r="F13" s="176" t="s">
        <v>209</v>
      </c>
      <c r="G13" s="176" t="s">
        <v>210</v>
      </c>
      <c r="H13" s="176" t="s">
        <v>211</v>
      </c>
      <c r="I13" s="176" t="s">
        <v>212</v>
      </c>
    </row>
    <row r="14" spans="1:9" ht="31.5" customHeight="1" thickBot="1" x14ac:dyDescent="0.25">
      <c r="A14" s="181"/>
      <c r="B14" s="181"/>
      <c r="C14" s="183"/>
      <c r="D14" s="196"/>
      <c r="E14" s="196"/>
      <c r="F14" s="196"/>
      <c r="G14" s="177"/>
      <c r="H14" s="196"/>
      <c r="I14" s="196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9" t="s">
        <v>163</v>
      </c>
      <c r="D16" s="134">
        <v>1583.33</v>
      </c>
      <c r="E16" s="135">
        <v>1500</v>
      </c>
      <c r="F16" s="141">
        <v>1500</v>
      </c>
      <c r="G16" s="142">
        <v>2000</v>
      </c>
      <c r="H16" s="135">
        <v>1833</v>
      </c>
      <c r="I16" s="143">
        <v>1683.2660000000001</v>
      </c>
    </row>
    <row r="17" spans="1:9" ht="16.5" x14ac:dyDescent="0.3">
      <c r="A17" s="92"/>
      <c r="B17" s="144" t="s">
        <v>5</v>
      </c>
      <c r="C17" s="15" t="s">
        <v>164</v>
      </c>
      <c r="D17" s="93">
        <v>1916.67</v>
      </c>
      <c r="E17" s="32">
        <v>2500</v>
      </c>
      <c r="F17" s="145">
        <v>2000</v>
      </c>
      <c r="G17" s="146">
        <v>1500</v>
      </c>
      <c r="H17" s="147">
        <v>1750</v>
      </c>
      <c r="I17" s="148">
        <v>1933.3340000000001</v>
      </c>
    </row>
    <row r="18" spans="1:9" ht="16.5" x14ac:dyDescent="0.3">
      <c r="A18" s="92"/>
      <c r="B18" s="144" t="s">
        <v>6</v>
      </c>
      <c r="C18" s="14" t="s">
        <v>165</v>
      </c>
      <c r="D18" s="149">
        <v>2083.33</v>
      </c>
      <c r="E18" s="147">
        <v>3500</v>
      </c>
      <c r="F18" s="145">
        <v>1500</v>
      </c>
      <c r="G18" s="150">
        <v>3250</v>
      </c>
      <c r="H18" s="32">
        <v>3333</v>
      </c>
      <c r="I18" s="148">
        <v>2733.2660000000001</v>
      </c>
    </row>
    <row r="19" spans="1:9" ht="16.5" x14ac:dyDescent="0.3">
      <c r="A19" s="92"/>
      <c r="B19" s="144" t="s">
        <v>7</v>
      </c>
      <c r="C19" s="15" t="s">
        <v>166</v>
      </c>
      <c r="D19" s="93">
        <v>750</v>
      </c>
      <c r="E19" s="32">
        <v>500</v>
      </c>
      <c r="F19" s="145">
        <v>1000</v>
      </c>
      <c r="G19" s="146">
        <v>1125</v>
      </c>
      <c r="H19" s="32">
        <v>833</v>
      </c>
      <c r="I19" s="148">
        <v>841.6</v>
      </c>
    </row>
    <row r="20" spans="1:9" ht="16.5" x14ac:dyDescent="0.3">
      <c r="A20" s="92"/>
      <c r="B20" s="144" t="s">
        <v>8</v>
      </c>
      <c r="C20" s="15" t="s">
        <v>167</v>
      </c>
      <c r="D20" s="93">
        <v>5000</v>
      </c>
      <c r="E20" s="32">
        <v>6000</v>
      </c>
      <c r="F20" s="145">
        <v>3500</v>
      </c>
      <c r="G20" s="146">
        <v>10000</v>
      </c>
      <c r="H20" s="32">
        <v>7000</v>
      </c>
      <c r="I20" s="148">
        <v>6300</v>
      </c>
    </row>
    <row r="21" spans="1:9" ht="16.5" x14ac:dyDescent="0.3">
      <c r="A21" s="92"/>
      <c r="B21" s="144" t="s">
        <v>9</v>
      </c>
      <c r="C21" s="15" t="s">
        <v>168</v>
      </c>
      <c r="D21" s="93">
        <v>1583.33</v>
      </c>
      <c r="E21" s="32">
        <v>2500</v>
      </c>
      <c r="F21" s="145">
        <v>1375</v>
      </c>
      <c r="G21" s="146">
        <v>2000</v>
      </c>
      <c r="H21" s="32">
        <v>2083</v>
      </c>
      <c r="I21" s="148">
        <v>1908.2660000000001</v>
      </c>
    </row>
    <row r="22" spans="1:9" ht="16.5" x14ac:dyDescent="0.3">
      <c r="A22" s="92"/>
      <c r="B22" s="144" t="s">
        <v>10</v>
      </c>
      <c r="C22" s="15" t="s">
        <v>169</v>
      </c>
      <c r="D22" s="93">
        <v>1083.33</v>
      </c>
      <c r="E22" s="32">
        <v>1500</v>
      </c>
      <c r="F22" s="145">
        <v>1375</v>
      </c>
      <c r="G22" s="146">
        <v>1500</v>
      </c>
      <c r="H22" s="32">
        <v>1000</v>
      </c>
      <c r="I22" s="148">
        <v>1291.6659999999999</v>
      </c>
    </row>
    <row r="23" spans="1:9" ht="16.5" x14ac:dyDescent="0.3">
      <c r="A23" s="92"/>
      <c r="B23" s="144" t="s">
        <v>11</v>
      </c>
      <c r="C23" s="15" t="s">
        <v>170</v>
      </c>
      <c r="D23" s="93">
        <v>366.67</v>
      </c>
      <c r="E23" s="32">
        <v>350</v>
      </c>
      <c r="F23" s="145">
        <v>400</v>
      </c>
      <c r="G23" s="146">
        <v>500</v>
      </c>
      <c r="H23" s="32">
        <v>500</v>
      </c>
      <c r="I23" s="148">
        <v>423.334</v>
      </c>
    </row>
    <row r="24" spans="1:9" ht="16.5" x14ac:dyDescent="0.3">
      <c r="A24" s="92"/>
      <c r="B24" s="144" t="s">
        <v>12</v>
      </c>
      <c r="C24" s="15" t="s">
        <v>171</v>
      </c>
      <c r="D24" s="93"/>
      <c r="E24" s="32">
        <v>350</v>
      </c>
      <c r="F24" s="145">
        <v>500</v>
      </c>
      <c r="G24" s="146">
        <v>500</v>
      </c>
      <c r="H24" s="32">
        <v>500</v>
      </c>
      <c r="I24" s="148">
        <v>462.5</v>
      </c>
    </row>
    <row r="25" spans="1:9" ht="16.5" x14ac:dyDescent="0.3">
      <c r="A25" s="92"/>
      <c r="B25" s="144" t="s">
        <v>13</v>
      </c>
      <c r="C25" s="15" t="s">
        <v>172</v>
      </c>
      <c r="D25" s="93">
        <v>425</v>
      </c>
      <c r="E25" s="32">
        <v>350</v>
      </c>
      <c r="F25" s="145">
        <v>400</v>
      </c>
      <c r="G25" s="146">
        <v>500</v>
      </c>
      <c r="H25" s="32">
        <v>500</v>
      </c>
      <c r="I25" s="148">
        <v>435</v>
      </c>
    </row>
    <row r="26" spans="1:9" ht="16.5" x14ac:dyDescent="0.3">
      <c r="A26" s="92"/>
      <c r="B26" s="144" t="s">
        <v>14</v>
      </c>
      <c r="C26" s="15" t="s">
        <v>173</v>
      </c>
      <c r="D26" s="93">
        <v>366.67</v>
      </c>
      <c r="E26" s="32">
        <v>350</v>
      </c>
      <c r="F26" s="145">
        <v>400</v>
      </c>
      <c r="G26" s="146">
        <v>500</v>
      </c>
      <c r="H26" s="32">
        <v>500</v>
      </c>
      <c r="I26" s="148">
        <v>423.334</v>
      </c>
    </row>
    <row r="27" spans="1:9" ht="16.5" x14ac:dyDescent="0.3">
      <c r="A27" s="92"/>
      <c r="B27" s="144" t="s">
        <v>15</v>
      </c>
      <c r="C27" s="15" t="s">
        <v>174</v>
      </c>
      <c r="D27" s="93">
        <v>1333.33</v>
      </c>
      <c r="E27" s="32">
        <v>1500</v>
      </c>
      <c r="F27" s="145">
        <v>1125</v>
      </c>
      <c r="G27" s="146">
        <v>1750</v>
      </c>
      <c r="H27" s="32">
        <v>1500</v>
      </c>
      <c r="I27" s="148">
        <v>1441.6659999999999</v>
      </c>
    </row>
    <row r="28" spans="1:9" ht="16.5" x14ac:dyDescent="0.3">
      <c r="A28" s="92"/>
      <c r="B28" s="151" t="s">
        <v>16</v>
      </c>
      <c r="C28" s="14" t="s">
        <v>175</v>
      </c>
      <c r="D28" s="149">
        <v>425</v>
      </c>
      <c r="E28" s="147">
        <v>500</v>
      </c>
      <c r="F28" s="145">
        <v>500</v>
      </c>
      <c r="G28" s="146">
        <v>500</v>
      </c>
      <c r="H28" s="32">
        <v>500</v>
      </c>
      <c r="I28" s="148">
        <v>485</v>
      </c>
    </row>
    <row r="29" spans="1:9" ht="16.5" x14ac:dyDescent="0.3">
      <c r="A29" s="92"/>
      <c r="B29" s="151" t="s">
        <v>17</v>
      </c>
      <c r="C29" s="14" t="s">
        <v>176</v>
      </c>
      <c r="D29" s="149"/>
      <c r="E29" s="147">
        <v>1500</v>
      </c>
      <c r="F29" s="145">
        <v>1000</v>
      </c>
      <c r="G29" s="146">
        <v>1750</v>
      </c>
      <c r="H29" s="32">
        <v>1250</v>
      </c>
      <c r="I29" s="148">
        <v>1375</v>
      </c>
    </row>
    <row r="30" spans="1:9" ht="16.5" x14ac:dyDescent="0.3">
      <c r="A30" s="92"/>
      <c r="B30" s="144" t="s">
        <v>18</v>
      </c>
      <c r="C30" s="15" t="s">
        <v>177</v>
      </c>
      <c r="D30" s="93">
        <v>1250</v>
      </c>
      <c r="E30" s="32">
        <v>1500</v>
      </c>
      <c r="F30" s="145">
        <v>1125</v>
      </c>
      <c r="G30" s="146">
        <v>1000</v>
      </c>
      <c r="H30" s="32">
        <v>666</v>
      </c>
      <c r="I30" s="148">
        <v>1108.2</v>
      </c>
    </row>
    <row r="31" spans="1:9" ht="17.25" thickBot="1" x14ac:dyDescent="0.35">
      <c r="A31" s="94"/>
      <c r="B31" s="152" t="s">
        <v>19</v>
      </c>
      <c r="C31" s="153" t="s">
        <v>178</v>
      </c>
      <c r="D31" s="154">
        <v>1083.33</v>
      </c>
      <c r="E31" s="155">
        <v>1500</v>
      </c>
      <c r="F31" s="156">
        <v>1250</v>
      </c>
      <c r="G31" s="157">
        <v>1250</v>
      </c>
      <c r="H31" s="155">
        <v>1166</v>
      </c>
      <c r="I31" s="95">
        <v>1249.866</v>
      </c>
    </row>
    <row r="32" spans="1:9" ht="17.25" customHeight="1" thickBot="1" x14ac:dyDescent="0.3">
      <c r="A32" s="90" t="s">
        <v>20</v>
      </c>
      <c r="B32" s="158" t="s">
        <v>21</v>
      </c>
      <c r="C32" s="159"/>
      <c r="D32" s="160"/>
      <c r="E32" s="160"/>
      <c r="F32" s="161"/>
      <c r="G32" s="160"/>
      <c r="H32" s="162"/>
      <c r="I32" s="163"/>
    </row>
    <row r="33" spans="1:9" ht="16.5" x14ac:dyDescent="0.3">
      <c r="A33" s="91"/>
      <c r="B33" s="140" t="s">
        <v>26</v>
      </c>
      <c r="C33" s="164" t="s">
        <v>179</v>
      </c>
      <c r="D33" s="134">
        <v>1916.67</v>
      </c>
      <c r="E33" s="134">
        <v>3000</v>
      </c>
      <c r="F33" s="141">
        <v>2250</v>
      </c>
      <c r="G33" s="143">
        <v>3000</v>
      </c>
      <c r="H33" s="135">
        <v>2000</v>
      </c>
      <c r="I33" s="143">
        <v>2433.3339999999998</v>
      </c>
    </row>
    <row r="34" spans="1:9" ht="16.5" x14ac:dyDescent="0.3">
      <c r="A34" s="92"/>
      <c r="B34" s="144" t="s">
        <v>27</v>
      </c>
      <c r="C34" s="15" t="s">
        <v>180</v>
      </c>
      <c r="D34" s="93">
        <v>1916.76</v>
      </c>
      <c r="E34" s="93">
        <v>3000</v>
      </c>
      <c r="F34" s="145">
        <v>2000</v>
      </c>
      <c r="G34" s="148">
        <v>3000</v>
      </c>
      <c r="H34" s="32">
        <v>2000</v>
      </c>
      <c r="I34" s="148">
        <v>2383.3519999999999</v>
      </c>
    </row>
    <row r="35" spans="1:9" ht="16.5" x14ac:dyDescent="0.3">
      <c r="A35" s="92"/>
      <c r="B35" s="151" t="s">
        <v>28</v>
      </c>
      <c r="C35" s="15" t="s">
        <v>181</v>
      </c>
      <c r="D35" s="93">
        <v>1188</v>
      </c>
      <c r="E35" s="93">
        <v>1000</v>
      </c>
      <c r="F35" s="145">
        <v>1500</v>
      </c>
      <c r="G35" s="148">
        <v>1125</v>
      </c>
      <c r="H35" s="32">
        <v>1333</v>
      </c>
      <c r="I35" s="148">
        <v>1229.2</v>
      </c>
    </row>
    <row r="36" spans="1:9" ht="16.5" x14ac:dyDescent="0.3">
      <c r="A36" s="92"/>
      <c r="B36" s="144" t="s">
        <v>29</v>
      </c>
      <c r="C36" s="15" t="s">
        <v>182</v>
      </c>
      <c r="D36" s="93">
        <v>1166.67</v>
      </c>
      <c r="E36" s="93">
        <v>1500</v>
      </c>
      <c r="F36" s="145">
        <v>1250</v>
      </c>
      <c r="G36" s="148">
        <v>2000</v>
      </c>
      <c r="H36" s="32">
        <v>916</v>
      </c>
      <c r="I36" s="148">
        <v>1366.5340000000001</v>
      </c>
    </row>
    <row r="37" spans="1:9" ht="16.5" customHeight="1" thickBot="1" x14ac:dyDescent="0.35">
      <c r="A37" s="94"/>
      <c r="B37" s="151" t="s">
        <v>30</v>
      </c>
      <c r="C37" s="15" t="s">
        <v>183</v>
      </c>
      <c r="D37" s="165">
        <v>912.5</v>
      </c>
      <c r="E37" s="165">
        <v>1000</v>
      </c>
      <c r="F37" s="156">
        <v>1500</v>
      </c>
      <c r="G37" s="166">
        <v>1000</v>
      </c>
      <c r="H37" s="136">
        <v>666</v>
      </c>
      <c r="I37" s="95">
        <v>1015.7</v>
      </c>
    </row>
    <row r="38" spans="1:9" ht="17.25" customHeight="1" thickBot="1" x14ac:dyDescent="0.3">
      <c r="A38" s="90" t="s">
        <v>25</v>
      </c>
      <c r="B38" s="158" t="s">
        <v>51</v>
      </c>
      <c r="C38" s="159"/>
      <c r="D38" s="160"/>
      <c r="E38" s="160"/>
      <c r="F38" s="161"/>
      <c r="G38" s="167"/>
      <c r="H38" s="168"/>
      <c r="I38" s="95"/>
    </row>
    <row r="39" spans="1:9" ht="17.25" thickBot="1" x14ac:dyDescent="0.35">
      <c r="A39" s="91"/>
      <c r="B39" s="140" t="s">
        <v>31</v>
      </c>
      <c r="C39" s="169" t="s">
        <v>213</v>
      </c>
      <c r="D39" s="42">
        <v>30000</v>
      </c>
      <c r="E39" s="42">
        <v>27000</v>
      </c>
      <c r="F39" s="141">
        <v>25000</v>
      </c>
      <c r="G39" s="170">
        <v>20000</v>
      </c>
      <c r="H39" s="171">
        <v>24333</v>
      </c>
      <c r="I39" s="95">
        <v>25266.6</v>
      </c>
    </row>
    <row r="40" spans="1:9" ht="17.25" thickBot="1" x14ac:dyDescent="0.35">
      <c r="A40" s="94"/>
      <c r="B40" s="152" t="s">
        <v>32</v>
      </c>
      <c r="C40" s="153" t="s">
        <v>185</v>
      </c>
      <c r="D40" s="49">
        <v>15000</v>
      </c>
      <c r="E40" s="49">
        <v>17000</v>
      </c>
      <c r="F40" s="156">
        <v>15500</v>
      </c>
      <c r="G40" s="85">
        <v>15000</v>
      </c>
      <c r="H40" s="172">
        <v>16333</v>
      </c>
      <c r="I40" s="95">
        <v>15766.6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25-02-2019</vt:lpstr>
      <vt:lpstr>By Order</vt:lpstr>
      <vt:lpstr>All Stores</vt:lpstr>
      <vt:lpstr>'25-02-2019'!Print_Titles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2019-02-22T11:09:40Z</cp:lastPrinted>
  <dcterms:created xsi:type="dcterms:W3CDTF">2010-10-20T06:23:14Z</dcterms:created>
  <dcterms:modified xsi:type="dcterms:W3CDTF">2019-02-28T11:49:55Z</dcterms:modified>
</cp:coreProperties>
</file>