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185" yWindow="-15" windowWidth="7200" windowHeight="5085" tabRatio="599" activeTab="3"/>
  </bookViews>
  <sheets>
    <sheet name="Supermarkets" sheetId="5" r:id="rId1"/>
    <sheet name="stores" sheetId="7" r:id="rId2"/>
    <sheet name="Comp" sheetId="8" r:id="rId3"/>
    <sheet name="15-04-2019" sheetId="9" r:id="rId4"/>
    <sheet name="By Order" sheetId="11" r:id="rId5"/>
    <sheet name="All Stores" sheetId="12" r:id="rId6"/>
  </sheets>
  <definedNames>
    <definedName name="_xlnm.Print_Titles" localSheetId="3">'15-04-2019'!$12:$14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I89" i="11" l="1"/>
  <c r="G89" i="11"/>
  <c r="I88" i="11"/>
  <c r="G88" i="11"/>
  <c r="I87" i="11"/>
  <c r="G87" i="11"/>
  <c r="I86" i="11"/>
  <c r="G86" i="11"/>
  <c r="I85" i="11"/>
  <c r="G85" i="11"/>
  <c r="I84" i="11"/>
  <c r="G84" i="11"/>
  <c r="I83" i="11"/>
  <c r="G83" i="11"/>
  <c r="I79" i="11"/>
  <c r="G79" i="11"/>
  <c r="I78" i="11"/>
  <c r="G78" i="11"/>
  <c r="I77" i="11"/>
  <c r="G77" i="11"/>
  <c r="I76" i="11"/>
  <c r="G76" i="11"/>
  <c r="I80" i="11"/>
  <c r="G80" i="11"/>
  <c r="I72" i="11"/>
  <c r="G72" i="11"/>
  <c r="I68" i="11"/>
  <c r="G68" i="11"/>
  <c r="I71" i="11"/>
  <c r="G71" i="11"/>
  <c r="I73" i="11"/>
  <c r="G73" i="11"/>
  <c r="I70" i="11"/>
  <c r="G70" i="11"/>
  <c r="I69" i="11"/>
  <c r="G69" i="11"/>
  <c r="I64" i="11"/>
  <c r="G64" i="11"/>
  <c r="I58" i="11"/>
  <c r="G58" i="11"/>
  <c r="I57" i="11"/>
  <c r="G57" i="11"/>
  <c r="I65" i="11"/>
  <c r="G65" i="11"/>
  <c r="I63" i="11"/>
  <c r="G63" i="11"/>
  <c r="I62" i="11"/>
  <c r="G62" i="11"/>
  <c r="I61" i="11"/>
  <c r="G61" i="11"/>
  <c r="I60" i="11"/>
  <c r="G60" i="11"/>
  <c r="I59" i="11"/>
  <c r="G59" i="11"/>
  <c r="I54" i="11"/>
  <c r="G54" i="11"/>
  <c r="I53" i="11"/>
  <c r="G53" i="11"/>
  <c r="I50" i="11"/>
  <c r="G50" i="11"/>
  <c r="I52" i="11"/>
  <c r="G52" i="11"/>
  <c r="I51" i="11"/>
  <c r="G51" i="11"/>
  <c r="I49" i="11"/>
  <c r="G49" i="11"/>
  <c r="I45" i="11"/>
  <c r="G45" i="11"/>
  <c r="I44" i="11"/>
  <c r="G44" i="11"/>
  <c r="I46" i="11"/>
  <c r="G46" i="11"/>
  <c r="I41" i="11"/>
  <c r="G41" i="11"/>
  <c r="I43" i="11"/>
  <c r="G43" i="11"/>
  <c r="I42" i="11"/>
  <c r="G42" i="11"/>
  <c r="I38" i="11"/>
  <c r="G38" i="11"/>
  <c r="I34" i="11"/>
  <c r="G34" i="11"/>
  <c r="I35" i="11"/>
  <c r="G35" i="11"/>
  <c r="I37" i="11"/>
  <c r="G37" i="11"/>
  <c r="I36" i="11"/>
  <c r="G36" i="11"/>
  <c r="I24" i="11"/>
  <c r="G24" i="11"/>
  <c r="I30" i="11"/>
  <c r="G30" i="11"/>
  <c r="I23" i="11"/>
  <c r="G23" i="11"/>
  <c r="I25" i="11"/>
  <c r="G25" i="11"/>
  <c r="I18" i="11"/>
  <c r="G18" i="11"/>
  <c r="I27" i="11"/>
  <c r="G27" i="11"/>
  <c r="I28" i="11"/>
  <c r="G28" i="11"/>
  <c r="I31" i="11"/>
  <c r="G31" i="11"/>
  <c r="I29" i="11"/>
  <c r="G29" i="11"/>
  <c r="I20" i="11"/>
  <c r="G20" i="11"/>
  <c r="I16" i="11"/>
  <c r="G16" i="11"/>
  <c r="I22" i="11"/>
  <c r="G22" i="11"/>
  <c r="I26" i="11"/>
  <c r="G26" i="11"/>
  <c r="I17" i="11"/>
  <c r="G17" i="11"/>
  <c r="I19" i="11"/>
  <c r="G19" i="11"/>
  <c r="I21" i="11"/>
  <c r="G21" i="11"/>
  <c r="D40" i="8" l="1"/>
  <c r="E40" i="8" l="1"/>
  <c r="I17" i="5" l="1"/>
  <c r="I15" i="5"/>
  <c r="G19" i="5"/>
  <c r="I16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H74" i="11"/>
  <c r="I74" i="11" l="1"/>
  <c r="G16" i="5" l="1"/>
  <c r="G18" i="5" l="1"/>
  <c r="G40" i="8" l="1"/>
  <c r="E32" i="11"/>
  <c r="E39" i="11"/>
  <c r="E47" i="11"/>
  <c r="E55" i="11"/>
  <c r="E66" i="11"/>
  <c r="E74" i="11"/>
  <c r="E81" i="11"/>
  <c r="E90" i="11" l="1"/>
  <c r="E91" i="11" l="1"/>
  <c r="G52" i="5" l="1"/>
  <c r="I50" i="5"/>
  <c r="H15" i="8"/>
  <c r="I45" i="5" l="1"/>
  <c r="F66" i="11" l="1"/>
  <c r="G20" i="9" l="1"/>
  <c r="G34" i="9" l="1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G33" i="9"/>
  <c r="G31" i="9"/>
  <c r="G21" i="9"/>
  <c r="G22" i="9"/>
  <c r="G23" i="9"/>
  <c r="G24" i="9"/>
  <c r="G25" i="9"/>
  <c r="G26" i="9"/>
  <c r="G27" i="9"/>
  <c r="G28" i="9"/>
  <c r="G29" i="9"/>
  <c r="G30" i="9"/>
  <c r="G17" i="9"/>
  <c r="G18" i="9"/>
  <c r="G19" i="9"/>
  <c r="G16" i="9"/>
  <c r="H90" i="11" l="1"/>
  <c r="F90" i="11"/>
  <c r="H81" i="11"/>
  <c r="F81" i="11"/>
  <c r="H66" i="11"/>
  <c r="H55" i="11"/>
  <c r="F55" i="11"/>
  <c r="H47" i="11"/>
  <c r="F47" i="11"/>
  <c r="H39" i="11"/>
  <c r="F39" i="11"/>
  <c r="H32" i="11"/>
  <c r="F32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G39" i="11"/>
  <c r="I32" i="11"/>
  <c r="I66" i="11"/>
  <c r="I81" i="11"/>
  <c r="G32" i="11"/>
  <c r="I91" i="11" l="1"/>
  <c r="G91" i="11"/>
  <c r="I16" i="9" l="1"/>
  <c r="F15" i="8" l="1"/>
  <c r="I15" i="8"/>
  <c r="F16" i="8"/>
  <c r="H16" i="8"/>
  <c r="F17" i="8"/>
  <c r="H17" i="8"/>
  <c r="F18" i="8"/>
  <c r="H18" i="8"/>
  <c r="F19" i="8"/>
  <c r="H19" i="8"/>
  <c r="F20" i="8"/>
  <c r="H20" i="8"/>
  <c r="F21" i="8"/>
  <c r="H21" i="8"/>
  <c r="F22" i="8"/>
  <c r="H22" i="8"/>
  <c r="F23" i="8"/>
  <c r="H23" i="8"/>
  <c r="F24" i="8"/>
  <c r="H24" i="8"/>
  <c r="F25" i="8"/>
  <c r="H25" i="8"/>
  <c r="F26" i="8"/>
  <c r="H26" i="8"/>
  <c r="F27" i="8"/>
  <c r="H27" i="8"/>
  <c r="F28" i="8"/>
  <c r="H28" i="8"/>
  <c r="F29" i="8"/>
  <c r="H29" i="8"/>
  <c r="F30" i="8"/>
  <c r="H30" i="8"/>
  <c r="F32" i="8"/>
  <c r="H32" i="8"/>
  <c r="F33" i="8"/>
  <c r="H33" i="8"/>
  <c r="F34" i="8"/>
  <c r="H34" i="8"/>
  <c r="F35" i="8"/>
  <c r="H35" i="8"/>
  <c r="F36" i="8"/>
  <c r="H36" i="8"/>
  <c r="F38" i="8"/>
  <c r="H38" i="8"/>
  <c r="F39" i="8"/>
  <c r="H39" i="8"/>
  <c r="I71" i="9" l="1"/>
  <c r="I72" i="9"/>
  <c r="I73" i="9"/>
  <c r="I74" i="9"/>
  <c r="I70" i="9"/>
  <c r="I46" i="9" l="1"/>
  <c r="I47" i="9"/>
  <c r="I48" i="9"/>
  <c r="I49" i="9"/>
  <c r="I50" i="9"/>
  <c r="I51" i="9"/>
  <c r="H40" i="8" l="1"/>
  <c r="G15" i="5" l="1"/>
  <c r="G17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4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</calcChain>
</file>

<file path=xl/sharedStrings.xml><?xml version="1.0" encoding="utf-8"?>
<sst xmlns="http://schemas.openxmlformats.org/spreadsheetml/2006/main" count="848" uniqueCount="227">
  <si>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</si>
  <si>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</si>
  <si>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</si>
  <si>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</si>
  <si>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</si>
  <si>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</si>
  <si>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</si>
  <si>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</si>
  <si>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</si>
  <si>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</si>
  <si>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</si>
  <si>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</si>
  <si>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</si>
  <si>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</si>
  <si>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</si>
  <si>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</si>
  <si>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</si>
  <si>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</si>
  <si>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</si>
  <si>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</si>
  <si>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</si>
  <si>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</si>
  <si>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</si>
  <si>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</si>
  <si>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</si>
  <si>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</si>
  <si>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</si>
  <si>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</si>
  <si>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</si>
  <si>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</si>
  <si>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</si>
  <si>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</si>
  <si>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</si>
  <si>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</si>
  <si>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</si>
  <si>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</si>
  <si>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</si>
  <si>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</si>
  <si>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</si>
  <si>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</si>
  <si>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</si>
  <si>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</si>
  <si>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</si>
  <si>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</si>
  <si>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</si>
  <si>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</si>
  <si>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</si>
  <si>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</si>
  <si>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</si>
  <si>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</si>
  <si>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</si>
  <si>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</si>
  <si>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</si>
  <si>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</si>
  <si>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</si>
  <si>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</si>
  <si>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</si>
  <si>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</si>
  <si>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</si>
  <si>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</si>
  <si>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</si>
  <si>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</si>
  <si>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</si>
  <si>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</si>
  <si>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</si>
  <si>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</si>
  <si>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</si>
  <si>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</si>
  <si>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</si>
  <si>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</si>
  <si>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</si>
  <si>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</si>
  <si>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</si>
  <si>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</si>
  <si>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</si>
  <si>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</si>
  <si>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</si>
  <si>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</si>
  <si>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</si>
  <si>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</si>
  <si>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</si>
  <si>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</si>
  <si>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</si>
  <si>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</si>
  <si>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</si>
  <si>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</si>
  <si>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</si>
  <si>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</si>
  <si>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</si>
  <si>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</si>
  <si>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</si>
  <si>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</si>
  <si>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</si>
  <si>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</si>
  <si>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</si>
  <si>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</si>
  <si>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</si>
  <si>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</si>
  <si>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</si>
  <si>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</si>
  <si>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</si>
  <si>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</si>
  <si>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</si>
  <si>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</si>
  <si>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</si>
  <si>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</si>
  <si>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</si>
  <si>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</si>
  <si>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</si>
  <si>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</si>
  <si>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</si>
  <si>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</si>
  <si>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</si>
  <si>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</si>
  <si>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</si>
  <si>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</si>
  <si>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</si>
  <si>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</si>
  <si>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</si>
  <si>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</si>
  <si>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</si>
  <si>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</si>
  <si>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</si>
  <si>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</si>
  <si>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</si>
  <si>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</si>
  <si>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</si>
  <si>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</si>
  <si>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</si>
  <si>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</si>
  <si>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</si>
  <si>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</si>
  <si>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</si>
  <si>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</si>
  <si>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</si>
  <si>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</si>
  <si>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</si>
  <si>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</si>
  <si>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</si>
  <si>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</si>
  <si>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</si>
  <si>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</si>
  <si>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</si>
  <si>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</si>
  <si>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</si>
  <si>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</si>
  <si>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</si>
  <si>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</si>
  <si>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</si>
  <si>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</si>
  <si>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</si>
  <si>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</si>
  <si>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</si>
  <si>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</si>
  <si>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</si>
  <si>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</si>
  <si>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</si>
  <si>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</si>
  <si>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</si>
  <si>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</si>
  <si>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</si>
  <si>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</si>
  <si>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</si>
  <si>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</si>
  <si>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</si>
  <si>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</si>
  <si>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</si>
  <si>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</si>
  <si>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</si>
  <si>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</si>
  <si>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</si>
  <si>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</si>
  <si>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</si>
  <si>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</si>
  <si>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</si>
  <si>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</si>
  <si>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</si>
  <si>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</si>
  <si>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</si>
  <si>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</si>
  <si>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</si>
  <si>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</si>
  <si>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</si>
  <si>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</si>
  <si>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</si>
  <si>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</si>
  <si>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</si>
  <si>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</si>
  <si>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</si>
  <si>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</si>
  <si>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</si>
  <si>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</si>
  <si>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</si>
  <si>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</si>
  <si>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</si>
  <si>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</si>
  <si>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</si>
  <si>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</si>
  <si>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</si>
  <si>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</si>
  <si>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</si>
  <si>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</si>
  <si>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</si>
  <si>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</si>
  <si>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</si>
  <si>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</si>
  <si>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</si>
  <si>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</si>
  <si>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</si>
  <si>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</si>
  <si>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</si>
  <si>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</si>
  <si>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</si>
  <si>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</si>
  <si>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</si>
  <si>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</si>
  <si>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</si>
  <si>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الأسعار في نيسان 2018 (ل.ل.)</t>
  </si>
  <si>
    <t>معدل أسعار  السوبرماركات في 08-04-2019 (ل.ل.)</t>
  </si>
  <si>
    <t>معدل أسعار المحلات والملاحم في 08-04-2019 (ل.ل.)</t>
  </si>
  <si>
    <t>المعدل العام للأسعار في 08-04-2019  (ل.ل.)</t>
  </si>
  <si>
    <t>معدل أسعار  السوبرماركات في 15-04-2019 (ل.ل.)</t>
  </si>
  <si>
    <t>معدل أسعار المحلات والملاحم في 015-04-2019 (ل.ل.)</t>
  </si>
  <si>
    <t xml:space="preserve"> التاريخ 15 نيسان 2019</t>
  </si>
  <si>
    <t>معدل أسعار المحلات والملاحم في 15-04-2019 (ل.ل.)</t>
  </si>
  <si>
    <t>المعدل العام للأسعار في 15-04-2019  (ل.ل.)</t>
  </si>
  <si>
    <t xml:space="preserve"> التاريخ  15نيسان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</si>
</sst>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7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16" fillId="0" borderId="0" xfId="0" applyFont="1"/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1" fontId="1" fillId="2" borderId="3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4" fillId="2" borderId="23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21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0" fillId="0" borderId="0" xfId="0" applyNumberFormat="1" applyFill="1"/>
    <xf numFmtId="0" fontId="9" fillId="0" borderId="25" xfId="0" applyFont="1" applyBorder="1" applyAlignment="1">
      <alignment horizontal="right" indent="1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9" fillId="0" borderId="29" xfId="0" applyFont="1" applyBorder="1" applyAlignment="1">
      <alignment horizontal="right" inden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2"/>
  <sheetViews>
    <sheetView rightToLeft="1" zoomScaleNormal="100" workbookViewId="0">
      <selection activeCell="A10" sqref="A10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146" t="s">
        <v>202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226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147" t="s">
        <v>3</v>
      </c>
      <c r="B12" s="153"/>
      <c r="C12" s="151" t="s">
        <v>0</v>
      </c>
      <c r="D12" s="149" t="s">
        <v>23</v>
      </c>
      <c r="E12" s="149" t="s">
        <v>217</v>
      </c>
      <c r="F12" s="149" t="s">
        <v>221</v>
      </c>
      <c r="G12" s="149" t="s">
        <v>197</v>
      </c>
      <c r="H12" s="149" t="s">
        <v>218</v>
      </c>
      <c r="I12" s="149" t="s">
        <v>187</v>
      </c>
    </row>
    <row r="13" spans="1:9" ht="38.25" customHeight="1" thickBot="1" x14ac:dyDescent="0.25">
      <c r="A13" s="148"/>
      <c r="B13" s="154"/>
      <c r="C13" s="152"/>
      <c r="D13" s="150"/>
      <c r="E13" s="150"/>
      <c r="F13" s="150"/>
      <c r="G13" s="150"/>
      <c r="H13" s="150"/>
      <c r="I13" s="150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8" t="s">
        <v>4</v>
      </c>
      <c r="C15" s="19" t="s">
        <v>84</v>
      </c>
      <c r="D15" s="20" t="s">
        <v>161</v>
      </c>
      <c r="E15" s="42">
        <v>1511.1343999999999</v>
      </c>
      <c r="F15" s="43">
        <v>1603.8</v>
      </c>
      <c r="G15" s="45">
        <f t="shared" ref="G15:G30" si="0">(F15-E15)/E15</f>
        <v>6.1321878451049784E-2</v>
      </c>
      <c r="H15" s="43">
        <v>1699.8</v>
      </c>
      <c r="I15" s="45">
        <f>(F15-H15)/H15</f>
        <v>-5.6477232615601836E-2</v>
      </c>
    </row>
    <row r="16" spans="1:9" ht="16.5" x14ac:dyDescent="0.3">
      <c r="A16" s="37"/>
      <c r="B16" s="99" t="s">
        <v>5</v>
      </c>
      <c r="C16" s="15" t="s">
        <v>85</v>
      </c>
      <c r="D16" s="11" t="s">
        <v>161</v>
      </c>
      <c r="E16" s="46">
        <v>1736.7506000000001</v>
      </c>
      <c r="F16" s="47">
        <v>1598.8</v>
      </c>
      <c r="G16" s="48">
        <f t="shared" si="0"/>
        <v>-7.94302878029811E-2</v>
      </c>
      <c r="H16" s="47">
        <v>1684.7</v>
      </c>
      <c r="I16" s="44">
        <f t="shared" ref="I16:I30" si="1">(F16-H16)/H16</f>
        <v>-5.0988306523416682E-2</v>
      </c>
    </row>
    <row r="17" spans="1:9" ht="16.5" x14ac:dyDescent="0.3">
      <c r="A17" s="37"/>
      <c r="B17" s="99" t="s">
        <v>6</v>
      </c>
      <c r="C17" s="15" t="s">
        <v>86</v>
      </c>
      <c r="D17" s="11" t="s">
        <v>161</v>
      </c>
      <c r="E17" s="46">
        <v>1458.5962</v>
      </c>
      <c r="F17" s="47">
        <v>1888.8</v>
      </c>
      <c r="G17" s="48">
        <f t="shared" si="0"/>
        <v>0.29494372740035935</v>
      </c>
      <c r="H17" s="47">
        <v>1963.8</v>
      </c>
      <c r="I17" s="44">
        <f>(F17-H17)/H17</f>
        <v>-3.8191261839291168E-2</v>
      </c>
    </row>
    <row r="18" spans="1:9" ht="16.5" x14ac:dyDescent="0.3">
      <c r="A18" s="37"/>
      <c r="B18" s="99" t="s">
        <v>7</v>
      </c>
      <c r="C18" s="15" t="s">
        <v>87</v>
      </c>
      <c r="D18" s="11" t="s">
        <v>161</v>
      </c>
      <c r="E18" s="46">
        <v>679.14930000000004</v>
      </c>
      <c r="F18" s="47">
        <v>1048.8</v>
      </c>
      <c r="G18" s="48">
        <f t="shared" si="0"/>
        <v>0.54428488699023891</v>
      </c>
      <c r="H18" s="47">
        <v>1023.8</v>
      </c>
      <c r="I18" s="44">
        <f t="shared" si="1"/>
        <v>2.441883180308654E-2</v>
      </c>
    </row>
    <row r="19" spans="1:9" ht="16.5" x14ac:dyDescent="0.3">
      <c r="A19" s="37"/>
      <c r="B19" s="99" t="s">
        <v>8</v>
      </c>
      <c r="C19" s="15" t="s">
        <v>89</v>
      </c>
      <c r="D19" s="11" t="s">
        <v>161</v>
      </c>
      <c r="E19" s="46">
        <v>4189.0738047619043</v>
      </c>
      <c r="F19" s="47">
        <v>5660</v>
      </c>
      <c r="G19" s="48">
        <f>(F19-E19)/E19</f>
        <v>0.35113398898964954</v>
      </c>
      <c r="H19" s="47">
        <v>5905.5555555555557</v>
      </c>
      <c r="I19" s="44">
        <f t="shared" si="1"/>
        <v>-4.1580432737535297E-2</v>
      </c>
    </row>
    <row r="20" spans="1:9" ht="16.5" x14ac:dyDescent="0.3">
      <c r="A20" s="37"/>
      <c r="B20" s="99" t="s">
        <v>9</v>
      </c>
      <c r="C20" s="15" t="s">
        <v>88</v>
      </c>
      <c r="D20" s="11" t="s">
        <v>161</v>
      </c>
      <c r="E20" s="46">
        <v>1534.0260000000001</v>
      </c>
      <c r="F20" s="47">
        <v>1549.8</v>
      </c>
      <c r="G20" s="48">
        <f t="shared" si="0"/>
        <v>1.028274618552742E-2</v>
      </c>
      <c r="H20" s="47">
        <v>1673.8</v>
      </c>
      <c r="I20" s="44">
        <f t="shared" si="1"/>
        <v>-7.4082925080654796E-2</v>
      </c>
    </row>
    <row r="21" spans="1:9" ht="16.5" x14ac:dyDescent="0.3">
      <c r="A21" s="37"/>
      <c r="B21" s="99" t="s">
        <v>10</v>
      </c>
      <c r="C21" s="15" t="s">
        <v>90</v>
      </c>
      <c r="D21" s="11" t="s">
        <v>161</v>
      </c>
      <c r="E21" s="46">
        <v>1284.0104000000001</v>
      </c>
      <c r="F21" s="47">
        <v>1408.8</v>
      </c>
      <c r="G21" s="48">
        <f t="shared" si="0"/>
        <v>9.7187374806309845E-2</v>
      </c>
      <c r="H21" s="47">
        <v>1383.7</v>
      </c>
      <c r="I21" s="44">
        <f t="shared" si="1"/>
        <v>1.8139770181397636E-2</v>
      </c>
    </row>
    <row r="22" spans="1:9" ht="16.5" x14ac:dyDescent="0.3">
      <c r="A22" s="37"/>
      <c r="B22" s="99" t="s">
        <v>11</v>
      </c>
      <c r="C22" s="15" t="s">
        <v>91</v>
      </c>
      <c r="D22" s="13" t="s">
        <v>81</v>
      </c>
      <c r="E22" s="46">
        <v>374.49339999999995</v>
      </c>
      <c r="F22" s="47">
        <v>467.3</v>
      </c>
      <c r="G22" s="48">
        <f t="shared" si="0"/>
        <v>0.24781905368692767</v>
      </c>
      <c r="H22" s="47">
        <v>422.3</v>
      </c>
      <c r="I22" s="44">
        <f t="shared" si="1"/>
        <v>0.10655931802036467</v>
      </c>
    </row>
    <row r="23" spans="1:9" ht="16.5" x14ac:dyDescent="0.3">
      <c r="A23" s="37"/>
      <c r="B23" s="99" t="s">
        <v>12</v>
      </c>
      <c r="C23" s="15" t="s">
        <v>92</v>
      </c>
      <c r="D23" s="13" t="s">
        <v>81</v>
      </c>
      <c r="E23" s="46">
        <v>491.02499999999998</v>
      </c>
      <c r="F23" s="47">
        <v>604.79999999999995</v>
      </c>
      <c r="G23" s="48">
        <f t="shared" si="0"/>
        <v>0.23170917977699707</v>
      </c>
      <c r="H23" s="47">
        <v>549.79999999999995</v>
      </c>
      <c r="I23" s="44">
        <f t="shared" si="1"/>
        <v>0.10003637686431431</v>
      </c>
    </row>
    <row r="24" spans="1:9" ht="16.5" x14ac:dyDescent="0.3">
      <c r="A24" s="37"/>
      <c r="B24" s="99" t="s">
        <v>13</v>
      </c>
      <c r="C24" s="15" t="s">
        <v>93</v>
      </c>
      <c r="D24" s="13" t="s">
        <v>81</v>
      </c>
      <c r="E24" s="46">
        <v>483.06659999999999</v>
      </c>
      <c r="F24" s="47">
        <v>579.79999999999995</v>
      </c>
      <c r="G24" s="48">
        <f t="shared" si="0"/>
        <v>0.20024857856038891</v>
      </c>
      <c r="H24" s="47">
        <v>564.79999999999995</v>
      </c>
      <c r="I24" s="44">
        <f t="shared" si="1"/>
        <v>2.6558073654390935E-2</v>
      </c>
    </row>
    <row r="25" spans="1:9" ht="16.5" x14ac:dyDescent="0.3">
      <c r="A25" s="37"/>
      <c r="B25" s="99" t="s">
        <v>14</v>
      </c>
      <c r="C25" s="15" t="s">
        <v>94</v>
      </c>
      <c r="D25" s="13" t="s">
        <v>81</v>
      </c>
      <c r="E25" s="46">
        <v>489.99519999999995</v>
      </c>
      <c r="F25" s="47">
        <v>579.79999999999995</v>
      </c>
      <c r="G25" s="48">
        <f t="shared" si="0"/>
        <v>0.18327689740634195</v>
      </c>
      <c r="H25" s="47">
        <v>569.79999999999995</v>
      </c>
      <c r="I25" s="44">
        <f t="shared" si="1"/>
        <v>1.755001755001755E-2</v>
      </c>
    </row>
    <row r="26" spans="1:9" ht="16.5" x14ac:dyDescent="0.3">
      <c r="A26" s="37"/>
      <c r="B26" s="99" t="s">
        <v>15</v>
      </c>
      <c r="C26" s="15" t="s">
        <v>95</v>
      </c>
      <c r="D26" s="13" t="s">
        <v>82</v>
      </c>
      <c r="E26" s="46">
        <v>1289.6181999999999</v>
      </c>
      <c r="F26" s="47">
        <v>1679.8</v>
      </c>
      <c r="G26" s="48">
        <f t="shared" si="0"/>
        <v>0.3025560588397404</v>
      </c>
      <c r="H26" s="47">
        <v>1854.8</v>
      </c>
      <c r="I26" s="44">
        <f t="shared" si="1"/>
        <v>-9.4349795126159153E-2</v>
      </c>
    </row>
    <row r="27" spans="1:9" ht="16.5" x14ac:dyDescent="0.3">
      <c r="A27" s="37"/>
      <c r="B27" s="99" t="s">
        <v>16</v>
      </c>
      <c r="C27" s="15" t="s">
        <v>96</v>
      </c>
      <c r="D27" s="13" t="s">
        <v>81</v>
      </c>
      <c r="E27" s="46">
        <v>519.11419999999998</v>
      </c>
      <c r="F27" s="47">
        <v>579.79999999999995</v>
      </c>
      <c r="G27" s="48">
        <f t="shared" si="0"/>
        <v>0.11690260062236782</v>
      </c>
      <c r="H27" s="47">
        <v>574.79999999999995</v>
      </c>
      <c r="I27" s="44">
        <f t="shared" si="1"/>
        <v>8.6986778009742523E-3</v>
      </c>
    </row>
    <row r="28" spans="1:9" ht="16.5" x14ac:dyDescent="0.3">
      <c r="A28" s="37"/>
      <c r="B28" s="99" t="s">
        <v>17</v>
      </c>
      <c r="C28" s="15" t="s">
        <v>97</v>
      </c>
      <c r="D28" s="11" t="s">
        <v>161</v>
      </c>
      <c r="E28" s="46">
        <v>1010.865</v>
      </c>
      <c r="F28" s="47">
        <v>1393.8</v>
      </c>
      <c r="G28" s="48">
        <f t="shared" si="0"/>
        <v>0.37881913015091029</v>
      </c>
      <c r="H28" s="47">
        <v>1439.8</v>
      </c>
      <c r="I28" s="44">
        <f t="shared" si="1"/>
        <v>-3.1948881789137379E-2</v>
      </c>
    </row>
    <row r="29" spans="1:9" ht="16.5" x14ac:dyDescent="0.3">
      <c r="A29" s="37"/>
      <c r="B29" s="99" t="s">
        <v>18</v>
      </c>
      <c r="C29" s="15" t="s">
        <v>98</v>
      </c>
      <c r="D29" s="13" t="s">
        <v>83</v>
      </c>
      <c r="E29" s="46">
        <v>1494.8799999999999</v>
      </c>
      <c r="F29" s="47">
        <v>1680.5</v>
      </c>
      <c r="G29" s="48">
        <f t="shared" si="0"/>
        <v>0.12417050198009214</v>
      </c>
      <c r="H29" s="47">
        <v>1605.4</v>
      </c>
      <c r="I29" s="44">
        <f t="shared" si="1"/>
        <v>4.677961878659518E-2</v>
      </c>
    </row>
    <row r="30" spans="1:9" ht="17.25" thickBot="1" x14ac:dyDescent="0.35">
      <c r="A30" s="38"/>
      <c r="B30" s="100" t="s">
        <v>19</v>
      </c>
      <c r="C30" s="16" t="s">
        <v>99</v>
      </c>
      <c r="D30" s="12" t="s">
        <v>161</v>
      </c>
      <c r="E30" s="49">
        <v>847.49399999999991</v>
      </c>
      <c r="F30" s="50">
        <v>1313.8</v>
      </c>
      <c r="G30" s="51">
        <f t="shared" si="0"/>
        <v>0.55021746466641663</v>
      </c>
      <c r="H30" s="50">
        <v>1293.8</v>
      </c>
      <c r="I30" s="56">
        <f t="shared" si="1"/>
        <v>1.5458339774308241E-2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41"/>
      <c r="G31" s="52"/>
      <c r="H31" s="41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2476.3483999999999</v>
      </c>
      <c r="F32" s="43">
        <v>2236.25</v>
      </c>
      <c r="G32" s="45">
        <f>(F32-E32)/E32</f>
        <v>-9.6956631788967934E-2</v>
      </c>
      <c r="H32" s="43">
        <v>2330</v>
      </c>
      <c r="I32" s="44">
        <f>(F32-H32)/H32</f>
        <v>-4.0236051502145924E-2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2448.08</v>
      </c>
      <c r="F33" s="47">
        <v>2038.8</v>
      </c>
      <c r="G33" s="48">
        <f>(F33-E33)/E33</f>
        <v>-0.16718407895166823</v>
      </c>
      <c r="H33" s="47">
        <v>2093.8000000000002</v>
      </c>
      <c r="I33" s="44">
        <f>(F33-H33)/H33</f>
        <v>-2.6268029420193056E-2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1501.0983999999999</v>
      </c>
      <c r="F34" s="47">
        <v>1936.25</v>
      </c>
      <c r="G34" s="48">
        <f>(F34-E34)/E34</f>
        <v>0.28988879076814694</v>
      </c>
      <c r="H34" s="47">
        <v>2031.25</v>
      </c>
      <c r="I34" s="44">
        <f>(F34-H34)/H34</f>
        <v>-4.6769230769230771E-2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1638.73</v>
      </c>
      <c r="F35" s="47">
        <v>1712.5</v>
      </c>
      <c r="G35" s="48">
        <f>(F35-E35)/E35</f>
        <v>4.5016567707920147E-2</v>
      </c>
      <c r="H35" s="47">
        <v>1617.5</v>
      </c>
      <c r="I35" s="44">
        <f>(F35-H35)/H35</f>
        <v>5.8732612055641419E-2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1373.6972000000001</v>
      </c>
      <c r="F36" s="50">
        <v>974.7</v>
      </c>
      <c r="G36" s="51">
        <f>(F36-E36)/E36</f>
        <v>-0.2904549852762312</v>
      </c>
      <c r="H36" s="50">
        <v>1034.5999999999999</v>
      </c>
      <c r="I36" s="56">
        <f>(F36-H36)/H36</f>
        <v>-5.7896771699207296E-2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41"/>
      <c r="G37" s="52"/>
      <c r="H37" s="41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46">
        <v>26910.522288888889</v>
      </c>
      <c r="F38" s="43">
        <v>28135.555555555555</v>
      </c>
      <c r="G38" s="45">
        <f t="shared" ref="G38:G43" si="2">(F38-E38)/E38</f>
        <v>4.5522463425857425E-2</v>
      </c>
      <c r="H38" s="43">
        <v>28135.555555555555</v>
      </c>
      <c r="I38" s="44">
        <f t="shared" ref="I38:I43" si="3">(F38-H38)/H38</f>
        <v>0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46">
        <v>15273.18888888889</v>
      </c>
      <c r="F39" s="57">
        <v>14575.888888888889</v>
      </c>
      <c r="G39" s="48">
        <f t="shared" si="2"/>
        <v>-4.5655167697643072E-2</v>
      </c>
      <c r="H39" s="57">
        <v>14575.888888888889</v>
      </c>
      <c r="I39" s="44">
        <f>(F39-H39)/H39</f>
        <v>0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57">
        <v>10351</v>
      </c>
      <c r="F40" s="57">
        <v>10204.75</v>
      </c>
      <c r="G40" s="48">
        <f t="shared" si="2"/>
        <v>-1.4129069655105787E-2</v>
      </c>
      <c r="H40" s="57">
        <v>11147.875</v>
      </c>
      <c r="I40" s="44">
        <f t="shared" si="3"/>
        <v>-8.4601325364699553E-2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47">
        <v>5843.2</v>
      </c>
      <c r="F41" s="47">
        <v>5780</v>
      </c>
      <c r="G41" s="48">
        <f t="shared" si="2"/>
        <v>-1.0815991237677954E-2</v>
      </c>
      <c r="H41" s="47">
        <v>5590</v>
      </c>
      <c r="I41" s="44">
        <f t="shared" si="3"/>
        <v>3.3989266547406083E-2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7">
        <v>9968.4761904761908</v>
      </c>
      <c r="F42" s="47">
        <v>9966.6666666666661</v>
      </c>
      <c r="G42" s="48">
        <f t="shared" si="2"/>
        <v>-1.8152461569337629E-4</v>
      </c>
      <c r="H42" s="47">
        <v>9966.6666666666661</v>
      </c>
      <c r="I42" s="44">
        <f t="shared" si="3"/>
        <v>0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24" t="s">
        <v>161</v>
      </c>
      <c r="E43" s="50">
        <v>12125</v>
      </c>
      <c r="F43" s="50">
        <v>12883.333333333334</v>
      </c>
      <c r="G43" s="51">
        <f t="shared" si="2"/>
        <v>6.2542955326460536E-2</v>
      </c>
      <c r="H43" s="50">
        <v>12883.333333333334</v>
      </c>
      <c r="I43" s="59">
        <f t="shared" si="3"/>
        <v>0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130"/>
      <c r="G44" s="6"/>
      <c r="H44" s="130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5542.7777777777774</v>
      </c>
      <c r="F45" s="43">
        <v>6547</v>
      </c>
      <c r="G45" s="45">
        <f t="shared" ref="G45:G50" si="4">(F45-E45)/E45</f>
        <v>0.18117670642477707</v>
      </c>
      <c r="H45" s="43">
        <v>6589.7777777777774</v>
      </c>
      <c r="I45" s="44">
        <f t="shared" ref="I45:I50" si="5">(F45-H45)/H45</f>
        <v>-6.4915357118769199E-3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6035.1111111111113</v>
      </c>
      <c r="F46" s="47">
        <v>6035.333333333333</v>
      </c>
      <c r="G46" s="48">
        <f t="shared" si="4"/>
        <v>3.6821562707037567E-5</v>
      </c>
      <c r="H46" s="47">
        <v>6035.333333333333</v>
      </c>
      <c r="I46" s="87">
        <f t="shared" si="5"/>
        <v>0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19284.428571428572</v>
      </c>
      <c r="F47" s="47">
        <v>19026.428571428572</v>
      </c>
      <c r="G47" s="48">
        <f t="shared" si="4"/>
        <v>-1.3378669689090383E-2</v>
      </c>
      <c r="H47" s="47">
        <v>19026.428571428572</v>
      </c>
      <c r="I47" s="87">
        <f t="shared" si="5"/>
        <v>0</v>
      </c>
    </row>
    <row r="48" spans="1:9" ht="16.5" x14ac:dyDescent="0.3">
      <c r="A48" s="37"/>
      <c r="B48" s="34" t="s">
        <v>48</v>
      </c>
      <c r="C48" s="15" t="s">
        <v>157</v>
      </c>
      <c r="D48" s="11" t="s">
        <v>114</v>
      </c>
      <c r="E48" s="47">
        <v>19384.591428571432</v>
      </c>
      <c r="F48" s="47">
        <v>19130.892500000002</v>
      </c>
      <c r="G48" s="48">
        <f t="shared" si="4"/>
        <v>-1.3087659314681076E-2</v>
      </c>
      <c r="H48" s="47">
        <v>19130.892749999999</v>
      </c>
      <c r="I48" s="87">
        <f t="shared" si="5"/>
        <v>-1.3067868843833627E-8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47">
        <v>2199.2857142857142</v>
      </c>
      <c r="F49" s="47">
        <v>2241.6666666666665</v>
      </c>
      <c r="G49" s="48">
        <f t="shared" si="4"/>
        <v>1.9270325863375515E-2</v>
      </c>
      <c r="H49" s="47">
        <v>2241.6666666666665</v>
      </c>
      <c r="I49" s="44">
        <f t="shared" si="5"/>
        <v>0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50">
        <v>25302.577777777777</v>
      </c>
      <c r="F50" s="50">
        <v>27571</v>
      </c>
      <c r="G50" s="56">
        <f t="shared" si="4"/>
        <v>8.9651822914837004E-2</v>
      </c>
      <c r="H50" s="50">
        <v>27571</v>
      </c>
      <c r="I50" s="59">
        <f t="shared" si="5"/>
        <v>0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41"/>
      <c r="G51" s="52"/>
      <c r="H51" s="41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43">
        <v>3750</v>
      </c>
      <c r="F52" s="66">
        <v>3750</v>
      </c>
      <c r="G52" s="45">
        <f t="shared" ref="G52:G60" si="6">(F52-E52)/E52</f>
        <v>0</v>
      </c>
      <c r="H52" s="66">
        <v>3750</v>
      </c>
      <c r="I52" s="125">
        <f t="shared" ref="I52:I60" si="7">(F52-H52)/H52</f>
        <v>0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47">
        <v>3947.1666666666665</v>
      </c>
      <c r="F53" s="70">
        <v>3606.1428571428573</v>
      </c>
      <c r="G53" s="48">
        <f t="shared" si="6"/>
        <v>-8.6397114265205216E-2</v>
      </c>
      <c r="H53" s="70">
        <v>3606.1428571428573</v>
      </c>
      <c r="I53" s="87">
        <f t="shared" si="7"/>
        <v>0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47">
        <v>2047.5</v>
      </c>
      <c r="F54" s="70">
        <v>2881.25</v>
      </c>
      <c r="G54" s="48">
        <f t="shared" si="6"/>
        <v>0.4072039072039072</v>
      </c>
      <c r="H54" s="70">
        <v>2881.25</v>
      </c>
      <c r="I54" s="87">
        <f t="shared" si="7"/>
        <v>0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47">
        <v>5500</v>
      </c>
      <c r="F55" s="70">
        <v>4650</v>
      </c>
      <c r="G55" s="48">
        <f t="shared" si="6"/>
        <v>-0.15454545454545454</v>
      </c>
      <c r="H55" s="70">
        <v>4650</v>
      </c>
      <c r="I55" s="87">
        <f t="shared" si="7"/>
        <v>0</v>
      </c>
    </row>
    <row r="56" spans="1:9" ht="16.5" x14ac:dyDescent="0.3">
      <c r="A56" s="37"/>
      <c r="B56" s="102" t="s">
        <v>42</v>
      </c>
      <c r="C56" s="103" t="s">
        <v>198</v>
      </c>
      <c r="D56" s="104" t="s">
        <v>114</v>
      </c>
      <c r="E56" s="61">
        <v>2060.25</v>
      </c>
      <c r="F56" s="105">
        <v>2026</v>
      </c>
      <c r="G56" s="55">
        <f t="shared" si="6"/>
        <v>-1.6624196092707197E-2</v>
      </c>
      <c r="H56" s="105">
        <v>2026</v>
      </c>
      <c r="I56" s="88">
        <f t="shared" si="7"/>
        <v>0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50">
        <v>4407.3388888888894</v>
      </c>
      <c r="F57" s="50">
        <v>4047.7777777777778</v>
      </c>
      <c r="G57" s="51">
        <f t="shared" si="6"/>
        <v>-8.1582360734179585E-2</v>
      </c>
      <c r="H57" s="50">
        <v>3936.4444444444443</v>
      </c>
      <c r="I57" s="126">
        <f t="shared" si="7"/>
        <v>2.8282714237326447E-2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5063.75</v>
      </c>
      <c r="F58" s="68">
        <v>4755.625</v>
      </c>
      <c r="G58" s="44">
        <f t="shared" si="6"/>
        <v>-6.0849173043692917E-2</v>
      </c>
      <c r="H58" s="68">
        <v>4981.125</v>
      </c>
      <c r="I58" s="44">
        <f t="shared" si="7"/>
        <v>-4.5270897638585661E-2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4991</v>
      </c>
      <c r="F59" s="70">
        <v>4679.5</v>
      </c>
      <c r="G59" s="48">
        <f t="shared" si="6"/>
        <v>-6.2412342215988778E-2</v>
      </c>
      <c r="H59" s="70">
        <v>4809.5</v>
      </c>
      <c r="I59" s="44">
        <f t="shared" si="7"/>
        <v>-2.7029836781370206E-2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20716.25</v>
      </c>
      <c r="F60" s="73">
        <v>20963.75</v>
      </c>
      <c r="G60" s="51">
        <f t="shared" si="6"/>
        <v>1.1947142943341579E-2</v>
      </c>
      <c r="H60" s="73">
        <v>20815.714285714286</v>
      </c>
      <c r="I60" s="51">
        <f t="shared" si="7"/>
        <v>7.1117287763365336E-3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52"/>
      <c r="G61" s="52"/>
      <c r="H61" s="5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43">
        <v>6502.75</v>
      </c>
      <c r="F62" s="54">
        <v>6249.4444444444443</v>
      </c>
      <c r="G62" s="45">
        <f t="shared" ref="G62:G67" si="8">(F62-E62)/E62</f>
        <v>-3.8953605098697573E-2</v>
      </c>
      <c r="H62" s="54">
        <v>6249.4444444444443</v>
      </c>
      <c r="I62" s="44">
        <f t="shared" ref="I62:I67" si="9">(F62-H62)/H62</f>
        <v>0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47">
        <v>47046.625</v>
      </c>
      <c r="F63" s="46">
        <v>46491.857142857145</v>
      </c>
      <c r="G63" s="48">
        <f t="shared" si="8"/>
        <v>-1.1791873639030538E-2</v>
      </c>
      <c r="H63" s="46">
        <v>46491.857142857145</v>
      </c>
      <c r="I63" s="44">
        <f t="shared" si="9"/>
        <v>0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47">
        <v>12748.75</v>
      </c>
      <c r="F64" s="46">
        <v>10781.25</v>
      </c>
      <c r="G64" s="48">
        <f t="shared" si="8"/>
        <v>-0.15432885577017355</v>
      </c>
      <c r="H64" s="46">
        <v>10656</v>
      </c>
      <c r="I64" s="87">
        <f t="shared" si="9"/>
        <v>1.1753941441441441E-2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47">
        <v>7425.8933333333334</v>
      </c>
      <c r="F65" s="46">
        <v>7789.5</v>
      </c>
      <c r="G65" s="48">
        <f t="shared" si="8"/>
        <v>4.8964703685482495E-2</v>
      </c>
      <c r="H65" s="46">
        <v>7789.5</v>
      </c>
      <c r="I65" s="87">
        <f t="shared" si="9"/>
        <v>0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47">
        <v>3877.12</v>
      </c>
      <c r="F66" s="46">
        <v>3727.3</v>
      </c>
      <c r="G66" s="48">
        <f t="shared" si="8"/>
        <v>-3.8642084846483911E-2</v>
      </c>
      <c r="H66" s="46">
        <v>3840</v>
      </c>
      <c r="I66" s="87">
        <f t="shared" si="9"/>
        <v>-2.9348958333333286E-2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50">
        <v>3464.4666666666662</v>
      </c>
      <c r="F67" s="58">
        <v>3156.6666666666665</v>
      </c>
      <c r="G67" s="51">
        <f t="shared" si="8"/>
        <v>-8.8844843843208121E-2</v>
      </c>
      <c r="H67" s="58">
        <v>3156.6666666666665</v>
      </c>
      <c r="I67" s="88">
        <f t="shared" si="9"/>
        <v>0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52"/>
      <c r="G68" s="60"/>
      <c r="H68" s="5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43">
        <v>3714.1400000000003</v>
      </c>
      <c r="F69" s="43">
        <v>3695</v>
      </c>
      <c r="G69" s="45">
        <f>(F69-E69)/E69</f>
        <v>-5.1532790901797796E-3</v>
      </c>
      <c r="H69" s="43">
        <v>3670</v>
      </c>
      <c r="I69" s="44">
        <f>(F69-H69)/H69</f>
        <v>6.8119891008174387E-3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47">
        <v>2747.2222222222222</v>
      </c>
      <c r="F70" s="47">
        <v>2740.375</v>
      </c>
      <c r="G70" s="48">
        <f>(F70-E70)/E70</f>
        <v>-2.4924165824064528E-3</v>
      </c>
      <c r="H70" s="47">
        <v>2740.375</v>
      </c>
      <c r="I70" s="44">
        <f>(F70-H70)/H70</f>
        <v>0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47">
        <v>1320</v>
      </c>
      <c r="F71" s="47">
        <v>1311.875</v>
      </c>
      <c r="G71" s="48">
        <f>(F71-E71)/E71</f>
        <v>-6.15530303030303E-3</v>
      </c>
      <c r="H71" s="47">
        <v>1311.875</v>
      </c>
      <c r="I71" s="44">
        <f>(F71-H71)/H71</f>
        <v>0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47">
        <v>2085.4821428571427</v>
      </c>
      <c r="F72" s="47">
        <v>2262.875</v>
      </c>
      <c r="G72" s="48">
        <f>(F72-E72)/E72</f>
        <v>8.5060837250721499E-2</v>
      </c>
      <c r="H72" s="47">
        <v>2262.875</v>
      </c>
      <c r="I72" s="44">
        <f>(F72-H72)/H72</f>
        <v>0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50">
        <v>1702.6533333333332</v>
      </c>
      <c r="F73" s="50">
        <v>1498.75</v>
      </c>
      <c r="G73" s="48">
        <f>(F73-E73)/E73</f>
        <v>-0.1197562236196054</v>
      </c>
      <c r="H73" s="50">
        <v>1498.75</v>
      </c>
      <c r="I73" s="59">
        <f>(F73-H73)/H73</f>
        <v>0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52"/>
      <c r="G74" s="52"/>
      <c r="H74" s="52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43">
        <v>1466.4285714285713</v>
      </c>
      <c r="F75" s="43">
        <v>1456.6666666666667</v>
      </c>
      <c r="G75" s="44">
        <f t="shared" ref="G75:G81" si="10">(F75-E75)/E75</f>
        <v>-6.6569248254585607E-3</v>
      </c>
      <c r="H75" s="43">
        <v>1456.6666666666667</v>
      </c>
      <c r="I75" s="45">
        <f t="shared" ref="I75:I81" si="11">(F75-H75)/H75</f>
        <v>0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47">
        <v>1422.8888888888889</v>
      </c>
      <c r="F76" s="32">
        <v>1180</v>
      </c>
      <c r="G76" s="48">
        <f t="shared" si="10"/>
        <v>-0.17070123379665783</v>
      </c>
      <c r="H76" s="32">
        <v>1180</v>
      </c>
      <c r="I76" s="44">
        <f t="shared" si="11"/>
        <v>0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47">
        <v>826.64722222222224</v>
      </c>
      <c r="F77" s="47">
        <v>880.375</v>
      </c>
      <c r="G77" s="48">
        <f t="shared" si="10"/>
        <v>6.499480834562639E-2</v>
      </c>
      <c r="H77" s="47">
        <v>880.375</v>
      </c>
      <c r="I77" s="44">
        <f t="shared" si="11"/>
        <v>0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47">
        <v>1504.9</v>
      </c>
      <c r="F78" s="47">
        <v>1536.8</v>
      </c>
      <c r="G78" s="48">
        <f t="shared" si="10"/>
        <v>2.1197421755598286E-2</v>
      </c>
      <c r="H78" s="47">
        <v>1536.8</v>
      </c>
      <c r="I78" s="44">
        <f t="shared" si="11"/>
        <v>0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61">
        <v>1960.068888888889</v>
      </c>
      <c r="F79" s="61">
        <v>1940.3</v>
      </c>
      <c r="G79" s="48">
        <f t="shared" si="10"/>
        <v>-1.0085813310416596E-2</v>
      </c>
      <c r="H79" s="61">
        <v>1940.3</v>
      </c>
      <c r="I79" s="44">
        <f t="shared" si="11"/>
        <v>0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61">
        <v>8250</v>
      </c>
      <c r="F80" s="61">
        <v>8899.3333333333339</v>
      </c>
      <c r="G80" s="48">
        <f t="shared" si="10"/>
        <v>7.8707070707070781E-2</v>
      </c>
      <c r="H80" s="61">
        <v>8899.3333333333339</v>
      </c>
      <c r="I80" s="44">
        <f t="shared" si="11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50">
        <v>3996</v>
      </c>
      <c r="F81" s="50">
        <v>3963.8</v>
      </c>
      <c r="G81" s="51">
        <f t="shared" si="10"/>
        <v>-8.0580580580580131E-3</v>
      </c>
      <c r="H81" s="50">
        <v>3963.8</v>
      </c>
      <c r="I81" s="56">
        <f t="shared" si="11"/>
        <v>0</v>
      </c>
    </row>
    <row r="82" spans="1:9" x14ac:dyDescent="0.25">
      <c r="F82" s="96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topLeftCell="A2" zoomScaleNormal="100" workbookViewId="0">
      <selection activeCell="F15" sqref="F15:F39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46" t="s">
        <v>203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223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147" t="s">
        <v>3</v>
      </c>
      <c r="B12" s="153"/>
      <c r="C12" s="155" t="s">
        <v>0</v>
      </c>
      <c r="D12" s="149" t="s">
        <v>23</v>
      </c>
      <c r="E12" s="149" t="s">
        <v>217</v>
      </c>
      <c r="F12" s="157" t="s">
        <v>222</v>
      </c>
      <c r="G12" s="149" t="s">
        <v>197</v>
      </c>
      <c r="H12" s="157" t="s">
        <v>219</v>
      </c>
      <c r="I12" s="149" t="s">
        <v>187</v>
      </c>
    </row>
    <row r="13" spans="1:9" ht="30.75" customHeight="1" thickBot="1" x14ac:dyDescent="0.25">
      <c r="A13" s="148"/>
      <c r="B13" s="154"/>
      <c r="C13" s="156"/>
      <c r="D13" s="150"/>
      <c r="E13" s="150"/>
      <c r="F13" s="158"/>
      <c r="G13" s="150"/>
      <c r="H13" s="158"/>
      <c r="I13" s="150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6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1511.1343999999999</v>
      </c>
      <c r="F15" s="83">
        <v>1550</v>
      </c>
      <c r="G15" s="44">
        <f>(F15-E15)/E15</f>
        <v>2.5719485970275104E-2</v>
      </c>
      <c r="H15" s="83">
        <v>1600</v>
      </c>
      <c r="I15" s="127">
        <f>(F15-H15)/H15</f>
        <v>-3.125E-2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1736.7506000000001</v>
      </c>
      <c r="F16" s="83">
        <v>1376.6</v>
      </c>
      <c r="G16" s="48">
        <f t="shared" ref="G16:G39" si="0">(F16-E16)/E16</f>
        <v>-0.2073703616397197</v>
      </c>
      <c r="H16" s="83">
        <v>1466.6</v>
      </c>
      <c r="I16" s="48">
        <f>(F16-H16)/H16</f>
        <v>-6.1366425746624848E-2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1458.5962</v>
      </c>
      <c r="F17" s="83">
        <v>1483.2</v>
      </c>
      <c r="G17" s="48">
        <f t="shared" si="0"/>
        <v>1.6868136637131024E-2</v>
      </c>
      <c r="H17" s="83">
        <v>1883.2</v>
      </c>
      <c r="I17" s="48">
        <f t="shared" ref="I17:I29" si="1">(F17-H17)/H17</f>
        <v>-0.21240441801189464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679.14930000000004</v>
      </c>
      <c r="F18" s="83">
        <v>950</v>
      </c>
      <c r="G18" s="48">
        <f t="shared" si="0"/>
        <v>0.39880877444768026</v>
      </c>
      <c r="H18" s="83">
        <v>973.2</v>
      </c>
      <c r="I18" s="48">
        <f t="shared" si="1"/>
        <v>-2.3838882038635476E-2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4189.0738047619043</v>
      </c>
      <c r="F19" s="83">
        <v>3816.6</v>
      </c>
      <c r="G19" s="48">
        <f t="shared" si="0"/>
        <v>-8.891555081662611E-2</v>
      </c>
      <c r="H19" s="83">
        <v>4000</v>
      </c>
      <c r="I19" s="48">
        <f t="shared" si="1"/>
        <v>-4.5850000000000023E-2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1534.0260000000001</v>
      </c>
      <c r="F20" s="83">
        <v>1183.2</v>
      </c>
      <c r="G20" s="48">
        <f t="shared" si="0"/>
        <v>-0.22869625417039868</v>
      </c>
      <c r="H20" s="83">
        <v>1483.2</v>
      </c>
      <c r="I20" s="48">
        <f t="shared" si="1"/>
        <v>-0.20226537216828477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1284.0104000000001</v>
      </c>
      <c r="F21" s="83">
        <v>1053.2</v>
      </c>
      <c r="G21" s="48">
        <f t="shared" si="0"/>
        <v>-0.17975742252554969</v>
      </c>
      <c r="H21" s="83">
        <v>1199.8679999999999</v>
      </c>
      <c r="I21" s="48">
        <f t="shared" si="1"/>
        <v>-0.12223677937906495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374.49339999999995</v>
      </c>
      <c r="F22" s="83">
        <v>370</v>
      </c>
      <c r="G22" s="48">
        <f t="shared" si="0"/>
        <v>-1.1998609321285641E-2</v>
      </c>
      <c r="H22" s="83">
        <v>386.6</v>
      </c>
      <c r="I22" s="48">
        <f t="shared" si="1"/>
        <v>-4.2938437661665864E-2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491.02499999999998</v>
      </c>
      <c r="F23" s="83">
        <v>462.5</v>
      </c>
      <c r="G23" s="48">
        <f t="shared" si="0"/>
        <v>-5.8092765134158092E-2</v>
      </c>
      <c r="H23" s="83">
        <v>462.5</v>
      </c>
      <c r="I23" s="48">
        <f t="shared" si="1"/>
        <v>0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483.06659999999999</v>
      </c>
      <c r="F24" s="83">
        <v>420</v>
      </c>
      <c r="G24" s="48">
        <f t="shared" si="0"/>
        <v>-0.13055466885932498</v>
      </c>
      <c r="H24" s="83">
        <v>420</v>
      </c>
      <c r="I24" s="48">
        <f t="shared" si="1"/>
        <v>0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489.99519999999995</v>
      </c>
      <c r="F25" s="83">
        <v>450</v>
      </c>
      <c r="G25" s="48">
        <f t="shared" si="0"/>
        <v>-8.162365672153514E-2</v>
      </c>
      <c r="H25" s="83">
        <v>445</v>
      </c>
      <c r="I25" s="48">
        <f t="shared" si="1"/>
        <v>1.1235955056179775E-2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1289.6181999999999</v>
      </c>
      <c r="F26" s="83">
        <v>1316.6</v>
      </c>
      <c r="G26" s="48">
        <f t="shared" si="0"/>
        <v>2.0922316387904594E-2</v>
      </c>
      <c r="H26" s="83">
        <v>1483.2</v>
      </c>
      <c r="I26" s="48">
        <f t="shared" si="1"/>
        <v>-0.11232470334412091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519.11419999999998</v>
      </c>
      <c r="F27" s="83">
        <v>450</v>
      </c>
      <c r="G27" s="48">
        <f t="shared" si="0"/>
        <v>-0.13313871976532329</v>
      </c>
      <c r="H27" s="83">
        <v>466.6</v>
      </c>
      <c r="I27" s="48">
        <f t="shared" si="1"/>
        <v>-3.5576510930132921E-2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1010.865</v>
      </c>
      <c r="F28" s="83">
        <v>1510.25</v>
      </c>
      <c r="G28" s="48">
        <f t="shared" si="0"/>
        <v>0.49401749986397786</v>
      </c>
      <c r="H28" s="83">
        <v>1552</v>
      </c>
      <c r="I28" s="48">
        <f t="shared" si="1"/>
        <v>-2.690077319587629E-2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1494.8799999999999</v>
      </c>
      <c r="F29" s="83">
        <v>1187.5</v>
      </c>
      <c r="G29" s="48">
        <f t="shared" si="0"/>
        <v>-0.20562185593492449</v>
      </c>
      <c r="H29" s="83">
        <v>1156.25</v>
      </c>
      <c r="I29" s="48">
        <f t="shared" si="1"/>
        <v>2.7027027027027029E-2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847.49399999999991</v>
      </c>
      <c r="F30" s="95">
        <v>1170</v>
      </c>
      <c r="G30" s="51">
        <f t="shared" si="0"/>
        <v>0.38054074719113068</v>
      </c>
      <c r="H30" s="95">
        <v>1258.2</v>
      </c>
      <c r="I30" s="51">
        <f>(F30-H30)/H30</f>
        <v>-7.010014306151649E-2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8"/>
      <c r="G31" s="53"/>
      <c r="H31" s="8"/>
      <c r="I31" s="128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2476.3483999999999</v>
      </c>
      <c r="F32" s="83">
        <v>2166.6</v>
      </c>
      <c r="G32" s="44">
        <f t="shared" si="0"/>
        <v>-0.12508272260882192</v>
      </c>
      <c r="H32" s="83">
        <v>2141.6</v>
      </c>
      <c r="I32" s="45">
        <f>(F32-H32)/H32</f>
        <v>1.1673515128875607E-2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2448.08</v>
      </c>
      <c r="F33" s="83">
        <v>2166.6</v>
      </c>
      <c r="G33" s="48">
        <f t="shared" si="0"/>
        <v>-0.11497990261756152</v>
      </c>
      <c r="H33" s="83">
        <v>1991.6</v>
      </c>
      <c r="I33" s="48">
        <f>(F33-H33)/H33</f>
        <v>8.786905001004218E-2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1501.0983999999999</v>
      </c>
      <c r="F34" s="83">
        <v>1800</v>
      </c>
      <c r="G34" s="48">
        <f t="shared" si="0"/>
        <v>0.19912192298652784</v>
      </c>
      <c r="H34" s="83">
        <v>1800</v>
      </c>
      <c r="I34" s="48">
        <f>(F34-H34)/H34</f>
        <v>0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1638.73</v>
      </c>
      <c r="F35" s="83">
        <v>1500</v>
      </c>
      <c r="G35" s="48">
        <f t="shared" si="0"/>
        <v>-8.4657020985763373E-2</v>
      </c>
      <c r="H35" s="83">
        <v>1822.75</v>
      </c>
      <c r="I35" s="48">
        <f>(F35-H35)/H35</f>
        <v>-0.17706761761075299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1373.6972000000001</v>
      </c>
      <c r="F36" s="83">
        <v>1091.5999999999999</v>
      </c>
      <c r="G36" s="55">
        <f t="shared" si="0"/>
        <v>-0.20535617310714482</v>
      </c>
      <c r="H36" s="83">
        <v>916.6</v>
      </c>
      <c r="I36" s="48">
        <f>(F36-H36)/H36</f>
        <v>0.19092297621645199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8"/>
      <c r="G37" s="53"/>
      <c r="H37" s="8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26910.522288888889</v>
      </c>
      <c r="F38" s="84">
        <v>23266.6</v>
      </c>
      <c r="G38" s="45">
        <f t="shared" si="0"/>
        <v>-0.13540882818143715</v>
      </c>
      <c r="H38" s="84">
        <v>25266.6</v>
      </c>
      <c r="I38" s="45">
        <f>(F38-H38)/H38</f>
        <v>-7.9155881677788073E-2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5">
        <v>15273.18888888889</v>
      </c>
      <c r="F39" s="85">
        <v>15866.6</v>
      </c>
      <c r="G39" s="51">
        <f t="shared" si="0"/>
        <v>3.8853124611246834E-2</v>
      </c>
      <c r="H39" s="85">
        <v>16166.6</v>
      </c>
      <c r="I39" s="51">
        <f>(F39-H39)/H39</f>
        <v>-1.855677755372187E-2</v>
      </c>
    </row>
    <row r="40" spans="1:9" x14ac:dyDescent="0.25">
      <c r="F40" s="96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topLeftCell="A6" zoomScaleNormal="100" workbookViewId="0">
      <selection activeCell="A10" sqref="A10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46" t="s">
        <v>204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223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147" t="s">
        <v>3</v>
      </c>
      <c r="B12" s="153"/>
      <c r="C12" s="155" t="s">
        <v>0</v>
      </c>
      <c r="D12" s="149" t="s">
        <v>221</v>
      </c>
      <c r="E12" s="157" t="s">
        <v>224</v>
      </c>
      <c r="F12" s="164" t="s">
        <v>186</v>
      </c>
      <c r="G12" s="149" t="s">
        <v>217</v>
      </c>
      <c r="H12" s="166" t="s">
        <v>225</v>
      </c>
      <c r="I12" s="162" t="s">
        <v>196</v>
      </c>
    </row>
    <row r="13" spans="1:9" ht="39.75" customHeight="1" thickBot="1" x14ac:dyDescent="0.25">
      <c r="A13" s="148"/>
      <c r="B13" s="154"/>
      <c r="C13" s="156"/>
      <c r="D13" s="150"/>
      <c r="E13" s="158"/>
      <c r="F13" s="165"/>
      <c r="G13" s="150"/>
      <c r="H13" s="167"/>
      <c r="I13" s="163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43">
        <v>1603.8</v>
      </c>
      <c r="E15" s="83">
        <v>1550</v>
      </c>
      <c r="F15" s="67">
        <f t="shared" ref="F15:F30" si="0">D15-E15</f>
        <v>53.799999999999955</v>
      </c>
      <c r="G15" s="42">
        <v>1511.1343999999999</v>
      </c>
      <c r="H15" s="66">
        <f>AVERAGE(D15:E15)</f>
        <v>1576.9</v>
      </c>
      <c r="I15" s="69">
        <f>(H15-G15)/G15</f>
        <v>4.352068221066252E-2</v>
      </c>
    </row>
    <row r="16" spans="1:9" ht="16.5" customHeight="1" x14ac:dyDescent="0.3">
      <c r="A16" s="37"/>
      <c r="B16" s="34" t="s">
        <v>5</v>
      </c>
      <c r="C16" s="15" t="s">
        <v>164</v>
      </c>
      <c r="D16" s="47">
        <v>1598.8</v>
      </c>
      <c r="E16" s="83">
        <v>1376.6</v>
      </c>
      <c r="F16" s="71">
        <f t="shared" si="0"/>
        <v>222.20000000000005</v>
      </c>
      <c r="G16" s="46">
        <v>1736.7506000000001</v>
      </c>
      <c r="H16" s="68">
        <f t="shared" ref="H16:H30" si="1">AVERAGE(D16:E16)</f>
        <v>1487.6999999999998</v>
      </c>
      <c r="I16" s="72">
        <f t="shared" ref="I16:I39" si="2">(H16-G16)/G16</f>
        <v>-0.14340032472135048</v>
      </c>
    </row>
    <row r="17" spans="1:9" ht="16.5" x14ac:dyDescent="0.3">
      <c r="A17" s="37"/>
      <c r="B17" s="34" t="s">
        <v>6</v>
      </c>
      <c r="C17" s="15" t="s">
        <v>165</v>
      </c>
      <c r="D17" s="47">
        <v>1888.8</v>
      </c>
      <c r="E17" s="83">
        <v>1483.2</v>
      </c>
      <c r="F17" s="71">
        <f t="shared" si="0"/>
        <v>405.59999999999991</v>
      </c>
      <c r="G17" s="46">
        <v>1458.5962</v>
      </c>
      <c r="H17" s="68">
        <f t="shared" si="1"/>
        <v>1686</v>
      </c>
      <c r="I17" s="72">
        <f t="shared" si="2"/>
        <v>0.1559059320187452</v>
      </c>
    </row>
    <row r="18" spans="1:9" ht="16.5" x14ac:dyDescent="0.3">
      <c r="A18" s="37"/>
      <c r="B18" s="34" t="s">
        <v>7</v>
      </c>
      <c r="C18" s="15" t="s">
        <v>166</v>
      </c>
      <c r="D18" s="47">
        <v>1048.8</v>
      </c>
      <c r="E18" s="83">
        <v>950</v>
      </c>
      <c r="F18" s="71">
        <f t="shared" si="0"/>
        <v>98.799999999999955</v>
      </c>
      <c r="G18" s="46">
        <v>679.14930000000004</v>
      </c>
      <c r="H18" s="68">
        <f t="shared" si="1"/>
        <v>999.4</v>
      </c>
      <c r="I18" s="72">
        <f t="shared" si="2"/>
        <v>0.47154683071895964</v>
      </c>
    </row>
    <row r="19" spans="1:9" ht="16.5" x14ac:dyDescent="0.3">
      <c r="A19" s="37"/>
      <c r="B19" s="34" t="s">
        <v>8</v>
      </c>
      <c r="C19" s="15" t="s">
        <v>167</v>
      </c>
      <c r="D19" s="47">
        <v>5660</v>
      </c>
      <c r="E19" s="83">
        <v>3816.6</v>
      </c>
      <c r="F19" s="71">
        <f t="shared" si="0"/>
        <v>1843.4</v>
      </c>
      <c r="G19" s="46">
        <v>4189.0738047619043</v>
      </c>
      <c r="H19" s="68">
        <f t="shared" si="1"/>
        <v>4738.3</v>
      </c>
      <c r="I19" s="72">
        <f t="shared" si="2"/>
        <v>0.13110921908651177</v>
      </c>
    </row>
    <row r="20" spans="1:9" ht="16.5" x14ac:dyDescent="0.3">
      <c r="A20" s="37"/>
      <c r="B20" s="34" t="s">
        <v>9</v>
      </c>
      <c r="C20" s="15" t="s">
        <v>168</v>
      </c>
      <c r="D20" s="47">
        <v>1549.8</v>
      </c>
      <c r="E20" s="83">
        <v>1183.2</v>
      </c>
      <c r="F20" s="71">
        <f t="shared" si="0"/>
        <v>366.59999999999991</v>
      </c>
      <c r="G20" s="46">
        <v>1534.0260000000001</v>
      </c>
      <c r="H20" s="68">
        <f t="shared" si="1"/>
        <v>1366.5</v>
      </c>
      <c r="I20" s="72">
        <f t="shared" si="2"/>
        <v>-0.10920675399243562</v>
      </c>
    </row>
    <row r="21" spans="1:9" ht="16.5" x14ac:dyDescent="0.3">
      <c r="A21" s="37"/>
      <c r="B21" s="34" t="s">
        <v>10</v>
      </c>
      <c r="C21" s="15" t="s">
        <v>169</v>
      </c>
      <c r="D21" s="47">
        <v>1408.8</v>
      </c>
      <c r="E21" s="83">
        <v>1053.2</v>
      </c>
      <c r="F21" s="71">
        <f t="shared" si="0"/>
        <v>355.59999999999991</v>
      </c>
      <c r="G21" s="46">
        <v>1284.0104000000001</v>
      </c>
      <c r="H21" s="68">
        <f t="shared" si="1"/>
        <v>1231</v>
      </c>
      <c r="I21" s="72">
        <f t="shared" si="2"/>
        <v>-4.1285023859619914E-2</v>
      </c>
    </row>
    <row r="22" spans="1:9" ht="16.5" x14ac:dyDescent="0.3">
      <c r="A22" s="37"/>
      <c r="B22" s="34" t="s">
        <v>11</v>
      </c>
      <c r="C22" s="15" t="s">
        <v>170</v>
      </c>
      <c r="D22" s="47">
        <v>467.3</v>
      </c>
      <c r="E22" s="83">
        <v>370</v>
      </c>
      <c r="F22" s="71">
        <f t="shared" si="0"/>
        <v>97.300000000000011</v>
      </c>
      <c r="G22" s="46">
        <v>374.49339999999995</v>
      </c>
      <c r="H22" s="68">
        <f t="shared" si="1"/>
        <v>418.65</v>
      </c>
      <c r="I22" s="72">
        <f t="shared" si="2"/>
        <v>0.11791022218282093</v>
      </c>
    </row>
    <row r="23" spans="1:9" ht="16.5" x14ac:dyDescent="0.3">
      <c r="A23" s="37"/>
      <c r="B23" s="34" t="s">
        <v>12</v>
      </c>
      <c r="C23" s="15" t="s">
        <v>171</v>
      </c>
      <c r="D23" s="47">
        <v>604.79999999999995</v>
      </c>
      <c r="E23" s="83">
        <v>462.5</v>
      </c>
      <c r="F23" s="71">
        <f t="shared" si="0"/>
        <v>142.29999999999995</v>
      </c>
      <c r="G23" s="46">
        <v>491.02499999999998</v>
      </c>
      <c r="H23" s="68">
        <f t="shared" si="1"/>
        <v>533.65</v>
      </c>
      <c r="I23" s="72">
        <f t="shared" si="2"/>
        <v>8.6808207321419487E-2</v>
      </c>
    </row>
    <row r="24" spans="1:9" ht="16.5" x14ac:dyDescent="0.3">
      <c r="A24" s="37"/>
      <c r="B24" s="34" t="s">
        <v>13</v>
      </c>
      <c r="C24" s="15" t="s">
        <v>172</v>
      </c>
      <c r="D24" s="47">
        <v>579.79999999999995</v>
      </c>
      <c r="E24" s="83">
        <v>420</v>
      </c>
      <c r="F24" s="71">
        <f t="shared" si="0"/>
        <v>159.79999999999995</v>
      </c>
      <c r="G24" s="46">
        <v>483.06659999999999</v>
      </c>
      <c r="H24" s="68">
        <f t="shared" si="1"/>
        <v>499.9</v>
      </c>
      <c r="I24" s="72">
        <f t="shared" si="2"/>
        <v>3.4846954850531964E-2</v>
      </c>
    </row>
    <row r="25" spans="1:9" ht="16.5" x14ac:dyDescent="0.3">
      <c r="A25" s="37"/>
      <c r="B25" s="34" t="s">
        <v>14</v>
      </c>
      <c r="C25" s="15" t="s">
        <v>173</v>
      </c>
      <c r="D25" s="47">
        <v>579.79999999999995</v>
      </c>
      <c r="E25" s="83">
        <v>450</v>
      </c>
      <c r="F25" s="71">
        <f t="shared" si="0"/>
        <v>129.79999999999995</v>
      </c>
      <c r="G25" s="46">
        <v>489.99519999999995</v>
      </c>
      <c r="H25" s="68">
        <f t="shared" si="1"/>
        <v>514.9</v>
      </c>
      <c r="I25" s="72">
        <f t="shared" si="2"/>
        <v>5.0826620342403407E-2</v>
      </c>
    </row>
    <row r="26" spans="1:9" ht="16.5" x14ac:dyDescent="0.3">
      <c r="A26" s="37"/>
      <c r="B26" s="34" t="s">
        <v>15</v>
      </c>
      <c r="C26" s="15" t="s">
        <v>174</v>
      </c>
      <c r="D26" s="47">
        <v>1679.8</v>
      </c>
      <c r="E26" s="83">
        <v>1316.6</v>
      </c>
      <c r="F26" s="71">
        <f t="shared" si="0"/>
        <v>363.20000000000005</v>
      </c>
      <c r="G26" s="46">
        <v>1289.6181999999999</v>
      </c>
      <c r="H26" s="68">
        <f t="shared" si="1"/>
        <v>1498.1999999999998</v>
      </c>
      <c r="I26" s="72">
        <f t="shared" si="2"/>
        <v>0.16173918761382242</v>
      </c>
    </row>
    <row r="27" spans="1:9" ht="16.5" x14ac:dyDescent="0.3">
      <c r="A27" s="37"/>
      <c r="B27" s="34" t="s">
        <v>16</v>
      </c>
      <c r="C27" s="15" t="s">
        <v>175</v>
      </c>
      <c r="D27" s="47">
        <v>579.79999999999995</v>
      </c>
      <c r="E27" s="83">
        <v>450</v>
      </c>
      <c r="F27" s="71">
        <f t="shared" si="0"/>
        <v>129.79999999999995</v>
      </c>
      <c r="G27" s="46">
        <v>519.11419999999998</v>
      </c>
      <c r="H27" s="68">
        <f t="shared" si="1"/>
        <v>514.9</v>
      </c>
      <c r="I27" s="72">
        <f t="shared" si="2"/>
        <v>-8.1180595714777318E-3</v>
      </c>
    </row>
    <row r="28" spans="1:9" ht="16.5" x14ac:dyDescent="0.3">
      <c r="A28" s="37"/>
      <c r="B28" s="34" t="s">
        <v>17</v>
      </c>
      <c r="C28" s="15" t="s">
        <v>176</v>
      </c>
      <c r="D28" s="47">
        <v>1393.8</v>
      </c>
      <c r="E28" s="83">
        <v>1510.25</v>
      </c>
      <c r="F28" s="71">
        <f t="shared" si="0"/>
        <v>-116.45000000000005</v>
      </c>
      <c r="G28" s="46">
        <v>1010.865</v>
      </c>
      <c r="H28" s="68">
        <f t="shared" si="1"/>
        <v>1452.0250000000001</v>
      </c>
      <c r="I28" s="72">
        <f t="shared" si="2"/>
        <v>0.43641831500744421</v>
      </c>
    </row>
    <row r="29" spans="1:9" ht="16.5" x14ac:dyDescent="0.3">
      <c r="A29" s="37"/>
      <c r="B29" s="34" t="s">
        <v>18</v>
      </c>
      <c r="C29" s="15" t="s">
        <v>177</v>
      </c>
      <c r="D29" s="47">
        <v>1680.5</v>
      </c>
      <c r="E29" s="83">
        <v>1187.5</v>
      </c>
      <c r="F29" s="71">
        <f t="shared" si="0"/>
        <v>493</v>
      </c>
      <c r="G29" s="46">
        <v>1494.8799999999999</v>
      </c>
      <c r="H29" s="68">
        <f t="shared" si="1"/>
        <v>1434</v>
      </c>
      <c r="I29" s="72">
        <f t="shared" si="2"/>
        <v>-4.0725676977416171E-2</v>
      </c>
    </row>
    <row r="30" spans="1:9" ht="17.25" thickBot="1" x14ac:dyDescent="0.35">
      <c r="A30" s="38"/>
      <c r="B30" s="36" t="s">
        <v>19</v>
      </c>
      <c r="C30" s="16" t="s">
        <v>178</v>
      </c>
      <c r="D30" s="50">
        <v>1313.8</v>
      </c>
      <c r="E30" s="95">
        <v>1170</v>
      </c>
      <c r="F30" s="74">
        <f t="shared" si="0"/>
        <v>143.79999999999995</v>
      </c>
      <c r="G30" s="49">
        <v>847.49399999999991</v>
      </c>
      <c r="H30" s="107">
        <f t="shared" si="1"/>
        <v>1241.9000000000001</v>
      </c>
      <c r="I30" s="75">
        <f t="shared" si="2"/>
        <v>0.4653791059287738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41"/>
      <c r="E31" s="8"/>
      <c r="F31" s="41"/>
      <c r="G31" s="41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2236.25</v>
      </c>
      <c r="E32" s="83">
        <v>2166.6</v>
      </c>
      <c r="F32" s="67">
        <f>D32-E32</f>
        <v>69.650000000000091</v>
      </c>
      <c r="G32" s="54">
        <v>2476.3483999999999</v>
      </c>
      <c r="H32" s="68">
        <f>AVERAGE(D32:E32)</f>
        <v>2201.4250000000002</v>
      </c>
      <c r="I32" s="78">
        <f t="shared" si="2"/>
        <v>-0.11101967719889483</v>
      </c>
    </row>
    <row r="33" spans="1:9" ht="16.5" x14ac:dyDescent="0.3">
      <c r="A33" s="37"/>
      <c r="B33" s="34" t="s">
        <v>27</v>
      </c>
      <c r="C33" s="15" t="s">
        <v>180</v>
      </c>
      <c r="D33" s="47">
        <v>2038.8</v>
      </c>
      <c r="E33" s="83">
        <v>2166.6</v>
      </c>
      <c r="F33" s="79">
        <f>D33-E33</f>
        <v>-127.79999999999995</v>
      </c>
      <c r="G33" s="46">
        <v>2448.08</v>
      </c>
      <c r="H33" s="68">
        <f>AVERAGE(D33:E33)</f>
        <v>2102.6999999999998</v>
      </c>
      <c r="I33" s="72">
        <f t="shared" si="2"/>
        <v>-0.14108199078461492</v>
      </c>
    </row>
    <row r="34" spans="1:9" ht="16.5" x14ac:dyDescent="0.3">
      <c r="A34" s="37"/>
      <c r="B34" s="39" t="s">
        <v>28</v>
      </c>
      <c r="C34" s="15" t="s">
        <v>181</v>
      </c>
      <c r="D34" s="47">
        <v>1936.25</v>
      </c>
      <c r="E34" s="83">
        <v>1800</v>
      </c>
      <c r="F34" s="71">
        <f>D34-E34</f>
        <v>136.25</v>
      </c>
      <c r="G34" s="46">
        <v>1501.0983999999999</v>
      </c>
      <c r="H34" s="68">
        <f>AVERAGE(D34:E34)</f>
        <v>1868.125</v>
      </c>
      <c r="I34" s="72">
        <f t="shared" si="2"/>
        <v>0.2445053568773374</v>
      </c>
    </row>
    <row r="35" spans="1:9" ht="16.5" x14ac:dyDescent="0.3">
      <c r="A35" s="37"/>
      <c r="B35" s="34" t="s">
        <v>29</v>
      </c>
      <c r="C35" s="15" t="s">
        <v>182</v>
      </c>
      <c r="D35" s="47">
        <v>1712.5</v>
      </c>
      <c r="E35" s="83">
        <v>1500</v>
      </c>
      <c r="F35" s="79">
        <f>D35-E35</f>
        <v>212.5</v>
      </c>
      <c r="G35" s="46">
        <v>1638.73</v>
      </c>
      <c r="H35" s="68">
        <f>AVERAGE(D35:E35)</f>
        <v>1606.25</v>
      </c>
      <c r="I35" s="72">
        <f t="shared" si="2"/>
        <v>-1.9820226638921613E-2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974.7</v>
      </c>
      <c r="E36" s="83">
        <v>1091.5999999999999</v>
      </c>
      <c r="F36" s="71">
        <f>D36-E36</f>
        <v>-116.89999999999986</v>
      </c>
      <c r="G36" s="49">
        <v>1373.6972000000001</v>
      </c>
      <c r="H36" s="68">
        <f>AVERAGE(D36:E36)</f>
        <v>1033.1500000000001</v>
      </c>
      <c r="I36" s="80">
        <f t="shared" si="2"/>
        <v>-0.24790557919168793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8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28135.555555555555</v>
      </c>
      <c r="E38" s="84">
        <v>23266.6</v>
      </c>
      <c r="F38" s="67">
        <f>D38-E38</f>
        <v>4868.9555555555562</v>
      </c>
      <c r="G38" s="46">
        <v>26910.522288888889</v>
      </c>
      <c r="H38" s="67">
        <f>AVERAGE(D38:E38)</f>
        <v>25701.077777777777</v>
      </c>
      <c r="I38" s="78">
        <f t="shared" si="2"/>
        <v>-4.4943182377789874E-2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14575.888888888889</v>
      </c>
      <c r="E39" s="85">
        <v>15866.6</v>
      </c>
      <c r="F39" s="74">
        <f>D39-E39</f>
        <v>-1290.7111111111117</v>
      </c>
      <c r="G39" s="46">
        <v>15273.18888888889</v>
      </c>
      <c r="H39" s="81">
        <f>AVERAGE(D39:E39)</f>
        <v>15221.244444444445</v>
      </c>
      <c r="I39" s="75">
        <f t="shared" si="2"/>
        <v>-3.4010215431981186E-3</v>
      </c>
    </row>
    <row r="40" spans="1:9" ht="15.75" customHeight="1" thickBot="1" x14ac:dyDescent="0.25">
      <c r="A40" s="159"/>
      <c r="B40" s="160"/>
      <c r="C40" s="161"/>
      <c r="D40" s="86">
        <f>SUM(D15:D39)</f>
        <v>75248.144444444435</v>
      </c>
      <c r="E40" s="86">
        <f t="shared" ref="E40" si="3">SUM(E15:E39)</f>
        <v>66607.649999999994</v>
      </c>
      <c r="F40" s="86">
        <f>SUM(F15:F39)</f>
        <v>8640.4944444444445</v>
      </c>
      <c r="G40" s="86">
        <f>SUM(G15:G39)</f>
        <v>71014.957482539685</v>
      </c>
      <c r="H40" s="86">
        <f>AVERAGE(D40:E40)</f>
        <v>70927.897222222207</v>
      </c>
      <c r="I40" s="75">
        <f>(H40-G40)/G40</f>
        <v>-1.2259425817284036E-3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3"/>
  <sheetViews>
    <sheetView rightToLeft="1" tabSelected="1" topLeftCell="A3" zoomScaleNormal="100" workbookViewId="0">
      <selection activeCell="G24" sqref="G24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6" t="s">
        <v>201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223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147" t="s">
        <v>3</v>
      </c>
      <c r="B13" s="153"/>
      <c r="C13" s="155" t="s">
        <v>0</v>
      </c>
      <c r="D13" s="149" t="s">
        <v>23</v>
      </c>
      <c r="E13" s="149" t="s">
        <v>217</v>
      </c>
      <c r="F13" s="166" t="s">
        <v>225</v>
      </c>
      <c r="G13" s="149" t="s">
        <v>197</v>
      </c>
      <c r="H13" s="166" t="s">
        <v>220</v>
      </c>
      <c r="I13" s="149" t="s">
        <v>187</v>
      </c>
    </row>
    <row r="14" spans="1:9" ht="33.75" customHeight="1" thickBot="1" x14ac:dyDescent="0.25">
      <c r="A14" s="148"/>
      <c r="B14" s="154"/>
      <c r="C14" s="156"/>
      <c r="D14" s="169"/>
      <c r="E14" s="150"/>
      <c r="F14" s="167"/>
      <c r="G14" s="168"/>
      <c r="H14" s="167"/>
      <c r="I14" s="168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42">
        <v>1511.1343999999999</v>
      </c>
      <c r="F16" s="42">
        <v>1576.9</v>
      </c>
      <c r="G16" s="21">
        <f>(F16-E16)/E16</f>
        <v>4.352068221066252E-2</v>
      </c>
      <c r="H16" s="42">
        <v>1649.9</v>
      </c>
      <c r="I16" s="21">
        <f>(F16-H16)/H16</f>
        <v>-4.4245105763985694E-2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46">
        <v>1736.7506000000001</v>
      </c>
      <c r="F17" s="46">
        <v>1487.6999999999998</v>
      </c>
      <c r="G17" s="21">
        <f t="shared" ref="G17:G80" si="0">(F17-E17)/E17</f>
        <v>-0.14340032472135048</v>
      </c>
      <c r="H17" s="46">
        <v>1575.65</v>
      </c>
      <c r="I17" s="21">
        <f t="shared" ref="I17:I31" si="1">(F17-H17)/H17</f>
        <v>-5.5818233744803901E-2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46">
        <v>1458.5962</v>
      </c>
      <c r="F18" s="46">
        <v>1686</v>
      </c>
      <c r="G18" s="21">
        <f t="shared" si="0"/>
        <v>0.1559059320187452</v>
      </c>
      <c r="H18" s="46">
        <v>1923.5</v>
      </c>
      <c r="I18" s="21">
        <f t="shared" si="1"/>
        <v>-0.12347283597608526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46">
        <v>679.14930000000004</v>
      </c>
      <c r="F19" s="46">
        <v>999.4</v>
      </c>
      <c r="G19" s="21">
        <f t="shared" si="0"/>
        <v>0.47154683071895964</v>
      </c>
      <c r="H19" s="46">
        <v>998.5</v>
      </c>
      <c r="I19" s="21">
        <f t="shared" si="1"/>
        <v>9.0135202804204027E-4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46">
        <v>4189.0738047619043</v>
      </c>
      <c r="F20" s="46">
        <v>4738.3</v>
      </c>
      <c r="G20" s="21">
        <f>(F20-E20)/E20</f>
        <v>0.13110921908651177</v>
      </c>
      <c r="H20" s="46">
        <v>4952.7777777777774</v>
      </c>
      <c r="I20" s="21">
        <f t="shared" si="1"/>
        <v>-4.3304542905215813E-2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46">
        <v>1534.0260000000001</v>
      </c>
      <c r="F21" s="46">
        <v>1366.5</v>
      </c>
      <c r="G21" s="21">
        <f t="shared" si="0"/>
        <v>-0.10920675399243562</v>
      </c>
      <c r="H21" s="46">
        <v>1578.5</v>
      </c>
      <c r="I21" s="21">
        <f t="shared" si="1"/>
        <v>-0.13430471967057334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1284.0104000000001</v>
      </c>
      <c r="F22" s="46">
        <v>1231</v>
      </c>
      <c r="G22" s="21">
        <f t="shared" si="0"/>
        <v>-4.1285023859619914E-2</v>
      </c>
      <c r="H22" s="46">
        <v>1291.7840000000001</v>
      </c>
      <c r="I22" s="21">
        <f t="shared" si="1"/>
        <v>-4.7054306292692971E-2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46">
        <v>374.49339999999995</v>
      </c>
      <c r="F23" s="46">
        <v>418.65</v>
      </c>
      <c r="G23" s="21">
        <f t="shared" si="0"/>
        <v>0.11791022218282093</v>
      </c>
      <c r="H23" s="46">
        <v>404.45000000000005</v>
      </c>
      <c r="I23" s="21">
        <f t="shared" si="1"/>
        <v>3.5109407837804252E-2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491.02499999999998</v>
      </c>
      <c r="F24" s="46">
        <v>533.65</v>
      </c>
      <c r="G24" s="21">
        <f t="shared" si="0"/>
        <v>8.6808207321419487E-2</v>
      </c>
      <c r="H24" s="46">
        <v>506.15</v>
      </c>
      <c r="I24" s="21">
        <f t="shared" si="1"/>
        <v>5.4331719845895486E-2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483.06659999999999</v>
      </c>
      <c r="F25" s="46">
        <v>499.9</v>
      </c>
      <c r="G25" s="21">
        <f t="shared" si="0"/>
        <v>3.4846954850531964E-2</v>
      </c>
      <c r="H25" s="46">
        <v>492.4</v>
      </c>
      <c r="I25" s="21">
        <f t="shared" si="1"/>
        <v>1.5231519090170594E-2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489.99519999999995</v>
      </c>
      <c r="F26" s="46">
        <v>514.9</v>
      </c>
      <c r="G26" s="21">
        <f t="shared" si="0"/>
        <v>5.0826620342403407E-2</v>
      </c>
      <c r="H26" s="46">
        <v>507.4</v>
      </c>
      <c r="I26" s="21">
        <f t="shared" si="1"/>
        <v>1.4781237682301933E-2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1289.6181999999999</v>
      </c>
      <c r="F27" s="46">
        <v>1498.1999999999998</v>
      </c>
      <c r="G27" s="21">
        <f t="shared" si="0"/>
        <v>0.16173918761382242</v>
      </c>
      <c r="H27" s="46">
        <v>1669</v>
      </c>
      <c r="I27" s="21">
        <f t="shared" si="1"/>
        <v>-0.10233672857998813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519.11419999999998</v>
      </c>
      <c r="F28" s="46">
        <v>514.9</v>
      </c>
      <c r="G28" s="21">
        <f t="shared" si="0"/>
        <v>-8.1180595714777318E-3</v>
      </c>
      <c r="H28" s="46">
        <v>520.70000000000005</v>
      </c>
      <c r="I28" s="21">
        <f t="shared" si="1"/>
        <v>-1.1138851545995905E-2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46">
        <v>1010.865</v>
      </c>
      <c r="F29" s="46">
        <v>1452.0250000000001</v>
      </c>
      <c r="G29" s="21">
        <f t="shared" si="0"/>
        <v>0.43641831500744421</v>
      </c>
      <c r="H29" s="46">
        <v>1495.9</v>
      </c>
      <c r="I29" s="21">
        <f t="shared" si="1"/>
        <v>-2.933016912895247E-2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1494.8799999999999</v>
      </c>
      <c r="F30" s="46">
        <v>1434</v>
      </c>
      <c r="G30" s="21">
        <f t="shared" si="0"/>
        <v>-4.0725676977416171E-2</v>
      </c>
      <c r="H30" s="46">
        <v>1380.825</v>
      </c>
      <c r="I30" s="21">
        <f t="shared" si="1"/>
        <v>3.8509586660148788E-2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49">
        <v>847.49399999999991</v>
      </c>
      <c r="F31" s="49">
        <v>1241.9000000000001</v>
      </c>
      <c r="G31" s="23">
        <f t="shared" si="0"/>
        <v>0.4653791059287738</v>
      </c>
      <c r="H31" s="49">
        <v>1276</v>
      </c>
      <c r="I31" s="23">
        <f t="shared" si="1"/>
        <v>-2.6724137931034411E-2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41"/>
      <c r="F32" s="41"/>
      <c r="G32" s="41"/>
      <c r="H32" s="41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54">
        <v>2476.3483999999999</v>
      </c>
      <c r="F33" s="54">
        <v>2201.4250000000002</v>
      </c>
      <c r="G33" s="21">
        <f t="shared" si="0"/>
        <v>-0.11101967719889483</v>
      </c>
      <c r="H33" s="54">
        <v>2235.8000000000002</v>
      </c>
      <c r="I33" s="21">
        <f>(F33-H33)/H33</f>
        <v>-1.5374809911441094E-2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46">
        <v>2448.08</v>
      </c>
      <c r="F34" s="46">
        <v>2102.6999999999998</v>
      </c>
      <c r="G34" s="21">
        <f t="shared" si="0"/>
        <v>-0.14108199078461492</v>
      </c>
      <c r="H34" s="46">
        <v>2042.7</v>
      </c>
      <c r="I34" s="21">
        <f>(F34-H34)/H34</f>
        <v>2.9372888823615689E-2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46">
        <v>1501.0983999999999</v>
      </c>
      <c r="F35" s="46">
        <v>1868.125</v>
      </c>
      <c r="G35" s="21">
        <f t="shared" si="0"/>
        <v>0.2445053568773374</v>
      </c>
      <c r="H35" s="46">
        <v>1915.625</v>
      </c>
      <c r="I35" s="21">
        <f>(F35-H35)/H35</f>
        <v>-2.4796084828711255E-2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46">
        <v>1638.73</v>
      </c>
      <c r="F36" s="46">
        <v>1606.25</v>
      </c>
      <c r="G36" s="21">
        <f t="shared" si="0"/>
        <v>-1.9820226638921613E-2</v>
      </c>
      <c r="H36" s="46">
        <v>1720.125</v>
      </c>
      <c r="I36" s="21">
        <f>(F36-H36)/H36</f>
        <v>-6.6201584187195697E-2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49">
        <v>1373.6972000000001</v>
      </c>
      <c r="F37" s="49">
        <v>1033.1500000000001</v>
      </c>
      <c r="G37" s="23">
        <f t="shared" si="0"/>
        <v>-0.24790557919168793</v>
      </c>
      <c r="H37" s="49">
        <v>975.59999999999991</v>
      </c>
      <c r="I37" s="23">
        <f>(F37-H37)/H37</f>
        <v>5.8989339893399127E-2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41"/>
      <c r="F38" s="41"/>
      <c r="G38" s="41"/>
      <c r="H38" s="41"/>
      <c r="I38" s="132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46">
        <v>26910.522288888889</v>
      </c>
      <c r="F39" s="46">
        <v>25701.077777777777</v>
      </c>
      <c r="G39" s="21">
        <f t="shared" si="0"/>
        <v>-4.4943182377789874E-2</v>
      </c>
      <c r="H39" s="46">
        <v>26701.077777777777</v>
      </c>
      <c r="I39" s="21">
        <f t="shared" ref="I39:I44" si="2">(F39-H39)/H39</f>
        <v>-3.745167173859399E-2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46">
        <v>15273.18888888889</v>
      </c>
      <c r="F40" s="46">
        <v>15221.244444444445</v>
      </c>
      <c r="G40" s="21">
        <f t="shared" si="0"/>
        <v>-3.4010215431981186E-3</v>
      </c>
      <c r="H40" s="46">
        <v>15371.244444444445</v>
      </c>
      <c r="I40" s="21">
        <f t="shared" si="2"/>
        <v>-9.7584812044423496E-3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57">
        <v>10351</v>
      </c>
      <c r="F41" s="57">
        <v>10204.75</v>
      </c>
      <c r="G41" s="21">
        <f t="shared" si="0"/>
        <v>-1.4129069655105787E-2</v>
      </c>
      <c r="H41" s="57">
        <v>11147.875</v>
      </c>
      <c r="I41" s="21">
        <f t="shared" si="2"/>
        <v>-8.4601325364699553E-2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7">
        <v>5843.2</v>
      </c>
      <c r="F42" s="47">
        <v>5780</v>
      </c>
      <c r="G42" s="21">
        <f t="shared" si="0"/>
        <v>-1.0815991237677954E-2</v>
      </c>
      <c r="H42" s="47">
        <v>5590</v>
      </c>
      <c r="I42" s="21">
        <f t="shared" si="2"/>
        <v>3.3989266547406083E-2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47">
        <v>9968.4761904761908</v>
      </c>
      <c r="F43" s="47">
        <v>9966.6666666666661</v>
      </c>
      <c r="G43" s="21">
        <f t="shared" si="0"/>
        <v>-1.8152461569337629E-4</v>
      </c>
      <c r="H43" s="47">
        <v>9966.6666666666661</v>
      </c>
      <c r="I43" s="21">
        <f t="shared" si="2"/>
        <v>0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24" t="s">
        <v>161</v>
      </c>
      <c r="E44" s="50">
        <v>12125</v>
      </c>
      <c r="F44" s="50">
        <v>12883.333333333334</v>
      </c>
      <c r="G44" s="31">
        <f t="shared" si="0"/>
        <v>6.2542955326460536E-2</v>
      </c>
      <c r="H44" s="50">
        <v>12883.333333333334</v>
      </c>
      <c r="I44" s="31">
        <f t="shared" si="2"/>
        <v>0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41"/>
      <c r="F45" s="130"/>
      <c r="G45" s="41"/>
      <c r="H45" s="130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43">
        <v>5542.7777777777774</v>
      </c>
      <c r="F46" s="43">
        <v>6547</v>
      </c>
      <c r="G46" s="21">
        <f t="shared" si="0"/>
        <v>0.18117670642477707</v>
      </c>
      <c r="H46" s="43">
        <v>6589.7777777777774</v>
      </c>
      <c r="I46" s="21">
        <f t="shared" ref="I46:I51" si="3">(F46-H46)/H46</f>
        <v>-6.4915357118769199E-3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47">
        <v>6035.1111111111113</v>
      </c>
      <c r="F47" s="47">
        <v>6035.333333333333</v>
      </c>
      <c r="G47" s="21">
        <f t="shared" si="0"/>
        <v>3.6821562707037567E-5</v>
      </c>
      <c r="H47" s="47">
        <v>6035.333333333333</v>
      </c>
      <c r="I47" s="21">
        <f t="shared" si="3"/>
        <v>0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47">
        <v>19284.428571428572</v>
      </c>
      <c r="F48" s="47">
        <v>19026.428571428572</v>
      </c>
      <c r="G48" s="21">
        <f t="shared" si="0"/>
        <v>-1.3378669689090383E-2</v>
      </c>
      <c r="H48" s="47">
        <v>19026.428571428572</v>
      </c>
      <c r="I48" s="21">
        <f t="shared" si="3"/>
        <v>0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47">
        <v>19384.591428571432</v>
      </c>
      <c r="F49" s="47">
        <v>19130.892500000002</v>
      </c>
      <c r="G49" s="21">
        <f t="shared" si="0"/>
        <v>-1.3087659314681076E-2</v>
      </c>
      <c r="H49" s="47">
        <v>19130.892749999999</v>
      </c>
      <c r="I49" s="21">
        <f t="shared" si="3"/>
        <v>-1.3067868843833627E-8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2199.2857142857142</v>
      </c>
      <c r="F50" s="47">
        <v>2241.6666666666665</v>
      </c>
      <c r="G50" s="21">
        <f t="shared" si="0"/>
        <v>1.9270325863375515E-2</v>
      </c>
      <c r="H50" s="47">
        <v>2241.6666666666665</v>
      </c>
      <c r="I50" s="21">
        <f t="shared" si="3"/>
        <v>0</v>
      </c>
    </row>
    <row r="51" spans="1:9" ht="16.5" customHeight="1" thickBot="1" x14ac:dyDescent="0.35">
      <c r="A51" s="38"/>
      <c r="B51" s="34" t="s">
        <v>50</v>
      </c>
      <c r="C51" s="15" t="s">
        <v>159</v>
      </c>
      <c r="D51" s="12" t="s">
        <v>112</v>
      </c>
      <c r="E51" s="50">
        <v>25302.577777777777</v>
      </c>
      <c r="F51" s="50">
        <v>27571</v>
      </c>
      <c r="G51" s="31">
        <f t="shared" si="0"/>
        <v>8.9651822914837004E-2</v>
      </c>
      <c r="H51" s="50">
        <v>27571</v>
      </c>
      <c r="I51" s="31">
        <f t="shared" si="3"/>
        <v>0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41"/>
      <c r="F52" s="41"/>
      <c r="G52" s="41"/>
      <c r="H52" s="41"/>
      <c r="I52" s="8"/>
    </row>
    <row r="53" spans="1:9" ht="16.5" x14ac:dyDescent="0.3">
      <c r="A53" s="33"/>
      <c r="B53" s="98" t="s">
        <v>38</v>
      </c>
      <c r="C53" s="19" t="s">
        <v>115</v>
      </c>
      <c r="D53" s="20" t="s">
        <v>114</v>
      </c>
      <c r="E53" s="43">
        <v>3750</v>
      </c>
      <c r="F53" s="66">
        <v>3750</v>
      </c>
      <c r="G53" s="22">
        <f t="shared" si="0"/>
        <v>0</v>
      </c>
      <c r="H53" s="66">
        <v>3750</v>
      </c>
      <c r="I53" s="22">
        <f t="shared" ref="I53:I61" si="4">(F53-H53)/H53</f>
        <v>0</v>
      </c>
    </row>
    <row r="54" spans="1:9" ht="16.5" x14ac:dyDescent="0.3">
      <c r="A54" s="37"/>
      <c r="B54" s="99" t="s">
        <v>39</v>
      </c>
      <c r="C54" s="15" t="s">
        <v>116</v>
      </c>
      <c r="D54" s="11" t="s">
        <v>114</v>
      </c>
      <c r="E54" s="47">
        <v>3947.1666666666665</v>
      </c>
      <c r="F54" s="70">
        <v>3606.1428571428573</v>
      </c>
      <c r="G54" s="21">
        <f t="shared" si="0"/>
        <v>-8.6397114265205216E-2</v>
      </c>
      <c r="H54" s="70">
        <v>3606.1428571428573</v>
      </c>
      <c r="I54" s="21">
        <f t="shared" si="4"/>
        <v>0</v>
      </c>
    </row>
    <row r="55" spans="1:9" ht="16.5" x14ac:dyDescent="0.3">
      <c r="A55" s="37"/>
      <c r="B55" s="99" t="s">
        <v>40</v>
      </c>
      <c r="C55" s="15" t="s">
        <v>117</v>
      </c>
      <c r="D55" s="11" t="s">
        <v>114</v>
      </c>
      <c r="E55" s="47">
        <v>2047.5</v>
      </c>
      <c r="F55" s="70">
        <v>2881.25</v>
      </c>
      <c r="G55" s="21">
        <f t="shared" si="0"/>
        <v>0.4072039072039072</v>
      </c>
      <c r="H55" s="70">
        <v>2881.25</v>
      </c>
      <c r="I55" s="21">
        <f t="shared" si="4"/>
        <v>0</v>
      </c>
    </row>
    <row r="56" spans="1:9" ht="16.5" x14ac:dyDescent="0.3">
      <c r="A56" s="37"/>
      <c r="B56" s="99" t="s">
        <v>41</v>
      </c>
      <c r="C56" s="15" t="s">
        <v>118</v>
      </c>
      <c r="D56" s="11" t="s">
        <v>114</v>
      </c>
      <c r="E56" s="47">
        <v>5500</v>
      </c>
      <c r="F56" s="70">
        <v>4650</v>
      </c>
      <c r="G56" s="21">
        <f t="shared" si="0"/>
        <v>-0.15454545454545454</v>
      </c>
      <c r="H56" s="70">
        <v>4650</v>
      </c>
      <c r="I56" s="21">
        <f t="shared" si="4"/>
        <v>0</v>
      </c>
    </row>
    <row r="57" spans="1:9" ht="16.5" x14ac:dyDescent="0.3">
      <c r="A57" s="37"/>
      <c r="B57" s="99" t="s">
        <v>42</v>
      </c>
      <c r="C57" s="15" t="s">
        <v>198</v>
      </c>
      <c r="D57" s="11" t="s">
        <v>114</v>
      </c>
      <c r="E57" s="47">
        <v>2060.25</v>
      </c>
      <c r="F57" s="105">
        <v>2026</v>
      </c>
      <c r="G57" s="21">
        <f t="shared" si="0"/>
        <v>-1.6624196092707197E-2</v>
      </c>
      <c r="H57" s="105">
        <v>2026</v>
      </c>
      <c r="I57" s="21">
        <f t="shared" si="4"/>
        <v>0</v>
      </c>
    </row>
    <row r="58" spans="1:9" ht="16.5" customHeight="1" thickBot="1" x14ac:dyDescent="0.35">
      <c r="A58" s="38"/>
      <c r="B58" s="100" t="s">
        <v>43</v>
      </c>
      <c r="C58" s="16" t="s">
        <v>119</v>
      </c>
      <c r="D58" s="12" t="s">
        <v>114</v>
      </c>
      <c r="E58" s="50">
        <v>4407.3388888888894</v>
      </c>
      <c r="F58" s="50">
        <v>4047.7777777777778</v>
      </c>
      <c r="G58" s="29">
        <f t="shared" si="0"/>
        <v>-8.1582360734179585E-2</v>
      </c>
      <c r="H58" s="50">
        <v>3936.4444444444443</v>
      </c>
      <c r="I58" s="29">
        <f t="shared" si="4"/>
        <v>2.8282714237326447E-2</v>
      </c>
    </row>
    <row r="59" spans="1:9" ht="16.5" x14ac:dyDescent="0.3">
      <c r="A59" s="37"/>
      <c r="B59" s="101" t="s">
        <v>54</v>
      </c>
      <c r="C59" s="14" t="s">
        <v>121</v>
      </c>
      <c r="D59" s="11" t="s">
        <v>120</v>
      </c>
      <c r="E59" s="43">
        <v>5063.75</v>
      </c>
      <c r="F59" s="68">
        <v>4755.625</v>
      </c>
      <c r="G59" s="21">
        <f t="shared" si="0"/>
        <v>-6.0849173043692917E-2</v>
      </c>
      <c r="H59" s="68">
        <v>4981.125</v>
      </c>
      <c r="I59" s="21">
        <f t="shared" si="4"/>
        <v>-4.5270897638585661E-2</v>
      </c>
    </row>
    <row r="60" spans="1:9" ht="16.5" x14ac:dyDescent="0.3">
      <c r="A60" s="37"/>
      <c r="B60" s="99" t="s">
        <v>55</v>
      </c>
      <c r="C60" s="15" t="s">
        <v>122</v>
      </c>
      <c r="D60" s="13" t="s">
        <v>120</v>
      </c>
      <c r="E60" s="47">
        <v>4991</v>
      </c>
      <c r="F60" s="70">
        <v>4679.5</v>
      </c>
      <c r="G60" s="21">
        <f t="shared" si="0"/>
        <v>-6.2412342215988778E-2</v>
      </c>
      <c r="H60" s="70">
        <v>4809.5</v>
      </c>
      <c r="I60" s="21">
        <f t="shared" si="4"/>
        <v>-2.7029836781370206E-2</v>
      </c>
    </row>
    <row r="61" spans="1:9" ht="16.5" customHeight="1" thickBot="1" x14ac:dyDescent="0.35">
      <c r="A61" s="38"/>
      <c r="B61" s="100" t="s">
        <v>56</v>
      </c>
      <c r="C61" s="16" t="s">
        <v>123</v>
      </c>
      <c r="D61" s="12" t="s">
        <v>120</v>
      </c>
      <c r="E61" s="50">
        <v>20716.25</v>
      </c>
      <c r="F61" s="73">
        <v>20963.75</v>
      </c>
      <c r="G61" s="29">
        <f t="shared" si="0"/>
        <v>1.1947142943341579E-2</v>
      </c>
      <c r="H61" s="73">
        <v>20815.714285714286</v>
      </c>
      <c r="I61" s="29">
        <f t="shared" si="4"/>
        <v>7.1117287763365336E-3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41"/>
      <c r="F62" s="52"/>
      <c r="G62" s="41"/>
      <c r="H62" s="52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43">
        <v>6502.75</v>
      </c>
      <c r="F63" s="54">
        <v>6249.4444444444443</v>
      </c>
      <c r="G63" s="21">
        <f t="shared" si="0"/>
        <v>-3.8953605098697573E-2</v>
      </c>
      <c r="H63" s="54">
        <v>6249.4444444444443</v>
      </c>
      <c r="I63" s="21">
        <f t="shared" ref="I63:I74" si="5">(F63-H63)/H63</f>
        <v>0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47">
        <v>47046.625</v>
      </c>
      <c r="F64" s="46">
        <v>46491.857142857145</v>
      </c>
      <c r="G64" s="21">
        <f t="shared" si="0"/>
        <v>-1.1791873639030538E-2</v>
      </c>
      <c r="H64" s="46">
        <v>46491.857142857145</v>
      </c>
      <c r="I64" s="21">
        <f t="shared" si="5"/>
        <v>0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47">
        <v>12748.75</v>
      </c>
      <c r="F65" s="46">
        <v>10781.25</v>
      </c>
      <c r="G65" s="21">
        <f t="shared" si="0"/>
        <v>-0.15432885577017355</v>
      </c>
      <c r="H65" s="46">
        <v>10656</v>
      </c>
      <c r="I65" s="21">
        <f t="shared" si="5"/>
        <v>1.1753941441441441E-2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47">
        <v>7425.8933333333334</v>
      </c>
      <c r="F66" s="46">
        <v>7789.5</v>
      </c>
      <c r="G66" s="21">
        <f t="shared" si="0"/>
        <v>4.8964703685482495E-2</v>
      </c>
      <c r="H66" s="46">
        <v>7789.5</v>
      </c>
      <c r="I66" s="21">
        <f t="shared" si="5"/>
        <v>0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47">
        <v>3877.12</v>
      </c>
      <c r="F67" s="46">
        <v>3727.3</v>
      </c>
      <c r="G67" s="21">
        <f t="shared" si="0"/>
        <v>-3.8642084846483911E-2</v>
      </c>
      <c r="H67" s="46">
        <v>3840</v>
      </c>
      <c r="I67" s="21">
        <f t="shared" si="5"/>
        <v>-2.9348958333333286E-2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50">
        <v>3464.4666666666662</v>
      </c>
      <c r="F68" s="58">
        <v>3156.6666666666665</v>
      </c>
      <c r="G68" s="31">
        <f t="shared" si="0"/>
        <v>-8.8844843843208121E-2</v>
      </c>
      <c r="H68" s="58">
        <v>3156.6666666666665</v>
      </c>
      <c r="I68" s="31">
        <f t="shared" si="5"/>
        <v>0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41"/>
      <c r="F69" s="52"/>
      <c r="G69" s="52"/>
      <c r="H69" s="52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43">
        <v>3714.1400000000003</v>
      </c>
      <c r="F70" s="43">
        <v>3695</v>
      </c>
      <c r="G70" s="21">
        <f t="shared" si="0"/>
        <v>-5.1532790901797796E-3</v>
      </c>
      <c r="H70" s="43">
        <v>3670</v>
      </c>
      <c r="I70" s="21">
        <f t="shared" si="5"/>
        <v>6.8119891008174387E-3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47">
        <v>2747.2222222222222</v>
      </c>
      <c r="F71" s="47">
        <v>2740.375</v>
      </c>
      <c r="G71" s="21">
        <f t="shared" si="0"/>
        <v>-2.4924165824064528E-3</v>
      </c>
      <c r="H71" s="47">
        <v>2740.375</v>
      </c>
      <c r="I71" s="21">
        <f t="shared" si="5"/>
        <v>0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47">
        <v>1320</v>
      </c>
      <c r="F72" s="47">
        <v>1311.875</v>
      </c>
      <c r="G72" s="21">
        <f t="shared" si="0"/>
        <v>-6.15530303030303E-3</v>
      </c>
      <c r="H72" s="47">
        <v>1311.875</v>
      </c>
      <c r="I72" s="21">
        <f t="shared" si="5"/>
        <v>0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47">
        <v>2085.4821428571427</v>
      </c>
      <c r="F73" s="47">
        <v>2262.875</v>
      </c>
      <c r="G73" s="21">
        <f t="shared" si="0"/>
        <v>8.5060837250721499E-2</v>
      </c>
      <c r="H73" s="47">
        <v>2262.875</v>
      </c>
      <c r="I73" s="21">
        <f t="shared" si="5"/>
        <v>0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50">
        <v>1702.6533333333332</v>
      </c>
      <c r="F74" s="50">
        <v>1498.75</v>
      </c>
      <c r="G74" s="21">
        <f t="shared" si="0"/>
        <v>-0.1197562236196054</v>
      </c>
      <c r="H74" s="50">
        <v>1498.75</v>
      </c>
      <c r="I74" s="21">
        <f t="shared" si="5"/>
        <v>0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41"/>
      <c r="F75" s="52"/>
      <c r="G75" s="52"/>
      <c r="H75" s="52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43">
        <v>1466.4285714285713</v>
      </c>
      <c r="F76" s="43">
        <v>1456.6666666666667</v>
      </c>
      <c r="G76" s="22">
        <f t="shared" si="0"/>
        <v>-6.6569248254585607E-3</v>
      </c>
      <c r="H76" s="43">
        <v>1456.6666666666667</v>
      </c>
      <c r="I76" s="22">
        <f t="shared" ref="I76:I82" si="6">(F76-H76)/H76</f>
        <v>0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47">
        <v>1422.8888888888889</v>
      </c>
      <c r="F77" s="32">
        <v>1180</v>
      </c>
      <c r="G77" s="21">
        <f t="shared" si="0"/>
        <v>-0.17070123379665783</v>
      </c>
      <c r="H77" s="32">
        <v>1180</v>
      </c>
      <c r="I77" s="21">
        <f t="shared" si="6"/>
        <v>0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47">
        <v>826.64722222222224</v>
      </c>
      <c r="F78" s="47">
        <v>880.375</v>
      </c>
      <c r="G78" s="21">
        <f t="shared" si="0"/>
        <v>6.499480834562639E-2</v>
      </c>
      <c r="H78" s="47">
        <v>880.375</v>
      </c>
      <c r="I78" s="21">
        <f t="shared" si="6"/>
        <v>0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47">
        <v>1504.9</v>
      </c>
      <c r="F79" s="47">
        <v>1536.8</v>
      </c>
      <c r="G79" s="21">
        <f t="shared" si="0"/>
        <v>2.1197421755598286E-2</v>
      </c>
      <c r="H79" s="47">
        <v>1536.8</v>
      </c>
      <c r="I79" s="21">
        <f t="shared" si="6"/>
        <v>0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61">
        <v>1960.068888888889</v>
      </c>
      <c r="F80" s="61">
        <v>1940.3</v>
      </c>
      <c r="G80" s="21">
        <f t="shared" si="0"/>
        <v>-1.0085813310416596E-2</v>
      </c>
      <c r="H80" s="61">
        <v>1940.3</v>
      </c>
      <c r="I80" s="21">
        <f t="shared" si="6"/>
        <v>0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61">
        <v>8250</v>
      </c>
      <c r="F81" s="61">
        <v>8899.3333333333339</v>
      </c>
      <c r="G81" s="21">
        <f>(F81-E81)/E81</f>
        <v>7.8707070707070781E-2</v>
      </c>
      <c r="H81" s="61">
        <v>8899.3333333333339</v>
      </c>
      <c r="I81" s="21">
        <f t="shared" si="6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50">
        <v>3996</v>
      </c>
      <c r="F82" s="50">
        <v>3963.8</v>
      </c>
      <c r="G82" s="23">
        <f>(F82-E82)/E82</f>
        <v>-8.0580580580580131E-3</v>
      </c>
      <c r="H82" s="50">
        <v>3963.8</v>
      </c>
      <c r="I82" s="23">
        <f t="shared" si="6"/>
        <v>0</v>
      </c>
    </row>
    <row r="83" spans="1:9" x14ac:dyDescent="0.25">
      <c r="E83"/>
      <c r="F83"/>
      <c r="H83" s="89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95"/>
  <sheetViews>
    <sheetView rightToLeft="1" zoomScaleNormal="100" workbookViewId="0">
      <selection activeCell="I91" sqref="I91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0.625" customWidth="1"/>
    <col min="4" max="4" width="14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2.1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6" t="s">
        <v>201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223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147" t="s">
        <v>3</v>
      </c>
      <c r="B13" s="153"/>
      <c r="C13" s="172" t="s">
        <v>0</v>
      </c>
      <c r="D13" s="174" t="s">
        <v>23</v>
      </c>
      <c r="E13" s="149" t="s">
        <v>217</v>
      </c>
      <c r="F13" s="166" t="s">
        <v>225</v>
      </c>
      <c r="G13" s="149" t="s">
        <v>196</v>
      </c>
      <c r="H13" s="166" t="s">
        <v>220</v>
      </c>
      <c r="I13" s="149" t="s">
        <v>187</v>
      </c>
    </row>
    <row r="14" spans="1:9" ht="38.25" customHeight="1" thickBot="1" x14ac:dyDescent="0.25">
      <c r="A14" s="148"/>
      <c r="B14" s="154"/>
      <c r="C14" s="173"/>
      <c r="D14" s="175"/>
      <c r="E14" s="150"/>
      <c r="F14" s="167"/>
      <c r="G14" s="168"/>
      <c r="H14" s="167"/>
      <c r="I14" s="168"/>
    </row>
    <row r="15" spans="1:9" ht="17.25" customHeight="1" thickBot="1" x14ac:dyDescent="0.3">
      <c r="A15" s="33" t="s">
        <v>24</v>
      </c>
      <c r="B15" s="27" t="s">
        <v>22</v>
      </c>
      <c r="C15" s="133"/>
      <c r="D15" s="6"/>
      <c r="E15" s="30"/>
      <c r="F15" s="7"/>
      <c r="G15" s="7"/>
      <c r="H15" s="7"/>
      <c r="I15" s="8"/>
    </row>
    <row r="16" spans="1:9" ht="15.75" customHeight="1" x14ac:dyDescent="0.3">
      <c r="A16" s="33"/>
      <c r="B16" s="40" t="s">
        <v>9</v>
      </c>
      <c r="C16" s="14" t="s">
        <v>88</v>
      </c>
      <c r="D16" s="11" t="s">
        <v>161</v>
      </c>
      <c r="E16" s="42">
        <v>1534.0260000000001</v>
      </c>
      <c r="F16" s="42">
        <v>1366.5</v>
      </c>
      <c r="G16" s="21">
        <f t="shared" ref="G16:G31" si="0">(F16-E16)/E16</f>
        <v>-0.10920675399243562</v>
      </c>
      <c r="H16" s="42">
        <v>1578.5</v>
      </c>
      <c r="I16" s="21">
        <f t="shared" ref="I16:I31" si="1">(F16-H16)/H16</f>
        <v>-0.13430471967057334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1458.5962</v>
      </c>
      <c r="F17" s="46">
        <v>1686</v>
      </c>
      <c r="G17" s="21">
        <f t="shared" si="0"/>
        <v>0.1559059320187452</v>
      </c>
      <c r="H17" s="46">
        <v>1923.5</v>
      </c>
      <c r="I17" s="21">
        <f t="shared" si="1"/>
        <v>-0.12347283597608526</v>
      </c>
    </row>
    <row r="18" spans="1:9" ht="16.5" x14ac:dyDescent="0.3">
      <c r="A18" s="37"/>
      <c r="B18" s="34" t="s">
        <v>15</v>
      </c>
      <c r="C18" s="15" t="s">
        <v>95</v>
      </c>
      <c r="D18" s="11" t="s">
        <v>82</v>
      </c>
      <c r="E18" s="46">
        <v>1289.6181999999999</v>
      </c>
      <c r="F18" s="46">
        <v>1498.1999999999998</v>
      </c>
      <c r="G18" s="21">
        <f t="shared" si="0"/>
        <v>0.16173918761382242</v>
      </c>
      <c r="H18" s="46">
        <v>1669</v>
      </c>
      <c r="I18" s="21">
        <f t="shared" si="1"/>
        <v>-0.10233672857998813</v>
      </c>
    </row>
    <row r="19" spans="1:9" ht="16.5" x14ac:dyDescent="0.3">
      <c r="A19" s="37"/>
      <c r="B19" s="34" t="s">
        <v>5</v>
      </c>
      <c r="C19" s="15" t="s">
        <v>85</v>
      </c>
      <c r="D19" s="11" t="s">
        <v>161</v>
      </c>
      <c r="E19" s="46">
        <v>1736.7506000000001</v>
      </c>
      <c r="F19" s="46">
        <v>1487.6999999999998</v>
      </c>
      <c r="G19" s="21">
        <f t="shared" si="0"/>
        <v>-0.14340032472135048</v>
      </c>
      <c r="H19" s="46">
        <v>1575.65</v>
      </c>
      <c r="I19" s="21">
        <f t="shared" si="1"/>
        <v>-5.5818233744803901E-2</v>
      </c>
    </row>
    <row r="20" spans="1:9" ht="16.5" x14ac:dyDescent="0.3">
      <c r="A20" s="37"/>
      <c r="B20" s="34" t="s">
        <v>10</v>
      </c>
      <c r="C20" s="15" t="s">
        <v>90</v>
      </c>
      <c r="D20" s="11" t="s">
        <v>161</v>
      </c>
      <c r="E20" s="46">
        <v>1284.0104000000001</v>
      </c>
      <c r="F20" s="46">
        <v>1231</v>
      </c>
      <c r="G20" s="21">
        <f t="shared" si="0"/>
        <v>-4.1285023859619914E-2</v>
      </c>
      <c r="H20" s="46">
        <v>1291.7840000000001</v>
      </c>
      <c r="I20" s="21">
        <f t="shared" si="1"/>
        <v>-4.7054306292692971E-2</v>
      </c>
    </row>
    <row r="21" spans="1:9" ht="16.5" x14ac:dyDescent="0.3">
      <c r="A21" s="37"/>
      <c r="B21" s="34" t="s">
        <v>4</v>
      </c>
      <c r="C21" s="15" t="s">
        <v>84</v>
      </c>
      <c r="D21" s="11" t="s">
        <v>161</v>
      </c>
      <c r="E21" s="46">
        <v>1511.1343999999999</v>
      </c>
      <c r="F21" s="46">
        <v>1576.9</v>
      </c>
      <c r="G21" s="21">
        <f t="shared" si="0"/>
        <v>4.352068221066252E-2</v>
      </c>
      <c r="H21" s="46">
        <v>1649.9</v>
      </c>
      <c r="I21" s="21">
        <f t="shared" si="1"/>
        <v>-4.4245105763985694E-2</v>
      </c>
    </row>
    <row r="22" spans="1:9" ht="16.5" x14ac:dyDescent="0.3">
      <c r="A22" s="37"/>
      <c r="B22" s="34" t="s">
        <v>8</v>
      </c>
      <c r="C22" s="15" t="s">
        <v>89</v>
      </c>
      <c r="D22" s="11" t="s">
        <v>161</v>
      </c>
      <c r="E22" s="46">
        <v>4189.0738047619043</v>
      </c>
      <c r="F22" s="46">
        <v>4738.3</v>
      </c>
      <c r="G22" s="21">
        <f t="shared" si="0"/>
        <v>0.13110921908651177</v>
      </c>
      <c r="H22" s="46">
        <v>4952.7777777777774</v>
      </c>
      <c r="I22" s="21">
        <f t="shared" si="1"/>
        <v>-4.3304542905215813E-2</v>
      </c>
    </row>
    <row r="23" spans="1:9" ht="16.5" x14ac:dyDescent="0.3">
      <c r="A23" s="37"/>
      <c r="B23" s="34" t="s">
        <v>17</v>
      </c>
      <c r="C23" s="15" t="s">
        <v>97</v>
      </c>
      <c r="D23" s="13" t="s">
        <v>161</v>
      </c>
      <c r="E23" s="46">
        <v>1010.865</v>
      </c>
      <c r="F23" s="46">
        <v>1452.0250000000001</v>
      </c>
      <c r="G23" s="21">
        <f t="shared" si="0"/>
        <v>0.43641831500744421</v>
      </c>
      <c r="H23" s="46">
        <v>1495.9</v>
      </c>
      <c r="I23" s="21">
        <f t="shared" si="1"/>
        <v>-2.933016912895247E-2</v>
      </c>
    </row>
    <row r="24" spans="1:9" ht="16.5" x14ac:dyDescent="0.3">
      <c r="A24" s="37"/>
      <c r="B24" s="34" t="s">
        <v>19</v>
      </c>
      <c r="C24" s="15" t="s">
        <v>99</v>
      </c>
      <c r="D24" s="13" t="s">
        <v>161</v>
      </c>
      <c r="E24" s="46">
        <v>847.49399999999991</v>
      </c>
      <c r="F24" s="46">
        <v>1241.9000000000001</v>
      </c>
      <c r="G24" s="21">
        <f t="shared" si="0"/>
        <v>0.4653791059287738</v>
      </c>
      <c r="H24" s="46">
        <v>1276</v>
      </c>
      <c r="I24" s="21">
        <f t="shared" si="1"/>
        <v>-2.6724137931034411E-2</v>
      </c>
    </row>
    <row r="25" spans="1:9" ht="16.5" x14ac:dyDescent="0.3">
      <c r="A25" s="37"/>
      <c r="B25" s="34" t="s">
        <v>16</v>
      </c>
      <c r="C25" s="15" t="s">
        <v>96</v>
      </c>
      <c r="D25" s="13" t="s">
        <v>81</v>
      </c>
      <c r="E25" s="46">
        <v>519.11419999999998</v>
      </c>
      <c r="F25" s="46">
        <v>514.9</v>
      </c>
      <c r="G25" s="21">
        <f t="shared" si="0"/>
        <v>-8.1180595714777318E-3</v>
      </c>
      <c r="H25" s="46">
        <v>520.70000000000005</v>
      </c>
      <c r="I25" s="21">
        <f t="shared" si="1"/>
        <v>-1.1138851545995905E-2</v>
      </c>
    </row>
    <row r="26" spans="1:9" ht="16.5" x14ac:dyDescent="0.3">
      <c r="A26" s="37"/>
      <c r="B26" s="34" t="s">
        <v>7</v>
      </c>
      <c r="C26" s="15" t="s">
        <v>87</v>
      </c>
      <c r="D26" s="13" t="s">
        <v>161</v>
      </c>
      <c r="E26" s="46">
        <v>679.14930000000004</v>
      </c>
      <c r="F26" s="46">
        <v>999.4</v>
      </c>
      <c r="G26" s="21">
        <f t="shared" si="0"/>
        <v>0.47154683071895964</v>
      </c>
      <c r="H26" s="46">
        <v>998.5</v>
      </c>
      <c r="I26" s="21">
        <f t="shared" si="1"/>
        <v>9.0135202804204027E-4</v>
      </c>
    </row>
    <row r="27" spans="1:9" ht="16.5" x14ac:dyDescent="0.3">
      <c r="A27" s="37"/>
      <c r="B27" s="34" t="s">
        <v>14</v>
      </c>
      <c r="C27" s="15" t="s">
        <v>94</v>
      </c>
      <c r="D27" s="13" t="s">
        <v>81</v>
      </c>
      <c r="E27" s="46">
        <v>489.99519999999995</v>
      </c>
      <c r="F27" s="46">
        <v>514.9</v>
      </c>
      <c r="G27" s="21">
        <f t="shared" si="0"/>
        <v>5.0826620342403407E-2</v>
      </c>
      <c r="H27" s="46">
        <v>507.4</v>
      </c>
      <c r="I27" s="21">
        <f t="shared" si="1"/>
        <v>1.4781237682301933E-2</v>
      </c>
    </row>
    <row r="28" spans="1:9" ht="16.5" x14ac:dyDescent="0.3">
      <c r="A28" s="37"/>
      <c r="B28" s="34" t="s">
        <v>13</v>
      </c>
      <c r="C28" s="15" t="s">
        <v>93</v>
      </c>
      <c r="D28" s="13" t="s">
        <v>81</v>
      </c>
      <c r="E28" s="46">
        <v>483.06659999999999</v>
      </c>
      <c r="F28" s="46">
        <v>499.9</v>
      </c>
      <c r="G28" s="21">
        <f t="shared" si="0"/>
        <v>3.4846954850531964E-2</v>
      </c>
      <c r="H28" s="46">
        <v>492.4</v>
      </c>
      <c r="I28" s="21">
        <f t="shared" si="1"/>
        <v>1.5231519090170594E-2</v>
      </c>
    </row>
    <row r="29" spans="1:9" ht="17.25" thickBot="1" x14ac:dyDescent="0.35">
      <c r="A29" s="38"/>
      <c r="B29" s="34" t="s">
        <v>11</v>
      </c>
      <c r="C29" s="15" t="s">
        <v>91</v>
      </c>
      <c r="D29" s="13" t="s">
        <v>81</v>
      </c>
      <c r="E29" s="46">
        <v>374.49339999999995</v>
      </c>
      <c r="F29" s="46">
        <v>418.65</v>
      </c>
      <c r="G29" s="21">
        <f t="shared" si="0"/>
        <v>0.11791022218282093</v>
      </c>
      <c r="H29" s="46">
        <v>404.45000000000005</v>
      </c>
      <c r="I29" s="21">
        <f t="shared" si="1"/>
        <v>3.5109407837804252E-2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1494.8799999999999</v>
      </c>
      <c r="F30" s="46">
        <v>1434</v>
      </c>
      <c r="G30" s="21">
        <f t="shared" si="0"/>
        <v>-4.0725676977416171E-2</v>
      </c>
      <c r="H30" s="46">
        <v>1380.825</v>
      </c>
      <c r="I30" s="21">
        <f t="shared" si="1"/>
        <v>3.8509586660148788E-2</v>
      </c>
    </row>
    <row r="31" spans="1:9" ht="17.25" thickBot="1" x14ac:dyDescent="0.35">
      <c r="A31" s="38"/>
      <c r="B31" s="36" t="s">
        <v>12</v>
      </c>
      <c r="C31" s="16" t="s">
        <v>92</v>
      </c>
      <c r="D31" s="12" t="s">
        <v>81</v>
      </c>
      <c r="E31" s="49">
        <v>491.02499999999998</v>
      </c>
      <c r="F31" s="49">
        <v>533.65</v>
      </c>
      <c r="G31" s="23">
        <f t="shared" si="0"/>
        <v>8.6808207321419487E-2</v>
      </c>
      <c r="H31" s="49">
        <v>506.15</v>
      </c>
      <c r="I31" s="23">
        <f t="shared" si="1"/>
        <v>5.4331719845895486E-2</v>
      </c>
    </row>
    <row r="32" spans="1:9" ht="15.75" customHeight="1" thickBot="1" x14ac:dyDescent="0.25">
      <c r="A32" s="159" t="s">
        <v>188</v>
      </c>
      <c r="B32" s="160"/>
      <c r="C32" s="160"/>
      <c r="D32" s="161"/>
      <c r="E32" s="106">
        <f>SUM(E16:E31)</f>
        <v>19393.292304761908</v>
      </c>
      <c r="F32" s="107">
        <f>SUM(F16:F31)</f>
        <v>21193.925000000007</v>
      </c>
      <c r="G32" s="108">
        <f t="shared" ref="G32" si="2">(F32-E32)/E32</f>
        <v>9.2848221278857529E-2</v>
      </c>
      <c r="H32" s="107">
        <f>SUM(H16:H31)</f>
        <v>22223.436777777784</v>
      </c>
      <c r="I32" s="111">
        <f t="shared" ref="I32" si="3">(F32-H32)/H32</f>
        <v>-4.6325498079902432E-2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39" t="s">
        <v>29</v>
      </c>
      <c r="C34" s="18" t="s">
        <v>103</v>
      </c>
      <c r="D34" s="20" t="s">
        <v>161</v>
      </c>
      <c r="E34" s="54">
        <v>1638.73</v>
      </c>
      <c r="F34" s="54">
        <v>1606.25</v>
      </c>
      <c r="G34" s="21">
        <f>(F34-E34)/E34</f>
        <v>-1.9820226638921613E-2</v>
      </c>
      <c r="H34" s="54">
        <v>1720.125</v>
      </c>
      <c r="I34" s="21">
        <f>(F34-H34)/H34</f>
        <v>-6.6201584187195697E-2</v>
      </c>
    </row>
    <row r="35" spans="1:9" ht="16.5" x14ac:dyDescent="0.3">
      <c r="A35" s="37"/>
      <c r="B35" s="34" t="s">
        <v>28</v>
      </c>
      <c r="C35" s="15" t="s">
        <v>102</v>
      </c>
      <c r="D35" s="11" t="s">
        <v>161</v>
      </c>
      <c r="E35" s="46">
        <v>1501.0983999999999</v>
      </c>
      <c r="F35" s="46">
        <v>1868.125</v>
      </c>
      <c r="G35" s="21">
        <f>(F35-E35)/E35</f>
        <v>0.2445053568773374</v>
      </c>
      <c r="H35" s="46">
        <v>1915.625</v>
      </c>
      <c r="I35" s="21">
        <f>(F35-H35)/H35</f>
        <v>-2.4796084828711255E-2</v>
      </c>
    </row>
    <row r="36" spans="1:9" ht="16.5" x14ac:dyDescent="0.3">
      <c r="A36" s="37"/>
      <c r="B36" s="39" t="s">
        <v>26</v>
      </c>
      <c r="C36" s="15" t="s">
        <v>100</v>
      </c>
      <c r="D36" s="11" t="s">
        <v>161</v>
      </c>
      <c r="E36" s="46">
        <v>2476.3483999999999</v>
      </c>
      <c r="F36" s="46">
        <v>2201.4250000000002</v>
      </c>
      <c r="G36" s="21">
        <f>(F36-E36)/E36</f>
        <v>-0.11101967719889483</v>
      </c>
      <c r="H36" s="46">
        <v>2235.8000000000002</v>
      </c>
      <c r="I36" s="21">
        <f>(F36-H36)/H36</f>
        <v>-1.5374809911441094E-2</v>
      </c>
    </row>
    <row r="37" spans="1:9" ht="16.5" x14ac:dyDescent="0.3">
      <c r="A37" s="37"/>
      <c r="B37" s="34" t="s">
        <v>27</v>
      </c>
      <c r="C37" s="15" t="s">
        <v>101</v>
      </c>
      <c r="D37" s="11" t="s">
        <v>161</v>
      </c>
      <c r="E37" s="46">
        <v>2448.08</v>
      </c>
      <c r="F37" s="46">
        <v>2102.6999999999998</v>
      </c>
      <c r="G37" s="21">
        <f>(F37-E37)/E37</f>
        <v>-0.14108199078461492</v>
      </c>
      <c r="H37" s="46">
        <v>2042.7</v>
      </c>
      <c r="I37" s="21">
        <f>(F37-H37)/H37</f>
        <v>2.9372888823615689E-2</v>
      </c>
    </row>
    <row r="38" spans="1:9" ht="17.25" thickBot="1" x14ac:dyDescent="0.35">
      <c r="A38" s="38"/>
      <c r="B38" s="39" t="s">
        <v>30</v>
      </c>
      <c r="C38" s="15" t="s">
        <v>104</v>
      </c>
      <c r="D38" s="24" t="s">
        <v>161</v>
      </c>
      <c r="E38" s="49">
        <v>1373.6972000000001</v>
      </c>
      <c r="F38" s="49">
        <v>1033.1500000000001</v>
      </c>
      <c r="G38" s="23">
        <f>(F38-E38)/E38</f>
        <v>-0.24790557919168793</v>
      </c>
      <c r="H38" s="49">
        <v>975.59999999999991</v>
      </c>
      <c r="I38" s="23">
        <f>(F38-H38)/H38</f>
        <v>5.8989339893399127E-2</v>
      </c>
    </row>
    <row r="39" spans="1:9" ht="15.75" customHeight="1" thickBot="1" x14ac:dyDescent="0.25">
      <c r="A39" s="159" t="s">
        <v>189</v>
      </c>
      <c r="B39" s="160"/>
      <c r="C39" s="160"/>
      <c r="D39" s="161"/>
      <c r="E39" s="86">
        <f>SUM(E34:E38)</f>
        <v>9437.9539999999997</v>
      </c>
      <c r="F39" s="109">
        <f>SUM(F34:F38)</f>
        <v>8811.65</v>
      </c>
      <c r="G39" s="110">
        <f t="shared" ref="G39" si="4">(F39-E39)/E39</f>
        <v>-6.6360145429825157E-2</v>
      </c>
      <c r="H39" s="109">
        <f>SUM(H34:H38)</f>
        <v>8889.85</v>
      </c>
      <c r="I39" s="111">
        <f t="shared" ref="I39" si="5">(F39-H39)/H39</f>
        <v>-8.7965488731531725E-3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40" t="s">
        <v>33</v>
      </c>
      <c r="C41" s="15" t="s">
        <v>107</v>
      </c>
      <c r="D41" s="20" t="s">
        <v>161</v>
      </c>
      <c r="E41" s="46">
        <v>10351</v>
      </c>
      <c r="F41" s="46">
        <v>10204.75</v>
      </c>
      <c r="G41" s="21">
        <f t="shared" ref="G41:G46" si="6">(F41-E41)/E41</f>
        <v>-1.4129069655105787E-2</v>
      </c>
      <c r="H41" s="46">
        <v>11147.875</v>
      </c>
      <c r="I41" s="21">
        <f t="shared" ref="I41:I46" si="7">(F41-H41)/H41</f>
        <v>-8.4601325364699553E-2</v>
      </c>
    </row>
    <row r="42" spans="1:9" ht="16.5" x14ac:dyDescent="0.3">
      <c r="A42" s="37"/>
      <c r="B42" s="34" t="s">
        <v>31</v>
      </c>
      <c r="C42" s="15" t="s">
        <v>105</v>
      </c>
      <c r="D42" s="11" t="s">
        <v>161</v>
      </c>
      <c r="E42" s="46">
        <v>26910.522288888889</v>
      </c>
      <c r="F42" s="46">
        <v>25701.077777777777</v>
      </c>
      <c r="G42" s="21">
        <f t="shared" si="6"/>
        <v>-4.4943182377789874E-2</v>
      </c>
      <c r="H42" s="46">
        <v>26701.077777777777</v>
      </c>
      <c r="I42" s="21">
        <f t="shared" si="7"/>
        <v>-3.745167173859399E-2</v>
      </c>
    </row>
    <row r="43" spans="1:9" ht="16.5" x14ac:dyDescent="0.3">
      <c r="A43" s="37"/>
      <c r="B43" s="39" t="s">
        <v>32</v>
      </c>
      <c r="C43" s="15" t="s">
        <v>106</v>
      </c>
      <c r="D43" s="11" t="s">
        <v>161</v>
      </c>
      <c r="E43" s="57">
        <v>15273.18888888889</v>
      </c>
      <c r="F43" s="57">
        <v>15221.244444444445</v>
      </c>
      <c r="G43" s="21">
        <f t="shared" si="6"/>
        <v>-3.4010215431981186E-3</v>
      </c>
      <c r="H43" s="57">
        <v>15371.244444444445</v>
      </c>
      <c r="I43" s="21">
        <f t="shared" si="7"/>
        <v>-9.7584812044423496E-3</v>
      </c>
    </row>
    <row r="44" spans="1:9" ht="16.5" x14ac:dyDescent="0.3">
      <c r="A44" s="37"/>
      <c r="B44" s="34" t="s">
        <v>35</v>
      </c>
      <c r="C44" s="15" t="s">
        <v>152</v>
      </c>
      <c r="D44" s="11" t="s">
        <v>161</v>
      </c>
      <c r="E44" s="47">
        <v>9968.4761904761908</v>
      </c>
      <c r="F44" s="47">
        <v>9966.6666666666661</v>
      </c>
      <c r="G44" s="21">
        <f t="shared" si="6"/>
        <v>-1.8152461569337629E-4</v>
      </c>
      <c r="H44" s="47">
        <v>9966.6666666666661</v>
      </c>
      <c r="I44" s="21">
        <f t="shared" si="7"/>
        <v>0</v>
      </c>
    </row>
    <row r="45" spans="1:9" ht="16.5" x14ac:dyDescent="0.3">
      <c r="A45" s="37"/>
      <c r="B45" s="34" t="s">
        <v>36</v>
      </c>
      <c r="C45" s="15" t="s">
        <v>153</v>
      </c>
      <c r="D45" s="11" t="s">
        <v>161</v>
      </c>
      <c r="E45" s="47">
        <v>12125</v>
      </c>
      <c r="F45" s="47">
        <v>12883.333333333334</v>
      </c>
      <c r="G45" s="21">
        <f t="shared" si="6"/>
        <v>6.2542955326460536E-2</v>
      </c>
      <c r="H45" s="47">
        <v>12883.333333333334</v>
      </c>
      <c r="I45" s="21">
        <f t="shared" si="7"/>
        <v>0</v>
      </c>
    </row>
    <row r="46" spans="1:9" ht="16.5" customHeight="1" thickBot="1" x14ac:dyDescent="0.35">
      <c r="A46" s="38"/>
      <c r="B46" s="34" t="s">
        <v>34</v>
      </c>
      <c r="C46" s="15" t="s">
        <v>154</v>
      </c>
      <c r="D46" s="24" t="s">
        <v>161</v>
      </c>
      <c r="E46" s="50">
        <v>5843.2</v>
      </c>
      <c r="F46" s="50">
        <v>5780</v>
      </c>
      <c r="G46" s="31">
        <f t="shared" si="6"/>
        <v>-1.0815991237677954E-2</v>
      </c>
      <c r="H46" s="50">
        <v>5590</v>
      </c>
      <c r="I46" s="31">
        <f t="shared" si="7"/>
        <v>3.3989266547406083E-2</v>
      </c>
    </row>
    <row r="47" spans="1:9" ht="15.75" customHeight="1" thickBot="1" x14ac:dyDescent="0.25">
      <c r="A47" s="159" t="s">
        <v>190</v>
      </c>
      <c r="B47" s="160"/>
      <c r="C47" s="160"/>
      <c r="D47" s="161"/>
      <c r="E47" s="86">
        <f>SUM(E41:E46)</f>
        <v>80471.387368253971</v>
      </c>
      <c r="F47" s="86">
        <f>SUM(F41:F46)</f>
        <v>79757.072222222225</v>
      </c>
      <c r="G47" s="110">
        <f t="shared" ref="G47" si="8">(F47-E47)/E47</f>
        <v>-8.8766351543423713E-3</v>
      </c>
      <c r="H47" s="109">
        <f>SUM(H41:H46)</f>
        <v>81660.197222222225</v>
      </c>
      <c r="I47" s="111">
        <f t="shared" ref="I47" si="9">(F47-H47)/H47</f>
        <v>-2.3305417629852377E-2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34" t="s">
        <v>45</v>
      </c>
      <c r="C49" s="15" t="s">
        <v>109</v>
      </c>
      <c r="D49" s="20" t="s">
        <v>108</v>
      </c>
      <c r="E49" s="43">
        <v>5542.7777777777774</v>
      </c>
      <c r="F49" s="43">
        <v>6547</v>
      </c>
      <c r="G49" s="21">
        <f t="shared" ref="G49:G54" si="10">(F49-E49)/E49</f>
        <v>0.18117670642477707</v>
      </c>
      <c r="H49" s="43">
        <v>6589.7777777777774</v>
      </c>
      <c r="I49" s="21">
        <f t="shared" ref="I49:I54" si="11">(F49-H49)/H49</f>
        <v>-6.4915357118769199E-3</v>
      </c>
    </row>
    <row r="50" spans="1:9" ht="16.5" x14ac:dyDescent="0.3">
      <c r="A50" s="37"/>
      <c r="B50" s="34" t="s">
        <v>48</v>
      </c>
      <c r="C50" s="15" t="s">
        <v>157</v>
      </c>
      <c r="D50" s="13" t="s">
        <v>114</v>
      </c>
      <c r="E50" s="47">
        <v>19384.591428571432</v>
      </c>
      <c r="F50" s="47">
        <v>19130.892500000002</v>
      </c>
      <c r="G50" s="21">
        <f t="shared" si="10"/>
        <v>-1.3087659314681076E-2</v>
      </c>
      <c r="H50" s="47">
        <v>19130.892749999999</v>
      </c>
      <c r="I50" s="21">
        <f t="shared" si="11"/>
        <v>-1.3067868843833627E-8</v>
      </c>
    </row>
    <row r="51" spans="1:9" ht="16.5" x14ac:dyDescent="0.3">
      <c r="A51" s="37"/>
      <c r="B51" s="34" t="s">
        <v>46</v>
      </c>
      <c r="C51" s="15" t="s">
        <v>111</v>
      </c>
      <c r="D51" s="11" t="s">
        <v>110</v>
      </c>
      <c r="E51" s="47">
        <v>6035.1111111111113</v>
      </c>
      <c r="F51" s="47">
        <v>6035.333333333333</v>
      </c>
      <c r="G51" s="21">
        <f t="shared" si="10"/>
        <v>3.6821562707037567E-5</v>
      </c>
      <c r="H51" s="47">
        <v>6035.333333333333</v>
      </c>
      <c r="I51" s="21">
        <f t="shared" si="11"/>
        <v>0</v>
      </c>
    </row>
    <row r="52" spans="1:9" ht="16.5" x14ac:dyDescent="0.3">
      <c r="A52" s="37"/>
      <c r="B52" s="34" t="s">
        <v>47</v>
      </c>
      <c r="C52" s="15" t="s">
        <v>113</v>
      </c>
      <c r="D52" s="11" t="s">
        <v>114</v>
      </c>
      <c r="E52" s="47">
        <v>19284.428571428572</v>
      </c>
      <c r="F52" s="47">
        <v>19026.428571428572</v>
      </c>
      <c r="G52" s="21">
        <f t="shared" si="10"/>
        <v>-1.3378669689090383E-2</v>
      </c>
      <c r="H52" s="47">
        <v>19026.428571428572</v>
      </c>
      <c r="I52" s="21">
        <f t="shared" si="11"/>
        <v>0</v>
      </c>
    </row>
    <row r="53" spans="1:9" ht="16.5" x14ac:dyDescent="0.3">
      <c r="A53" s="37"/>
      <c r="B53" s="34" t="s">
        <v>49</v>
      </c>
      <c r="C53" s="15" t="s">
        <v>158</v>
      </c>
      <c r="D53" s="13" t="s">
        <v>199</v>
      </c>
      <c r="E53" s="47">
        <v>2199.2857142857142</v>
      </c>
      <c r="F53" s="47">
        <v>2241.6666666666665</v>
      </c>
      <c r="G53" s="21">
        <f t="shared" si="10"/>
        <v>1.9270325863375515E-2</v>
      </c>
      <c r="H53" s="47">
        <v>2241.6666666666665</v>
      </c>
      <c r="I53" s="21">
        <f t="shared" si="11"/>
        <v>0</v>
      </c>
    </row>
    <row r="54" spans="1:9" ht="16.5" customHeight="1" thickBot="1" x14ac:dyDescent="0.35">
      <c r="A54" s="38"/>
      <c r="B54" s="34" t="s">
        <v>50</v>
      </c>
      <c r="C54" s="15" t="s">
        <v>159</v>
      </c>
      <c r="D54" s="12" t="s">
        <v>112</v>
      </c>
      <c r="E54" s="50">
        <v>25302.577777777777</v>
      </c>
      <c r="F54" s="50">
        <v>27571</v>
      </c>
      <c r="G54" s="31">
        <f t="shared" si="10"/>
        <v>8.9651822914837004E-2</v>
      </c>
      <c r="H54" s="50">
        <v>27571</v>
      </c>
      <c r="I54" s="31">
        <f t="shared" si="11"/>
        <v>0</v>
      </c>
    </row>
    <row r="55" spans="1:9" ht="15.75" customHeight="1" thickBot="1" x14ac:dyDescent="0.25">
      <c r="A55" s="159" t="s">
        <v>191</v>
      </c>
      <c r="B55" s="160"/>
      <c r="C55" s="160"/>
      <c r="D55" s="161"/>
      <c r="E55" s="86">
        <f>SUM(E49:E54)</f>
        <v>77748.772380952389</v>
      </c>
      <c r="F55" s="86">
        <f>SUM(F49:F54)</f>
        <v>80552.321071428567</v>
      </c>
      <c r="G55" s="110">
        <f t="shared" ref="G55" si="12">(F55-E55)/E55</f>
        <v>3.6059073405550229E-2</v>
      </c>
      <c r="H55" s="86">
        <f>SUM(H49:H54)</f>
        <v>80595.099099206345</v>
      </c>
      <c r="I55" s="111">
        <f t="shared" ref="I55" si="13">(F55-H55)/H55</f>
        <v>-5.3077703552571959E-4</v>
      </c>
    </row>
    <row r="56" spans="1:9" ht="17.25" customHeight="1" thickBot="1" x14ac:dyDescent="0.3">
      <c r="A56" s="33" t="s">
        <v>44</v>
      </c>
      <c r="B56" s="112" t="s">
        <v>57</v>
      </c>
      <c r="C56" s="113"/>
      <c r="D56" s="131"/>
      <c r="E56" s="114"/>
      <c r="F56" s="114"/>
      <c r="G56" s="115"/>
      <c r="H56" s="114"/>
      <c r="I56" s="116"/>
    </row>
    <row r="57" spans="1:9" ht="16.5" x14ac:dyDescent="0.3">
      <c r="A57" s="117"/>
      <c r="B57" s="98" t="s">
        <v>54</v>
      </c>
      <c r="C57" s="19" t="s">
        <v>121</v>
      </c>
      <c r="D57" s="20" t="s">
        <v>120</v>
      </c>
      <c r="E57" s="43">
        <v>5063.75</v>
      </c>
      <c r="F57" s="66">
        <v>4755.625</v>
      </c>
      <c r="G57" s="22">
        <f t="shared" ref="G57:G65" si="14">(F57-E57)/E57</f>
        <v>-6.0849173043692917E-2</v>
      </c>
      <c r="H57" s="66">
        <v>4981.125</v>
      </c>
      <c r="I57" s="22">
        <f t="shared" ref="I57:I65" si="15">(F57-H57)/H57</f>
        <v>-4.5270897638585661E-2</v>
      </c>
    </row>
    <row r="58" spans="1:9" ht="16.5" x14ac:dyDescent="0.3">
      <c r="A58" s="118"/>
      <c r="B58" s="99" t="s">
        <v>55</v>
      </c>
      <c r="C58" s="15" t="s">
        <v>122</v>
      </c>
      <c r="D58" s="11" t="s">
        <v>120</v>
      </c>
      <c r="E58" s="47">
        <v>4991</v>
      </c>
      <c r="F58" s="70">
        <v>4679.5</v>
      </c>
      <c r="G58" s="21">
        <f t="shared" si="14"/>
        <v>-6.2412342215988778E-2</v>
      </c>
      <c r="H58" s="70">
        <v>4809.5</v>
      </c>
      <c r="I58" s="21">
        <f t="shared" si="15"/>
        <v>-2.7029836781370206E-2</v>
      </c>
    </row>
    <row r="59" spans="1:9" ht="16.5" x14ac:dyDescent="0.3">
      <c r="A59" s="118"/>
      <c r="B59" s="99" t="s">
        <v>38</v>
      </c>
      <c r="C59" s="15" t="s">
        <v>115</v>
      </c>
      <c r="D59" s="11" t="s">
        <v>114</v>
      </c>
      <c r="E59" s="47">
        <v>3750</v>
      </c>
      <c r="F59" s="70">
        <v>3750</v>
      </c>
      <c r="G59" s="21">
        <f t="shared" si="14"/>
        <v>0</v>
      </c>
      <c r="H59" s="70">
        <v>3750</v>
      </c>
      <c r="I59" s="21">
        <f t="shared" si="15"/>
        <v>0</v>
      </c>
    </row>
    <row r="60" spans="1:9" ht="16.5" x14ac:dyDescent="0.3">
      <c r="A60" s="118"/>
      <c r="B60" s="99" t="s">
        <v>39</v>
      </c>
      <c r="C60" s="15" t="s">
        <v>116</v>
      </c>
      <c r="D60" s="11" t="s">
        <v>114</v>
      </c>
      <c r="E60" s="47">
        <v>3947.1666666666665</v>
      </c>
      <c r="F60" s="70">
        <v>3606.1428571428573</v>
      </c>
      <c r="G60" s="21">
        <f t="shared" si="14"/>
        <v>-8.6397114265205216E-2</v>
      </c>
      <c r="H60" s="70">
        <v>3606.1428571428573</v>
      </c>
      <c r="I60" s="21">
        <f t="shared" si="15"/>
        <v>0</v>
      </c>
    </row>
    <row r="61" spans="1:9" ht="16.5" x14ac:dyDescent="0.3">
      <c r="A61" s="118"/>
      <c r="B61" s="99" t="s">
        <v>40</v>
      </c>
      <c r="C61" s="15" t="s">
        <v>117</v>
      </c>
      <c r="D61" s="11" t="s">
        <v>114</v>
      </c>
      <c r="E61" s="47">
        <v>2047.5</v>
      </c>
      <c r="F61" s="105">
        <v>2881.25</v>
      </c>
      <c r="G61" s="21">
        <f t="shared" si="14"/>
        <v>0.4072039072039072</v>
      </c>
      <c r="H61" s="105">
        <v>2881.25</v>
      </c>
      <c r="I61" s="21">
        <f t="shared" si="15"/>
        <v>0</v>
      </c>
    </row>
    <row r="62" spans="1:9" ht="17.25" thickBot="1" x14ac:dyDescent="0.35">
      <c r="A62" s="118"/>
      <c r="B62" s="100" t="s">
        <v>41</v>
      </c>
      <c r="C62" s="16" t="s">
        <v>118</v>
      </c>
      <c r="D62" s="12" t="s">
        <v>114</v>
      </c>
      <c r="E62" s="50">
        <v>5500</v>
      </c>
      <c r="F62" s="73">
        <v>4650</v>
      </c>
      <c r="G62" s="29">
        <f t="shared" si="14"/>
        <v>-0.15454545454545454</v>
      </c>
      <c r="H62" s="73">
        <v>4650</v>
      </c>
      <c r="I62" s="29">
        <f t="shared" si="15"/>
        <v>0</v>
      </c>
    </row>
    <row r="63" spans="1:9" ht="16.5" x14ac:dyDescent="0.3">
      <c r="A63" s="118"/>
      <c r="B63" s="101" t="s">
        <v>42</v>
      </c>
      <c r="C63" s="14" t="s">
        <v>198</v>
      </c>
      <c r="D63" s="11" t="s">
        <v>114</v>
      </c>
      <c r="E63" s="43">
        <v>2060.25</v>
      </c>
      <c r="F63" s="68">
        <v>2026</v>
      </c>
      <c r="G63" s="21">
        <f t="shared" si="14"/>
        <v>-1.6624196092707197E-2</v>
      </c>
      <c r="H63" s="68">
        <v>2026</v>
      </c>
      <c r="I63" s="21">
        <f t="shared" si="15"/>
        <v>0</v>
      </c>
    </row>
    <row r="64" spans="1:9" ht="16.5" x14ac:dyDescent="0.3">
      <c r="A64" s="118"/>
      <c r="B64" s="99" t="s">
        <v>56</v>
      </c>
      <c r="C64" s="15" t="s">
        <v>123</v>
      </c>
      <c r="D64" s="13" t="s">
        <v>120</v>
      </c>
      <c r="E64" s="47">
        <v>20716.25</v>
      </c>
      <c r="F64" s="70">
        <v>20963.75</v>
      </c>
      <c r="G64" s="21">
        <f t="shared" si="14"/>
        <v>1.1947142943341579E-2</v>
      </c>
      <c r="H64" s="70">
        <v>20815.714285714286</v>
      </c>
      <c r="I64" s="21">
        <f t="shared" si="15"/>
        <v>7.1117287763365336E-3</v>
      </c>
    </row>
    <row r="65" spans="1:9" ht="16.5" customHeight="1" thickBot="1" x14ac:dyDescent="0.35">
      <c r="A65" s="119"/>
      <c r="B65" s="100" t="s">
        <v>43</v>
      </c>
      <c r="C65" s="16" t="s">
        <v>119</v>
      </c>
      <c r="D65" s="12" t="s">
        <v>114</v>
      </c>
      <c r="E65" s="50">
        <v>4407.3388888888894</v>
      </c>
      <c r="F65" s="50">
        <v>4047.7777777777778</v>
      </c>
      <c r="G65" s="29">
        <f t="shared" si="14"/>
        <v>-8.1582360734179585E-2</v>
      </c>
      <c r="H65" s="50">
        <v>3936.4444444444443</v>
      </c>
      <c r="I65" s="29">
        <f t="shared" si="15"/>
        <v>2.8282714237326447E-2</v>
      </c>
    </row>
    <row r="66" spans="1:9" ht="15.75" customHeight="1" thickBot="1" x14ac:dyDescent="0.25">
      <c r="A66" s="159" t="s">
        <v>192</v>
      </c>
      <c r="B66" s="170"/>
      <c r="C66" s="170"/>
      <c r="D66" s="171"/>
      <c r="E66" s="106">
        <f>SUM(E57:E65)</f>
        <v>52483.255555555559</v>
      </c>
      <c r="F66" s="106">
        <f>SUM(F57:F65)</f>
        <v>51360.045634920636</v>
      </c>
      <c r="G66" s="108">
        <f t="shared" ref="G66" si="16">(F66-E66)/E66</f>
        <v>-2.1401300448025025E-2</v>
      </c>
      <c r="H66" s="106">
        <f>SUM(H57:H65)</f>
        <v>51456.17658730159</v>
      </c>
      <c r="I66" s="111">
        <f t="shared" ref="I66" si="17">(F66-H66)/H66</f>
        <v>-1.8682101694411047E-3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34" t="s">
        <v>63</v>
      </c>
      <c r="C68" s="15" t="s">
        <v>132</v>
      </c>
      <c r="D68" s="20" t="s">
        <v>126</v>
      </c>
      <c r="E68" s="43">
        <v>3877.12</v>
      </c>
      <c r="F68" s="54">
        <v>3727.3</v>
      </c>
      <c r="G68" s="21">
        <f t="shared" ref="G68:G73" si="18">(F68-E68)/E68</f>
        <v>-3.8642084846483911E-2</v>
      </c>
      <c r="H68" s="54">
        <v>3840</v>
      </c>
      <c r="I68" s="21">
        <f t="shared" ref="I68:I73" si="19">(F68-H68)/H68</f>
        <v>-2.9348958333333286E-2</v>
      </c>
    </row>
    <row r="69" spans="1:9" ht="16.5" x14ac:dyDescent="0.3">
      <c r="A69" s="37"/>
      <c r="B69" s="34" t="s">
        <v>59</v>
      </c>
      <c r="C69" s="15" t="s">
        <v>128</v>
      </c>
      <c r="D69" s="13" t="s">
        <v>124</v>
      </c>
      <c r="E69" s="47">
        <v>6502.75</v>
      </c>
      <c r="F69" s="46">
        <v>6249.4444444444443</v>
      </c>
      <c r="G69" s="21">
        <f t="shared" si="18"/>
        <v>-3.8953605098697573E-2</v>
      </c>
      <c r="H69" s="46">
        <v>6249.4444444444443</v>
      </c>
      <c r="I69" s="21">
        <f t="shared" si="19"/>
        <v>0</v>
      </c>
    </row>
    <row r="70" spans="1:9" ht="16.5" x14ac:dyDescent="0.3">
      <c r="A70" s="37"/>
      <c r="B70" s="34" t="s">
        <v>60</v>
      </c>
      <c r="C70" s="15" t="s">
        <v>129</v>
      </c>
      <c r="D70" s="13" t="s">
        <v>215</v>
      </c>
      <c r="E70" s="47">
        <v>47046.625</v>
      </c>
      <c r="F70" s="46">
        <v>46491.857142857145</v>
      </c>
      <c r="G70" s="21">
        <f t="shared" si="18"/>
        <v>-1.1791873639030538E-2</v>
      </c>
      <c r="H70" s="46">
        <v>46491.857142857145</v>
      </c>
      <c r="I70" s="21">
        <f t="shared" si="19"/>
        <v>0</v>
      </c>
    </row>
    <row r="71" spans="1:9" ht="16.5" x14ac:dyDescent="0.3">
      <c r="A71" s="37"/>
      <c r="B71" s="34" t="s">
        <v>62</v>
      </c>
      <c r="C71" s="15" t="s">
        <v>131</v>
      </c>
      <c r="D71" s="13" t="s">
        <v>125</v>
      </c>
      <c r="E71" s="47">
        <v>7425.8933333333334</v>
      </c>
      <c r="F71" s="46">
        <v>7789.5</v>
      </c>
      <c r="G71" s="21">
        <f t="shared" si="18"/>
        <v>4.8964703685482495E-2</v>
      </c>
      <c r="H71" s="46">
        <v>7789.5</v>
      </c>
      <c r="I71" s="21">
        <f t="shared" si="19"/>
        <v>0</v>
      </c>
    </row>
    <row r="72" spans="1:9" ht="16.5" x14ac:dyDescent="0.3">
      <c r="A72" s="37"/>
      <c r="B72" s="34" t="s">
        <v>64</v>
      </c>
      <c r="C72" s="15" t="s">
        <v>133</v>
      </c>
      <c r="D72" s="13" t="s">
        <v>127</v>
      </c>
      <c r="E72" s="47">
        <v>3464.4666666666662</v>
      </c>
      <c r="F72" s="46">
        <v>3156.6666666666665</v>
      </c>
      <c r="G72" s="21">
        <f t="shared" si="18"/>
        <v>-8.8844843843208121E-2</v>
      </c>
      <c r="H72" s="46">
        <v>3156.6666666666665</v>
      </c>
      <c r="I72" s="21">
        <f t="shared" si="19"/>
        <v>0</v>
      </c>
    </row>
    <row r="73" spans="1:9" ht="16.5" customHeight="1" thickBot="1" x14ac:dyDescent="0.35">
      <c r="A73" s="37"/>
      <c r="B73" s="34" t="s">
        <v>61</v>
      </c>
      <c r="C73" s="15" t="s">
        <v>130</v>
      </c>
      <c r="D73" s="12" t="s">
        <v>216</v>
      </c>
      <c r="E73" s="50">
        <v>12748.75</v>
      </c>
      <c r="F73" s="58">
        <v>10781.25</v>
      </c>
      <c r="G73" s="31">
        <f t="shared" si="18"/>
        <v>-0.15432885577017355</v>
      </c>
      <c r="H73" s="58">
        <v>10656</v>
      </c>
      <c r="I73" s="31">
        <f t="shared" si="19"/>
        <v>1.1753941441441441E-2</v>
      </c>
    </row>
    <row r="74" spans="1:9" ht="15.75" customHeight="1" thickBot="1" x14ac:dyDescent="0.25">
      <c r="A74" s="159" t="s">
        <v>214</v>
      </c>
      <c r="B74" s="160"/>
      <c r="C74" s="160"/>
      <c r="D74" s="161"/>
      <c r="E74" s="86">
        <f>SUM(E68:E73)</f>
        <v>81065.604999999996</v>
      </c>
      <c r="F74" s="86">
        <f>SUM(F68:F73)</f>
        <v>78196.018253968257</v>
      </c>
      <c r="G74" s="110">
        <f t="shared" ref="G74" si="20">(F74-E74)/E74</f>
        <v>-3.5398326405282968E-2</v>
      </c>
      <c r="H74" s="86">
        <f>SUM(H68:H73)</f>
        <v>78183.468253968254</v>
      </c>
      <c r="I74" s="111">
        <f t="shared" ref="I74" si="21">(F74-H74)/H74</f>
        <v>1.605198679500372E-4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34" t="s">
        <v>67</v>
      </c>
      <c r="C76" s="18" t="s">
        <v>139</v>
      </c>
      <c r="D76" s="20" t="s">
        <v>135</v>
      </c>
      <c r="E76" s="43">
        <v>2747.2222222222222</v>
      </c>
      <c r="F76" s="43">
        <v>2740.375</v>
      </c>
      <c r="G76" s="21">
        <f>(F76-E76)/E76</f>
        <v>-2.4924165824064528E-3</v>
      </c>
      <c r="H76" s="43">
        <v>2740.375</v>
      </c>
      <c r="I76" s="21">
        <f>(F76-H76)/H76</f>
        <v>0</v>
      </c>
    </row>
    <row r="77" spans="1:9" ht="16.5" x14ac:dyDescent="0.3">
      <c r="A77" s="37"/>
      <c r="B77" s="34" t="s">
        <v>69</v>
      </c>
      <c r="C77" s="15" t="s">
        <v>140</v>
      </c>
      <c r="D77" s="13" t="s">
        <v>136</v>
      </c>
      <c r="E77" s="47">
        <v>1320</v>
      </c>
      <c r="F77" s="47">
        <v>1311.875</v>
      </c>
      <c r="G77" s="21">
        <f>(F77-E77)/E77</f>
        <v>-6.15530303030303E-3</v>
      </c>
      <c r="H77" s="47">
        <v>1311.875</v>
      </c>
      <c r="I77" s="21">
        <f>(F77-H77)/H77</f>
        <v>0</v>
      </c>
    </row>
    <row r="78" spans="1:9" ht="16.5" x14ac:dyDescent="0.3">
      <c r="A78" s="37"/>
      <c r="B78" s="34" t="s">
        <v>70</v>
      </c>
      <c r="C78" s="15" t="s">
        <v>141</v>
      </c>
      <c r="D78" s="13" t="s">
        <v>137</v>
      </c>
      <c r="E78" s="47">
        <v>2085.4821428571427</v>
      </c>
      <c r="F78" s="47">
        <v>2262.875</v>
      </c>
      <c r="G78" s="21">
        <f>(F78-E78)/E78</f>
        <v>8.5060837250721499E-2</v>
      </c>
      <c r="H78" s="47">
        <v>2262.875</v>
      </c>
      <c r="I78" s="21">
        <f>(F78-H78)/H78</f>
        <v>0</v>
      </c>
    </row>
    <row r="79" spans="1:9" ht="16.5" x14ac:dyDescent="0.3">
      <c r="A79" s="37"/>
      <c r="B79" s="34" t="s">
        <v>71</v>
      </c>
      <c r="C79" s="15" t="s">
        <v>200</v>
      </c>
      <c r="D79" s="13" t="s">
        <v>134</v>
      </c>
      <c r="E79" s="47">
        <v>1702.6533333333332</v>
      </c>
      <c r="F79" s="47">
        <v>1498.75</v>
      </c>
      <c r="G79" s="21">
        <f>(F79-E79)/E79</f>
        <v>-0.1197562236196054</v>
      </c>
      <c r="H79" s="47">
        <v>1498.75</v>
      </c>
      <c r="I79" s="21">
        <f>(F79-H79)/H79</f>
        <v>0</v>
      </c>
    </row>
    <row r="80" spans="1:9" ht="16.5" customHeight="1" thickBot="1" x14ac:dyDescent="0.35">
      <c r="A80" s="38"/>
      <c r="B80" s="34" t="s">
        <v>68</v>
      </c>
      <c r="C80" s="15" t="s">
        <v>138</v>
      </c>
      <c r="D80" s="12" t="s">
        <v>134</v>
      </c>
      <c r="E80" s="50">
        <v>3714.1400000000003</v>
      </c>
      <c r="F80" s="50">
        <v>3695</v>
      </c>
      <c r="G80" s="21">
        <f>(F80-E80)/E80</f>
        <v>-5.1532790901797796E-3</v>
      </c>
      <c r="H80" s="50">
        <v>3670</v>
      </c>
      <c r="I80" s="21">
        <f>(F80-H80)/H80</f>
        <v>6.8119891008174387E-3</v>
      </c>
    </row>
    <row r="81" spans="1:11" ht="15.75" customHeight="1" thickBot="1" x14ac:dyDescent="0.25">
      <c r="A81" s="159" t="s">
        <v>193</v>
      </c>
      <c r="B81" s="160"/>
      <c r="C81" s="160"/>
      <c r="D81" s="161"/>
      <c r="E81" s="86">
        <f>SUM(E76:E80)</f>
        <v>11569.497698412699</v>
      </c>
      <c r="F81" s="86">
        <f>SUM(F76:F80)</f>
        <v>11508.875</v>
      </c>
      <c r="G81" s="110">
        <f t="shared" ref="G81" si="22">(F81-E81)/E81</f>
        <v>-5.2398729826460891E-3</v>
      </c>
      <c r="H81" s="86">
        <f>SUM(H76:H80)</f>
        <v>11483.875</v>
      </c>
      <c r="I81" s="111">
        <f t="shared" ref="I81" si="23">(F81-H81)/H81</f>
        <v>2.1769655277508681E-3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34" t="s">
        <v>74</v>
      </c>
      <c r="C83" s="15" t="s">
        <v>144</v>
      </c>
      <c r="D83" s="20" t="s">
        <v>142</v>
      </c>
      <c r="E83" s="43">
        <v>1466.4285714285713</v>
      </c>
      <c r="F83" s="43">
        <v>1456.6666666666667</v>
      </c>
      <c r="G83" s="22">
        <f t="shared" ref="G83:G89" si="24">(F83-E83)/E83</f>
        <v>-6.6569248254585607E-3</v>
      </c>
      <c r="H83" s="43">
        <v>1456.6666666666667</v>
      </c>
      <c r="I83" s="22">
        <f t="shared" ref="I83:I89" si="25">(F83-H83)/H83</f>
        <v>0</v>
      </c>
    </row>
    <row r="84" spans="1:11" ht="16.5" x14ac:dyDescent="0.3">
      <c r="A84" s="37"/>
      <c r="B84" s="34" t="s">
        <v>76</v>
      </c>
      <c r="C84" s="15" t="s">
        <v>143</v>
      </c>
      <c r="D84" s="11" t="s">
        <v>161</v>
      </c>
      <c r="E84" s="47">
        <v>1422.8888888888889</v>
      </c>
      <c r="F84" s="32">
        <v>1180</v>
      </c>
      <c r="G84" s="21">
        <f t="shared" si="24"/>
        <v>-0.17070123379665783</v>
      </c>
      <c r="H84" s="32">
        <v>1180</v>
      </c>
      <c r="I84" s="21">
        <f t="shared" si="25"/>
        <v>0</v>
      </c>
    </row>
    <row r="85" spans="1:11" ht="16.5" x14ac:dyDescent="0.3">
      <c r="A85" s="37"/>
      <c r="B85" s="34" t="s">
        <v>75</v>
      </c>
      <c r="C85" s="15" t="s">
        <v>148</v>
      </c>
      <c r="D85" s="13" t="s">
        <v>145</v>
      </c>
      <c r="E85" s="47">
        <v>826.64722222222224</v>
      </c>
      <c r="F85" s="47">
        <v>880.375</v>
      </c>
      <c r="G85" s="21">
        <f t="shared" si="24"/>
        <v>6.499480834562639E-2</v>
      </c>
      <c r="H85" s="47">
        <v>880.375</v>
      </c>
      <c r="I85" s="21">
        <f t="shared" si="25"/>
        <v>0</v>
      </c>
    </row>
    <row r="86" spans="1:11" ht="16.5" x14ac:dyDescent="0.3">
      <c r="A86" s="37"/>
      <c r="B86" s="34" t="s">
        <v>77</v>
      </c>
      <c r="C86" s="15" t="s">
        <v>146</v>
      </c>
      <c r="D86" s="13" t="s">
        <v>162</v>
      </c>
      <c r="E86" s="47">
        <v>1504.9</v>
      </c>
      <c r="F86" s="47">
        <v>1536.8</v>
      </c>
      <c r="G86" s="21">
        <f t="shared" si="24"/>
        <v>2.1197421755598286E-2</v>
      </c>
      <c r="H86" s="47">
        <v>1536.8</v>
      </c>
      <c r="I86" s="21">
        <f t="shared" si="25"/>
        <v>0</v>
      </c>
    </row>
    <row r="87" spans="1:11" ht="16.5" x14ac:dyDescent="0.3">
      <c r="A87" s="37"/>
      <c r="B87" s="34" t="s">
        <v>78</v>
      </c>
      <c r="C87" s="15" t="s">
        <v>149</v>
      </c>
      <c r="D87" s="25" t="s">
        <v>147</v>
      </c>
      <c r="E87" s="61">
        <v>1960.068888888889</v>
      </c>
      <c r="F87" s="61">
        <v>1940.3</v>
      </c>
      <c r="G87" s="21">
        <f t="shared" si="24"/>
        <v>-1.0085813310416596E-2</v>
      </c>
      <c r="H87" s="61">
        <v>1940.3</v>
      </c>
      <c r="I87" s="21">
        <f t="shared" si="25"/>
        <v>0</v>
      </c>
    </row>
    <row r="88" spans="1:11" ht="16.5" x14ac:dyDescent="0.3">
      <c r="A88" s="37"/>
      <c r="B88" s="34" t="s">
        <v>79</v>
      </c>
      <c r="C88" s="15" t="s">
        <v>155</v>
      </c>
      <c r="D88" s="25" t="s">
        <v>156</v>
      </c>
      <c r="E88" s="61">
        <v>8250</v>
      </c>
      <c r="F88" s="61">
        <v>8899.3333333333339</v>
      </c>
      <c r="G88" s="21">
        <f t="shared" si="24"/>
        <v>7.8707070707070781E-2</v>
      </c>
      <c r="H88" s="61">
        <v>8899.3333333333339</v>
      </c>
      <c r="I88" s="21">
        <f t="shared" si="25"/>
        <v>0</v>
      </c>
    </row>
    <row r="89" spans="1:11" ht="16.5" customHeight="1" thickBot="1" x14ac:dyDescent="0.35">
      <c r="A89" s="35"/>
      <c r="B89" s="36" t="s">
        <v>80</v>
      </c>
      <c r="C89" s="16" t="s">
        <v>151</v>
      </c>
      <c r="D89" s="12" t="s">
        <v>150</v>
      </c>
      <c r="E89" s="50">
        <v>3996</v>
      </c>
      <c r="F89" s="50">
        <v>3963.8</v>
      </c>
      <c r="G89" s="23">
        <f t="shared" si="24"/>
        <v>-8.0580580580580131E-3</v>
      </c>
      <c r="H89" s="50">
        <v>3963.8</v>
      </c>
      <c r="I89" s="23">
        <f t="shared" si="25"/>
        <v>0</v>
      </c>
    </row>
    <row r="90" spans="1:11" ht="15.75" customHeight="1" thickBot="1" x14ac:dyDescent="0.25">
      <c r="A90" s="159" t="s">
        <v>194</v>
      </c>
      <c r="B90" s="160"/>
      <c r="C90" s="160"/>
      <c r="D90" s="161"/>
      <c r="E90" s="86">
        <f>SUM(E83:E89)</f>
        <v>19426.93357142857</v>
      </c>
      <c r="F90" s="86">
        <f>SUM(F83:F89)</f>
        <v>19857.275000000001</v>
      </c>
      <c r="G90" s="120">
        <f t="shared" ref="G90:G91" si="26">(F90-E90)/E90</f>
        <v>2.215179389939028E-2</v>
      </c>
      <c r="H90" s="86">
        <f>SUM(H83:H89)</f>
        <v>19857.275000000001</v>
      </c>
      <c r="I90" s="111">
        <f t="shared" ref="I90:I91" si="27">(F90-H90)/H90</f>
        <v>0</v>
      </c>
    </row>
    <row r="91" spans="1:11" ht="15.75" customHeight="1" thickBot="1" x14ac:dyDescent="0.25">
      <c r="A91" s="159" t="s">
        <v>195</v>
      </c>
      <c r="B91" s="160"/>
      <c r="C91" s="160"/>
      <c r="D91" s="161"/>
      <c r="E91" s="106">
        <f>SUM(E90+E81+E74+E66+E55+E47+E39+E32)</f>
        <v>351596.69787936506</v>
      </c>
      <c r="F91" s="106">
        <f>SUM(F32,F39,F47,F55,F66,F74,F81,F90)</f>
        <v>351237.18218253972</v>
      </c>
      <c r="G91" s="108">
        <f t="shared" si="26"/>
        <v>-1.0225229616595978E-3</v>
      </c>
      <c r="H91" s="106">
        <f>SUM(H32,H39,H47,H55,H66,H74,H81,H90)</f>
        <v>354349.37794047623</v>
      </c>
      <c r="I91" s="121">
        <f t="shared" si="27"/>
        <v>-8.7828452698999783E-3</v>
      </c>
      <c r="J91" s="122"/>
    </row>
    <row r="92" spans="1:11" x14ac:dyDescent="0.25">
      <c r="E92" s="123"/>
      <c r="F92" s="123"/>
      <c r="K92" s="124"/>
    </row>
    <row r="95" spans="1:11" x14ac:dyDescent="0.25">
      <c r="E95" s="139"/>
      <c r="F95" s="139"/>
      <c r="G95" s="139"/>
      <c r="H95" s="139"/>
      <c r="I95" s="139"/>
    </row>
  </sheetData>
  <sortState ref="B83:I89">
    <sortCondition ref="I83:I89"/>
  </sortState>
  <mergeCells count="19"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92"/>
  <sheetViews>
    <sheetView rightToLeft="1" topLeftCell="A6" zoomScaleNormal="100" workbookViewId="0">
      <selection activeCell="D16" sqref="D16:I40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27.625" customWidth="1"/>
    <col min="4" max="4" width="11.5" customWidth="1"/>
    <col min="5" max="6" width="13.125" customWidth="1"/>
    <col min="7" max="7" width="11.25" style="82" customWidth="1"/>
    <col min="8" max="8" width="11.375" customWidth="1"/>
    <col min="9" max="9" width="11.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5" t="s">
        <v>205</v>
      </c>
      <c r="B9" s="26"/>
      <c r="C9" s="26"/>
      <c r="D9" s="26"/>
      <c r="E9" s="144"/>
      <c r="F9" s="144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223</v>
      </c>
    </row>
    <row r="12" spans="1:9" ht="15.75" thickBot="1" x14ac:dyDescent="0.3"/>
    <row r="13" spans="1:9" ht="24.75" customHeight="1" x14ac:dyDescent="0.2">
      <c r="A13" s="153" t="s">
        <v>3</v>
      </c>
      <c r="B13" s="153"/>
      <c r="C13" s="155" t="s">
        <v>0</v>
      </c>
      <c r="D13" s="149" t="s">
        <v>207</v>
      </c>
      <c r="E13" s="149" t="s">
        <v>208</v>
      </c>
      <c r="F13" s="149" t="s">
        <v>209</v>
      </c>
      <c r="G13" s="149" t="s">
        <v>210</v>
      </c>
      <c r="H13" s="149" t="s">
        <v>211</v>
      </c>
      <c r="I13" s="149" t="s">
        <v>212</v>
      </c>
    </row>
    <row r="14" spans="1:9" ht="24.75" customHeight="1" thickBot="1" x14ac:dyDescent="0.25">
      <c r="A14" s="154"/>
      <c r="B14" s="154"/>
      <c r="C14" s="156"/>
      <c r="D14" s="169"/>
      <c r="E14" s="169"/>
      <c r="F14" s="169"/>
      <c r="G14" s="150"/>
      <c r="H14" s="169"/>
      <c r="I14" s="169"/>
    </row>
    <row r="15" spans="1:9" ht="17.25" customHeight="1" thickBot="1" x14ac:dyDescent="0.3">
      <c r="A15" s="90" t="s">
        <v>24</v>
      </c>
      <c r="B15" s="129"/>
      <c r="C15" s="5"/>
      <c r="D15" s="7"/>
      <c r="E15" s="7"/>
      <c r="F15" s="7"/>
      <c r="G15" s="7"/>
      <c r="H15" s="7"/>
      <c r="I15" s="8"/>
    </row>
    <row r="16" spans="1:9" ht="16.5" x14ac:dyDescent="0.3">
      <c r="A16" s="91"/>
      <c r="B16" s="140" t="s">
        <v>4</v>
      </c>
      <c r="C16" s="14" t="s">
        <v>163</v>
      </c>
      <c r="D16" s="135">
        <v>1500</v>
      </c>
      <c r="E16" s="135">
        <v>1500</v>
      </c>
      <c r="F16" s="135">
        <v>1500</v>
      </c>
      <c r="G16" s="135">
        <v>1750</v>
      </c>
      <c r="H16" s="136">
        <v>1500</v>
      </c>
      <c r="I16" s="83">
        <v>1550</v>
      </c>
    </row>
    <row r="17" spans="1:9" ht="16.5" x14ac:dyDescent="0.3">
      <c r="A17" s="92"/>
      <c r="B17" s="141" t="s">
        <v>5</v>
      </c>
      <c r="C17" s="15" t="s">
        <v>164</v>
      </c>
      <c r="D17" s="93">
        <v>1550</v>
      </c>
      <c r="E17" s="93">
        <v>1500</v>
      </c>
      <c r="F17" s="93">
        <v>1125</v>
      </c>
      <c r="G17" s="93">
        <v>1375</v>
      </c>
      <c r="H17" s="32">
        <v>1333</v>
      </c>
      <c r="I17" s="83">
        <v>1376.6</v>
      </c>
    </row>
    <row r="18" spans="1:9" ht="16.5" x14ac:dyDescent="0.3">
      <c r="A18" s="92"/>
      <c r="B18" s="141" t="s">
        <v>6</v>
      </c>
      <c r="C18" s="15" t="s">
        <v>165</v>
      </c>
      <c r="D18" s="93">
        <v>1500</v>
      </c>
      <c r="E18" s="93">
        <v>1500</v>
      </c>
      <c r="F18" s="93">
        <v>1000</v>
      </c>
      <c r="G18" s="93">
        <v>1750</v>
      </c>
      <c r="H18" s="32">
        <v>1666</v>
      </c>
      <c r="I18" s="83">
        <v>1483.2</v>
      </c>
    </row>
    <row r="19" spans="1:9" ht="16.5" x14ac:dyDescent="0.3">
      <c r="A19" s="92"/>
      <c r="B19" s="141" t="s">
        <v>7</v>
      </c>
      <c r="C19" s="15" t="s">
        <v>166</v>
      </c>
      <c r="D19" s="93">
        <v>1000</v>
      </c>
      <c r="E19" s="93">
        <v>500</v>
      </c>
      <c r="F19" s="93">
        <v>1000</v>
      </c>
      <c r="G19" s="93">
        <v>1250</v>
      </c>
      <c r="H19" s="32">
        <v>1000</v>
      </c>
      <c r="I19" s="83">
        <v>950</v>
      </c>
    </row>
    <row r="20" spans="1:9" ht="16.5" x14ac:dyDescent="0.3">
      <c r="A20" s="92"/>
      <c r="B20" s="141" t="s">
        <v>8</v>
      </c>
      <c r="C20" s="15" t="s">
        <v>167</v>
      </c>
      <c r="D20" s="93">
        <v>3000</v>
      </c>
      <c r="E20" s="93">
        <v>3750</v>
      </c>
      <c r="F20" s="93">
        <v>4000</v>
      </c>
      <c r="G20" s="93">
        <v>3500</v>
      </c>
      <c r="H20" s="32">
        <v>4833</v>
      </c>
      <c r="I20" s="83">
        <v>3816.6</v>
      </c>
    </row>
    <row r="21" spans="1:9" ht="16.5" x14ac:dyDescent="0.3">
      <c r="A21" s="92"/>
      <c r="B21" s="141" t="s">
        <v>9</v>
      </c>
      <c r="C21" s="15" t="s">
        <v>168</v>
      </c>
      <c r="D21" s="93">
        <v>875</v>
      </c>
      <c r="E21" s="93">
        <v>1250</v>
      </c>
      <c r="F21" s="93">
        <v>1375</v>
      </c>
      <c r="G21" s="93">
        <v>1250</v>
      </c>
      <c r="H21" s="32">
        <v>1166</v>
      </c>
      <c r="I21" s="83">
        <v>1183.2</v>
      </c>
    </row>
    <row r="22" spans="1:9" ht="16.5" x14ac:dyDescent="0.3">
      <c r="A22" s="92"/>
      <c r="B22" s="141" t="s">
        <v>10</v>
      </c>
      <c r="C22" s="15" t="s">
        <v>169</v>
      </c>
      <c r="D22" s="93">
        <v>1000</v>
      </c>
      <c r="E22" s="93">
        <v>1350</v>
      </c>
      <c r="F22" s="93">
        <v>1000</v>
      </c>
      <c r="G22" s="93">
        <v>1000</v>
      </c>
      <c r="H22" s="32">
        <v>916</v>
      </c>
      <c r="I22" s="83">
        <v>1053.2</v>
      </c>
    </row>
    <row r="23" spans="1:9" ht="16.5" x14ac:dyDescent="0.3">
      <c r="A23" s="92"/>
      <c r="B23" s="141" t="s">
        <v>11</v>
      </c>
      <c r="C23" s="15" t="s">
        <v>170</v>
      </c>
      <c r="D23" s="93">
        <v>250</v>
      </c>
      <c r="E23" s="93">
        <v>350</v>
      </c>
      <c r="F23" s="93">
        <v>250</v>
      </c>
      <c r="G23" s="93">
        <v>500</v>
      </c>
      <c r="H23" s="32">
        <v>500</v>
      </c>
      <c r="I23" s="83">
        <v>370</v>
      </c>
    </row>
    <row r="24" spans="1:9" ht="16.5" x14ac:dyDescent="0.3">
      <c r="A24" s="92"/>
      <c r="B24" s="141" t="s">
        <v>12</v>
      </c>
      <c r="C24" s="15" t="s">
        <v>171</v>
      </c>
      <c r="D24" s="93"/>
      <c r="E24" s="93">
        <v>350</v>
      </c>
      <c r="F24" s="93">
        <v>500</v>
      </c>
      <c r="G24" s="93">
        <v>500</v>
      </c>
      <c r="H24" s="32">
        <v>500</v>
      </c>
      <c r="I24" s="83">
        <v>462.5</v>
      </c>
    </row>
    <row r="25" spans="1:9" ht="16.5" x14ac:dyDescent="0.3">
      <c r="A25" s="92"/>
      <c r="B25" s="141" t="s">
        <v>13</v>
      </c>
      <c r="C25" s="15" t="s">
        <v>172</v>
      </c>
      <c r="D25" s="93">
        <v>250</v>
      </c>
      <c r="E25" s="93">
        <v>350</v>
      </c>
      <c r="F25" s="93">
        <v>500</v>
      </c>
      <c r="G25" s="93">
        <v>500</v>
      </c>
      <c r="H25" s="32">
        <v>500</v>
      </c>
      <c r="I25" s="83">
        <v>420</v>
      </c>
    </row>
    <row r="26" spans="1:9" ht="16.5" x14ac:dyDescent="0.3">
      <c r="A26" s="92"/>
      <c r="B26" s="141" t="s">
        <v>14</v>
      </c>
      <c r="C26" s="15" t="s">
        <v>173</v>
      </c>
      <c r="D26" s="93">
        <v>250</v>
      </c>
      <c r="E26" s="93">
        <v>500</v>
      </c>
      <c r="F26" s="93">
        <v>500</v>
      </c>
      <c r="G26" s="93">
        <v>500</v>
      </c>
      <c r="H26" s="32">
        <v>500</v>
      </c>
      <c r="I26" s="83">
        <v>450</v>
      </c>
    </row>
    <row r="27" spans="1:9" ht="16.5" x14ac:dyDescent="0.3">
      <c r="A27" s="92"/>
      <c r="B27" s="141" t="s">
        <v>15</v>
      </c>
      <c r="C27" s="15" t="s">
        <v>174</v>
      </c>
      <c r="D27" s="93">
        <v>1000</v>
      </c>
      <c r="E27" s="93">
        <v>1250</v>
      </c>
      <c r="F27" s="93">
        <v>1250</v>
      </c>
      <c r="G27" s="93">
        <v>1750</v>
      </c>
      <c r="H27" s="32">
        <v>1333</v>
      </c>
      <c r="I27" s="83">
        <v>1316.6</v>
      </c>
    </row>
    <row r="28" spans="1:9" ht="16.5" x14ac:dyDescent="0.3">
      <c r="A28" s="92"/>
      <c r="B28" s="141" t="s">
        <v>16</v>
      </c>
      <c r="C28" s="15" t="s">
        <v>175</v>
      </c>
      <c r="D28" s="93">
        <v>250</v>
      </c>
      <c r="E28" s="93">
        <v>500</v>
      </c>
      <c r="F28" s="93">
        <v>500</v>
      </c>
      <c r="G28" s="93">
        <v>500</v>
      </c>
      <c r="H28" s="32">
        <v>500</v>
      </c>
      <c r="I28" s="83">
        <v>450</v>
      </c>
    </row>
    <row r="29" spans="1:9" ht="16.5" x14ac:dyDescent="0.3">
      <c r="A29" s="92"/>
      <c r="B29" s="141" t="s">
        <v>17</v>
      </c>
      <c r="C29" s="15" t="s">
        <v>176</v>
      </c>
      <c r="D29" s="93"/>
      <c r="E29" s="93">
        <v>1500</v>
      </c>
      <c r="F29" s="93">
        <v>1375</v>
      </c>
      <c r="G29" s="93">
        <v>1750</v>
      </c>
      <c r="H29" s="32">
        <v>1416</v>
      </c>
      <c r="I29" s="83">
        <v>1510.25</v>
      </c>
    </row>
    <row r="30" spans="1:9" ht="16.5" x14ac:dyDescent="0.3">
      <c r="A30" s="92"/>
      <c r="B30" s="141" t="s">
        <v>18</v>
      </c>
      <c r="C30" s="15" t="s">
        <v>177</v>
      </c>
      <c r="D30" s="93"/>
      <c r="E30" s="93">
        <v>1500</v>
      </c>
      <c r="F30" s="93">
        <v>1500</v>
      </c>
      <c r="G30" s="93">
        <v>1000</v>
      </c>
      <c r="H30" s="32">
        <v>750</v>
      </c>
      <c r="I30" s="83">
        <v>1187.5</v>
      </c>
    </row>
    <row r="31" spans="1:9" ht="17.25" thickBot="1" x14ac:dyDescent="0.35">
      <c r="A31" s="94"/>
      <c r="B31" s="142" t="s">
        <v>19</v>
      </c>
      <c r="C31" s="16" t="s">
        <v>178</v>
      </c>
      <c r="D31" s="49">
        <v>1125</v>
      </c>
      <c r="E31" s="49">
        <v>1500</v>
      </c>
      <c r="F31" s="49">
        <v>725</v>
      </c>
      <c r="G31" s="49">
        <v>1250</v>
      </c>
      <c r="H31" s="134">
        <v>1250</v>
      </c>
      <c r="I31" s="85">
        <v>1170</v>
      </c>
    </row>
    <row r="32" spans="1:9" ht="17.25" customHeight="1" thickBot="1" x14ac:dyDescent="0.3">
      <c r="A32" s="90" t="s">
        <v>20</v>
      </c>
      <c r="B32" s="129" t="s">
        <v>21</v>
      </c>
      <c r="C32" s="5"/>
      <c r="D32" s="7"/>
      <c r="E32" s="7"/>
      <c r="F32" s="7"/>
      <c r="G32" s="7"/>
      <c r="H32" s="7"/>
      <c r="I32" s="8"/>
    </row>
    <row r="33" spans="1:9" ht="16.5" x14ac:dyDescent="0.3">
      <c r="A33" s="91"/>
      <c r="B33" s="140" t="s">
        <v>26</v>
      </c>
      <c r="C33" s="18" t="s">
        <v>179</v>
      </c>
      <c r="D33" s="135">
        <v>1250</v>
      </c>
      <c r="E33" s="135">
        <v>3000</v>
      </c>
      <c r="F33" s="135">
        <v>2250</v>
      </c>
      <c r="G33" s="135">
        <v>2500</v>
      </c>
      <c r="H33" s="136">
        <v>1833</v>
      </c>
      <c r="I33" s="83">
        <v>2166.6</v>
      </c>
    </row>
    <row r="34" spans="1:9" ht="16.5" x14ac:dyDescent="0.3">
      <c r="A34" s="92"/>
      <c r="B34" s="141" t="s">
        <v>27</v>
      </c>
      <c r="C34" s="15" t="s">
        <v>180</v>
      </c>
      <c r="D34" s="93">
        <v>1250</v>
      </c>
      <c r="E34" s="93">
        <v>3000</v>
      </c>
      <c r="F34" s="93">
        <v>2250</v>
      </c>
      <c r="G34" s="93">
        <v>2500</v>
      </c>
      <c r="H34" s="32">
        <v>1833</v>
      </c>
      <c r="I34" s="83">
        <v>2166.6</v>
      </c>
    </row>
    <row r="35" spans="1:9" ht="16.5" x14ac:dyDescent="0.3">
      <c r="A35" s="92"/>
      <c r="B35" s="140" t="s">
        <v>28</v>
      </c>
      <c r="C35" s="15" t="s">
        <v>181</v>
      </c>
      <c r="D35" s="93">
        <v>2000</v>
      </c>
      <c r="E35" s="93">
        <v>1500</v>
      </c>
      <c r="F35" s="93">
        <v>1625</v>
      </c>
      <c r="G35" s="93">
        <v>1875</v>
      </c>
      <c r="H35" s="32">
        <v>2000</v>
      </c>
      <c r="I35" s="83">
        <v>1800</v>
      </c>
    </row>
    <row r="36" spans="1:9" ht="16.5" x14ac:dyDescent="0.3">
      <c r="A36" s="92"/>
      <c r="B36" s="141" t="s">
        <v>29</v>
      </c>
      <c r="C36" s="15" t="s">
        <v>182</v>
      </c>
      <c r="D36" s="93">
        <v>1000</v>
      </c>
      <c r="E36" s="93">
        <v>1750</v>
      </c>
      <c r="F36" s="93">
        <v>1000</v>
      </c>
      <c r="G36" s="93">
        <v>2250</v>
      </c>
      <c r="H36" s="32">
        <v>1500</v>
      </c>
      <c r="I36" s="83">
        <v>1500</v>
      </c>
    </row>
    <row r="37" spans="1:9" ht="16.5" customHeight="1" thickBot="1" x14ac:dyDescent="0.35">
      <c r="A37" s="94"/>
      <c r="B37" s="140" t="s">
        <v>30</v>
      </c>
      <c r="C37" s="15" t="s">
        <v>183</v>
      </c>
      <c r="D37" s="137">
        <v>1000</v>
      </c>
      <c r="E37" s="137">
        <v>1500</v>
      </c>
      <c r="F37" s="137">
        <v>1375</v>
      </c>
      <c r="G37" s="137">
        <v>1000</v>
      </c>
      <c r="H37" s="138">
        <v>583</v>
      </c>
      <c r="I37" s="83">
        <v>1091.5999999999999</v>
      </c>
    </row>
    <row r="38" spans="1:9" ht="17.25" customHeight="1" thickBot="1" x14ac:dyDescent="0.3">
      <c r="A38" s="90" t="s">
        <v>25</v>
      </c>
      <c r="B38" s="129" t="s">
        <v>51</v>
      </c>
      <c r="C38" s="5"/>
      <c r="D38" s="7"/>
      <c r="E38" s="7"/>
      <c r="F38" s="7"/>
      <c r="G38" s="7"/>
      <c r="H38" s="7"/>
      <c r="I38" s="8"/>
    </row>
    <row r="39" spans="1:9" ht="16.5" x14ac:dyDescent="0.3">
      <c r="A39" s="91"/>
      <c r="B39" s="143" t="s">
        <v>31</v>
      </c>
      <c r="C39" s="19" t="s">
        <v>213</v>
      </c>
      <c r="D39" s="42">
        <v>20000</v>
      </c>
      <c r="E39" s="42">
        <v>27000</v>
      </c>
      <c r="F39" s="42">
        <v>25000</v>
      </c>
      <c r="G39" s="42">
        <v>20000</v>
      </c>
      <c r="H39" s="136">
        <v>24333</v>
      </c>
      <c r="I39" s="84">
        <v>23266.6</v>
      </c>
    </row>
    <row r="40" spans="1:9" ht="17.25" thickBot="1" x14ac:dyDescent="0.35">
      <c r="A40" s="94"/>
      <c r="B40" s="142" t="s">
        <v>32</v>
      </c>
      <c r="C40" s="16" t="s">
        <v>185</v>
      </c>
      <c r="D40" s="49">
        <v>17000</v>
      </c>
      <c r="E40" s="49">
        <v>17000</v>
      </c>
      <c r="F40" s="49">
        <v>14000</v>
      </c>
      <c r="G40" s="49">
        <v>15000</v>
      </c>
      <c r="H40" s="134">
        <v>16333</v>
      </c>
      <c r="I40" s="85">
        <v>15866.6</v>
      </c>
    </row>
    <row r="41" spans="1:9" x14ac:dyDescent="0.25">
      <c r="D41" s="96"/>
      <c r="E41" s="96"/>
      <c r="F41" s="96"/>
      <c r="G41" s="97"/>
      <c r="H41" s="96"/>
      <c r="I41" s="96"/>
    </row>
    <row r="44" spans="1:9" x14ac:dyDescent="0.25">
      <c r="G44"/>
    </row>
    <row r="45" spans="1:9" ht="14.25" customHeight="1" x14ac:dyDescent="0.25"/>
    <row r="46" spans="1:9" x14ac:dyDescent="0.25">
      <c r="G46"/>
    </row>
    <row r="48" spans="1:9" x14ac:dyDescent="0.25">
      <c r="G48"/>
    </row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15-04-2019</vt:lpstr>
      <vt:lpstr>By Order</vt:lpstr>
      <vt:lpstr>All Stores</vt:lpstr>
      <vt:lpstr>'15-04-2019'!Print_Titles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2019-04-18T09:41:25Z</cp:lastPrinted>
  <dcterms:created xsi:type="dcterms:W3CDTF">2010-10-20T06:23:14Z</dcterms:created>
  <dcterms:modified xsi:type="dcterms:W3CDTF">2019-04-18T12:12:53Z</dcterms:modified>
</cp:coreProperties>
</file>