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30-04-2019" sheetId="9" r:id="rId4"/>
    <sheet name="By Order" sheetId="11" r:id="rId5"/>
    <sheet name="All Stores" sheetId="12" r:id="rId6"/>
  </sheets>
  <definedNames>
    <definedName name="_xlnm.Print_Titles" localSheetId="3">'30-04-2019'!$12:$14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7" i="11" l="1"/>
  <c r="G87" i="11"/>
  <c r="I83" i="11"/>
  <c r="G83" i="11"/>
  <c r="I86" i="11"/>
  <c r="G86" i="11"/>
  <c r="I85" i="11"/>
  <c r="G85" i="11"/>
  <c r="I89" i="11"/>
  <c r="G89" i="11"/>
  <c r="I88" i="11"/>
  <c r="G88" i="11"/>
  <c r="I84" i="11"/>
  <c r="G84" i="11"/>
  <c r="I80" i="11"/>
  <c r="G80" i="11"/>
  <c r="I78" i="11"/>
  <c r="G78" i="11"/>
  <c r="I77" i="11"/>
  <c r="G77" i="11"/>
  <c r="I76" i="11"/>
  <c r="G76" i="11"/>
  <c r="I79" i="11"/>
  <c r="G79" i="11"/>
  <c r="I72" i="11"/>
  <c r="G72" i="11"/>
  <c r="I73" i="11"/>
  <c r="G73" i="11"/>
  <c r="I68" i="11"/>
  <c r="G68" i="11"/>
  <c r="I71" i="11"/>
  <c r="G71" i="11"/>
  <c r="I70" i="11"/>
  <c r="G70" i="11"/>
  <c r="I69" i="11"/>
  <c r="G69" i="11"/>
  <c r="I65" i="11"/>
  <c r="G65" i="11"/>
  <c r="I64" i="11"/>
  <c r="G64" i="11"/>
  <c r="I63" i="11"/>
  <c r="G63" i="11"/>
  <c r="I57" i="11"/>
  <c r="G57" i="11"/>
  <c r="I62" i="11"/>
  <c r="G62" i="11"/>
  <c r="I61" i="11"/>
  <c r="G61" i="11"/>
  <c r="I60" i="11"/>
  <c r="G60" i="11"/>
  <c r="I59" i="11"/>
  <c r="G59" i="11"/>
  <c r="I58" i="11"/>
  <c r="G58" i="11"/>
  <c r="I54" i="11"/>
  <c r="G54" i="11"/>
  <c r="I53" i="11"/>
  <c r="G53" i="11"/>
  <c r="I50" i="11"/>
  <c r="G50" i="11"/>
  <c r="I52" i="11"/>
  <c r="G52" i="11"/>
  <c r="I51" i="11"/>
  <c r="G51" i="11"/>
  <c r="I49" i="11"/>
  <c r="G49" i="11"/>
  <c r="I46" i="11"/>
  <c r="G46" i="11"/>
  <c r="I44" i="11"/>
  <c r="G44" i="11"/>
  <c r="I42" i="11"/>
  <c r="G42" i="11"/>
  <c r="I43" i="11"/>
  <c r="G43" i="11"/>
  <c r="I41" i="11"/>
  <c r="G41" i="11"/>
  <c r="I45" i="11"/>
  <c r="G45" i="11"/>
  <c r="I34" i="11"/>
  <c r="G34" i="11"/>
  <c r="I38" i="11"/>
  <c r="G38" i="11"/>
  <c r="I36" i="11"/>
  <c r="G36" i="11"/>
  <c r="I35" i="11"/>
  <c r="G35" i="11"/>
  <c r="I37" i="11"/>
  <c r="G37" i="11"/>
  <c r="I29" i="11"/>
  <c r="G29" i="11"/>
  <c r="I20" i="11"/>
  <c r="G20" i="11"/>
  <c r="I27" i="11"/>
  <c r="G27" i="11"/>
  <c r="I17" i="11"/>
  <c r="G17" i="11"/>
  <c r="I22" i="11"/>
  <c r="G22" i="11"/>
  <c r="I25" i="11"/>
  <c r="G25" i="11"/>
  <c r="I21" i="11"/>
  <c r="G21" i="11"/>
  <c r="I24" i="11"/>
  <c r="G24" i="11"/>
  <c r="I19" i="11"/>
  <c r="G19" i="11"/>
  <c r="I28" i="11"/>
  <c r="G28" i="11"/>
  <c r="I31" i="11"/>
  <c r="G31" i="11"/>
  <c r="I16" i="11"/>
  <c r="G16" i="11"/>
  <c r="I30" i="11"/>
  <c r="G30" i="11"/>
  <c r="I26" i="11"/>
  <c r="G26" i="11"/>
  <c r="I18" i="11"/>
  <c r="G18" i="11"/>
  <c r="I23" i="11"/>
  <c r="G23" i="11"/>
  <c r="D40" i="8" l="1"/>
  <c r="E40" i="8" l="1"/>
  <c r="I17" i="5" l="1"/>
  <c r="I15" i="5"/>
  <c r="G19" i="5"/>
  <c r="I16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66" i="11"/>
  <c r="I81" i="11"/>
  <c r="G32" i="11"/>
  <c r="I91" i="11" l="1"/>
  <c r="G91" i="11"/>
  <c r="I16" i="9" l="1"/>
  <c r="F15" i="8" l="1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<sst xmlns="http://schemas.openxmlformats.org/spreadsheetml/2006/main" count="848" uniqueCount="225">
  <si>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</si>
  <si>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</si>
  <si>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</si>
  <si>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</si>
  <si>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</si>
  <si>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</si>
  <si>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</si>
  <si>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</si>
  <si>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</si>
  <si>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</si>
  <si>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</si>
  <si>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</si>
  <si>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</si>
  <si>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</si>
  <si>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</si>
  <si>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</si>
  <si>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</si>
  <si>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</si>
  <si>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</si>
  <si>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</si>
  <si>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</si>
  <si>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</si>
  <si>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</si>
  <si>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</si>
  <si>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</si>
  <si>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</si>
  <si>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</si>
  <si>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</si>
  <si>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</si>
  <si>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</si>
  <si>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</si>
  <si>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</si>
  <si>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</si>
  <si>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</si>
  <si>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</si>
  <si>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</si>
  <si>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</si>
  <si>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</si>
  <si>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</si>
  <si>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</si>
  <si>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</si>
  <si>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</si>
  <si>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</si>
  <si>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</si>
  <si>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</si>
  <si>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</si>
  <si>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</si>
  <si>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</si>
  <si>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</si>
  <si>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</si>
  <si>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</si>
  <si>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</si>
  <si>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</si>
  <si>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</si>
  <si>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</si>
  <si>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</si>
  <si>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</si>
  <si>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</si>
  <si>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</si>
  <si>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</si>
  <si>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</si>
  <si>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</si>
  <si>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</si>
  <si>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</si>
  <si>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</si>
  <si>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</si>
  <si>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</si>
  <si>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</si>
  <si>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</si>
  <si>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</si>
  <si>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</si>
  <si>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</si>
  <si>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</si>
  <si>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</si>
  <si>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</si>
  <si>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</si>
  <si>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</si>
  <si>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</si>
  <si>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</si>
  <si>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</si>
  <si>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</si>
  <si>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</si>
  <si>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</si>
  <si>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</si>
  <si>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</si>
  <si>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</si>
  <si>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</si>
  <si>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</si>
  <si>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</si>
  <si>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</si>
  <si>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</si>
  <si>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</si>
  <si>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</si>
  <si>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</si>
  <si>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</si>
  <si>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</si>
  <si>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</si>
  <si>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</si>
  <si>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</si>
  <si>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</si>
  <si>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</si>
  <si>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</si>
  <si>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</si>
  <si>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</si>
  <si>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</si>
  <si>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</si>
  <si>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</si>
  <si>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</si>
  <si>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</si>
  <si>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</si>
  <si>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</si>
  <si>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</si>
  <si>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</si>
  <si>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</si>
  <si>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</si>
  <si>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</si>
  <si>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</si>
  <si>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</si>
  <si>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</si>
  <si>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</si>
  <si>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</si>
  <si>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</si>
  <si>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</si>
  <si>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</si>
  <si>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</si>
  <si>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</si>
  <si>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</si>
  <si>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</si>
  <si>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</si>
  <si>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</si>
  <si>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</si>
  <si>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</si>
  <si>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</si>
  <si>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</si>
  <si>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</si>
  <si>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</si>
  <si>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</si>
  <si>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</si>
  <si>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</si>
  <si>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</si>
  <si>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</si>
  <si>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</si>
  <si>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</si>
  <si>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</si>
  <si>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</si>
  <si>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</si>
  <si>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</si>
  <si>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</si>
  <si>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</si>
  <si>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</si>
  <si>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</si>
  <si>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</si>
  <si>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</si>
  <si>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</si>
  <si>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</si>
  <si>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</si>
  <si>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</si>
  <si>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</si>
  <si>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</si>
  <si>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</si>
  <si>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</si>
  <si>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</si>
  <si>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</si>
  <si>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</si>
  <si>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</si>
  <si>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</si>
  <si>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</si>
  <si>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</si>
  <si>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</si>
  <si>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</si>
  <si>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</si>
  <si>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</si>
  <si>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</si>
  <si>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</si>
  <si>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</si>
  <si>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</si>
  <si>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</si>
  <si>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</si>
  <si>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</si>
  <si>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</si>
  <si>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</si>
  <si>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</si>
  <si>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</si>
  <si>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</si>
  <si>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</si>
  <si>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</si>
  <si>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</si>
  <si>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</si>
  <si>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</si>
  <si>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</si>
  <si>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</si>
  <si>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</si>
  <si>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</si>
  <si>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</si>
  <si>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</si>
  <si>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</si>
  <si>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</si>
  <si>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</si>
  <si>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</si>
  <si>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</si>
  <si>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</si>
  <si>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</si>
  <si>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</si>
  <si>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</si>
  <si>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</si>
  <si>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</si>
  <si>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</si>
  <si>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</si>
  <si>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</si>
  <si>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</si>
  <si>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</si>
  <si>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</si>
  <si>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</si>
  <si>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</si>
  <si>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</si>
  <si>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</si>
  <si>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</si>
  <si>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نيسان 2018 (ل.ل.)</t>
  </si>
  <si>
    <t>معدل أسعار  السوبرماركات في 23-04-2019 (ل.ل.)</t>
  </si>
  <si>
    <t>معدل أسعار المحلات والملاحم في 23-04-2019 (ل.ل.)</t>
  </si>
  <si>
    <t>المعدل العام للأسعار في 23-04-2019  (ل.ل.)</t>
  </si>
  <si>
    <t>معدل أسعار  السوبرماركات في 30-04-2019 (ل.ل.)</t>
  </si>
  <si>
    <t xml:space="preserve"> التاريخ 30 نيسان 2019</t>
  </si>
  <si>
    <t>معدل أسعار المحلات والملاحم في 30-04-2019 (ل.ل.)</t>
  </si>
  <si>
    <t>المعدل العام للأسعار في 30-04-2019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</si>
</sst>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7" t="s">
        <v>202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8" t="s">
        <v>3</v>
      </c>
      <c r="B12" s="154"/>
      <c r="C12" s="152" t="s">
        <v>0</v>
      </c>
      <c r="D12" s="150" t="s">
        <v>23</v>
      </c>
      <c r="E12" s="150" t="s">
        <v>217</v>
      </c>
      <c r="F12" s="150" t="s">
        <v>221</v>
      </c>
      <c r="G12" s="150" t="s">
        <v>197</v>
      </c>
      <c r="H12" s="150" t="s">
        <v>218</v>
      </c>
      <c r="I12" s="150" t="s">
        <v>187</v>
      </c>
    </row>
    <row r="13" spans="1:9" ht="38.25" customHeight="1" thickBot="1" x14ac:dyDescent="0.25">
      <c r="A13" s="149"/>
      <c r="B13" s="155"/>
      <c r="C13" s="153"/>
      <c r="D13" s="151"/>
      <c r="E13" s="151"/>
      <c r="F13" s="151"/>
      <c r="G13" s="151"/>
      <c r="H13" s="151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1511.1343999999999</v>
      </c>
      <c r="F15" s="43">
        <v>1483.8</v>
      </c>
      <c r="G15" s="45">
        <f t="shared" ref="G15:G30" si="0">(F15-E15)/E15</f>
        <v>-1.8088662398261835E-2</v>
      </c>
      <c r="H15" s="43">
        <v>1728.8</v>
      </c>
      <c r="I15" s="45">
        <f>(F15-H15)/H15</f>
        <v>-0.14171679777880611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1736.7506000000001</v>
      </c>
      <c r="F16" s="47">
        <v>1518.8</v>
      </c>
      <c r="G16" s="48">
        <f t="shared" si="0"/>
        <v>-0.12549332068749544</v>
      </c>
      <c r="H16" s="47">
        <v>1643.8</v>
      </c>
      <c r="I16" s="44">
        <f t="shared" ref="I16:I30" si="1">(F16-H16)/H16</f>
        <v>-7.6043314271809229E-2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1458.5962</v>
      </c>
      <c r="F17" s="47">
        <v>1682.8</v>
      </c>
      <c r="G17" s="48">
        <f t="shared" si="0"/>
        <v>0.15371204175631337</v>
      </c>
      <c r="H17" s="47">
        <v>1893.8</v>
      </c>
      <c r="I17" s="44">
        <f>(F17-H17)/H17</f>
        <v>-0.1114162002323371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679.14930000000004</v>
      </c>
      <c r="F18" s="47">
        <v>1053.8</v>
      </c>
      <c r="G18" s="48">
        <f t="shared" si="0"/>
        <v>0.55164703843470042</v>
      </c>
      <c r="H18" s="47">
        <v>1103.8</v>
      </c>
      <c r="I18" s="44">
        <f t="shared" si="1"/>
        <v>-4.5298061242978804E-2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4189.0738047619043</v>
      </c>
      <c r="F19" s="47">
        <v>3217.5</v>
      </c>
      <c r="G19" s="48">
        <f>(F19-E19)/E19</f>
        <v>-0.23193045767240331</v>
      </c>
      <c r="H19" s="47">
        <v>5193.333333333333</v>
      </c>
      <c r="I19" s="44">
        <f t="shared" si="1"/>
        <v>-0.38045571245186133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1534.0260000000001</v>
      </c>
      <c r="F20" s="47">
        <v>1558.8</v>
      </c>
      <c r="G20" s="48">
        <f t="shared" si="0"/>
        <v>1.6149661087882398E-2</v>
      </c>
      <c r="H20" s="47">
        <v>1463.8</v>
      </c>
      <c r="I20" s="44">
        <f t="shared" si="1"/>
        <v>6.4899576444869517E-2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1284.0104000000001</v>
      </c>
      <c r="F21" s="47">
        <v>1293.8</v>
      </c>
      <c r="G21" s="48">
        <f t="shared" si="0"/>
        <v>7.6242373114733617E-3</v>
      </c>
      <c r="H21" s="47">
        <v>1328.8</v>
      </c>
      <c r="I21" s="44">
        <f t="shared" si="1"/>
        <v>-2.6339554485249852E-2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374.49339999999995</v>
      </c>
      <c r="F22" s="47">
        <v>464.8</v>
      </c>
      <c r="G22" s="48">
        <f t="shared" si="0"/>
        <v>0.24114336861477417</v>
      </c>
      <c r="H22" s="47">
        <v>489.8</v>
      </c>
      <c r="I22" s="44">
        <f t="shared" si="1"/>
        <v>-5.1041241322988977E-2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491.02499999999998</v>
      </c>
      <c r="F23" s="47">
        <v>579.79999999999995</v>
      </c>
      <c r="G23" s="48">
        <f t="shared" si="0"/>
        <v>0.18079527518965427</v>
      </c>
      <c r="H23" s="47">
        <v>559.79999999999995</v>
      </c>
      <c r="I23" s="44">
        <f t="shared" si="1"/>
        <v>3.572704537334763E-2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483.06659999999999</v>
      </c>
      <c r="F24" s="47">
        <v>569.79999999999995</v>
      </c>
      <c r="G24" s="48">
        <f t="shared" si="0"/>
        <v>0.17954749924751567</v>
      </c>
      <c r="H24" s="47">
        <v>564.79999999999995</v>
      </c>
      <c r="I24" s="44">
        <f t="shared" si="1"/>
        <v>8.8526912181303118E-3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489.99519999999995</v>
      </c>
      <c r="F25" s="47">
        <v>579.79999999999995</v>
      </c>
      <c r="G25" s="48">
        <f t="shared" si="0"/>
        <v>0.18327689740634195</v>
      </c>
      <c r="H25" s="47">
        <v>564.79999999999995</v>
      </c>
      <c r="I25" s="44">
        <f t="shared" si="1"/>
        <v>2.6558073654390935E-2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1289.6181999999999</v>
      </c>
      <c r="F26" s="47">
        <v>1704.8</v>
      </c>
      <c r="G26" s="48">
        <f t="shared" si="0"/>
        <v>0.32194164133229519</v>
      </c>
      <c r="H26" s="47">
        <v>1729.8</v>
      </c>
      <c r="I26" s="44">
        <f t="shared" si="1"/>
        <v>-1.4452537865649208E-2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519.11419999999998</v>
      </c>
      <c r="F27" s="47">
        <v>534.79999999999995</v>
      </c>
      <c r="G27" s="48">
        <f t="shared" si="0"/>
        <v>3.0216472598900149E-2</v>
      </c>
      <c r="H27" s="47">
        <v>559.79999999999995</v>
      </c>
      <c r="I27" s="44">
        <f t="shared" si="1"/>
        <v>-4.4658806716684533E-2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1010.865</v>
      </c>
      <c r="F28" s="47">
        <v>1374.3</v>
      </c>
      <c r="G28" s="48">
        <f t="shared" si="0"/>
        <v>0.35952872045228584</v>
      </c>
      <c r="H28" s="47">
        <v>1363.8</v>
      </c>
      <c r="I28" s="44">
        <f t="shared" si="1"/>
        <v>7.699076110866696E-3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1494.8799999999999</v>
      </c>
      <c r="F29" s="47">
        <v>1598</v>
      </c>
      <c r="G29" s="48">
        <f t="shared" si="0"/>
        <v>6.8982125655571103E-2</v>
      </c>
      <c r="H29" s="47">
        <v>1626.3333333333333</v>
      </c>
      <c r="I29" s="44">
        <f t="shared" si="1"/>
        <v>-1.74216027874564E-2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847.49399999999991</v>
      </c>
      <c r="F30" s="50">
        <v>1333.8</v>
      </c>
      <c r="G30" s="51">
        <f t="shared" si="0"/>
        <v>0.57381645179788898</v>
      </c>
      <c r="H30" s="50">
        <v>1283.8</v>
      </c>
      <c r="I30" s="56">
        <f t="shared" si="1"/>
        <v>3.8946876460507866E-2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2476.3483999999999</v>
      </c>
      <c r="F32" s="43">
        <v>2498.75</v>
      </c>
      <c r="G32" s="45">
        <f>(F32-E32)/E32</f>
        <v>9.0462230597278415E-3</v>
      </c>
      <c r="H32" s="43">
        <v>2498.75</v>
      </c>
      <c r="I32" s="44">
        <f>(F32-H32)/H32</f>
        <v>0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2448.08</v>
      </c>
      <c r="F33" s="47">
        <v>2048.8000000000002</v>
      </c>
      <c r="G33" s="48">
        <f>(F33-E33)/E33</f>
        <v>-0.16309924512270832</v>
      </c>
      <c r="H33" s="47">
        <v>2098.8000000000002</v>
      </c>
      <c r="I33" s="44">
        <f>(F33-H33)/H33</f>
        <v>-2.3823137030684199E-2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1501.0983999999999</v>
      </c>
      <c r="F34" s="47">
        <v>2003.75</v>
      </c>
      <c r="G34" s="48">
        <f>(F34-E34)/E34</f>
        <v>0.33485586288014174</v>
      </c>
      <c r="H34" s="47">
        <v>1948.75</v>
      </c>
      <c r="I34" s="44">
        <f>(F34-H34)/H34</f>
        <v>2.8223220012828735E-2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1638.73</v>
      </c>
      <c r="F35" s="47">
        <v>1586.25</v>
      </c>
      <c r="G35" s="48">
        <f>(F35-E35)/E35</f>
        <v>-3.2024799692444768E-2</v>
      </c>
      <c r="H35" s="47">
        <v>1680</v>
      </c>
      <c r="I35" s="44">
        <f>(F35-H35)/H35</f>
        <v>-5.5803571428571432E-2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1373.6972000000001</v>
      </c>
      <c r="F36" s="50">
        <v>983.7</v>
      </c>
      <c r="G36" s="51">
        <f>(F36-E36)/E36</f>
        <v>-0.28390332309041616</v>
      </c>
      <c r="H36" s="50">
        <v>1025.3333333333333</v>
      </c>
      <c r="I36" s="56">
        <f>(F36-H36)/H36</f>
        <v>-4.0604681404421208E-2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26910.522288888889</v>
      </c>
      <c r="F38" s="43">
        <v>28246.666666666668</v>
      </c>
      <c r="G38" s="45">
        <f t="shared" ref="G38:G43" si="2">(F38-E38)/E38</f>
        <v>4.9651372925209276E-2</v>
      </c>
      <c r="H38" s="43">
        <v>28246.666666666668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15273.18888888889</v>
      </c>
      <c r="F39" s="57">
        <v>14626.444444444445</v>
      </c>
      <c r="G39" s="48">
        <f t="shared" si="2"/>
        <v>-4.2345082559343279E-2</v>
      </c>
      <c r="H39" s="57">
        <v>14965.333333333334</v>
      </c>
      <c r="I39" s="44">
        <f>(F39-H39)/H39</f>
        <v>-2.264492753623187E-2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10351</v>
      </c>
      <c r="F40" s="57">
        <v>10397.875</v>
      </c>
      <c r="G40" s="48">
        <f t="shared" si="2"/>
        <v>4.5285479663800601E-3</v>
      </c>
      <c r="H40" s="57">
        <v>10397.875</v>
      </c>
      <c r="I40" s="44">
        <f t="shared" si="3"/>
        <v>0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5843.2</v>
      </c>
      <c r="F41" s="47">
        <v>6073.2</v>
      </c>
      <c r="G41" s="48">
        <f t="shared" si="2"/>
        <v>3.9361993428258489E-2</v>
      </c>
      <c r="H41" s="47">
        <v>6073.3320000000003</v>
      </c>
      <c r="I41" s="44">
        <f t="shared" si="3"/>
        <v>-2.1734362620142713E-5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9968.4761904761908</v>
      </c>
      <c r="F42" s="47">
        <v>9966</v>
      </c>
      <c r="G42" s="48">
        <f t="shared" si="2"/>
        <v>-2.4840210568557677E-4</v>
      </c>
      <c r="H42" s="47">
        <v>9966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12125</v>
      </c>
      <c r="F43" s="50">
        <v>12883.333333333334</v>
      </c>
      <c r="G43" s="51">
        <f t="shared" si="2"/>
        <v>6.2542955326460536E-2</v>
      </c>
      <c r="H43" s="50">
        <v>12383.333333333334</v>
      </c>
      <c r="I43" s="59">
        <f t="shared" si="3"/>
        <v>4.0376850605652756E-2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5542.7777777777774</v>
      </c>
      <c r="F45" s="43">
        <v>6118.666666666667</v>
      </c>
      <c r="G45" s="45">
        <f t="shared" ref="G45:G50" si="4">(F45-E45)/E45</f>
        <v>0.10389896762553888</v>
      </c>
      <c r="H45" s="43">
        <v>6724.2222222222226</v>
      </c>
      <c r="I45" s="44">
        <f t="shared" ref="I45:I50" si="5">(F45-H45)/H45</f>
        <v>-9.0055851151723459E-2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6035.333333333333</v>
      </c>
      <c r="G46" s="48">
        <f t="shared" si="4"/>
        <v>3.6821562707037567E-5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19284.428571428572</v>
      </c>
      <c r="F47" s="47">
        <v>19026.428571428572</v>
      </c>
      <c r="G47" s="48">
        <f t="shared" si="4"/>
        <v>-1.3378669689090383E-2</v>
      </c>
      <c r="H47" s="47">
        <v>19026.428571428572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19384.591428571432</v>
      </c>
      <c r="F48" s="47">
        <v>18690.267749999999</v>
      </c>
      <c r="G48" s="48">
        <f t="shared" si="4"/>
        <v>-3.5818329270951341E-2</v>
      </c>
      <c r="H48" s="47">
        <v>19130.892500000002</v>
      </c>
      <c r="I48" s="87">
        <f t="shared" si="5"/>
        <v>-2.3032106317047291E-2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2199.2857142857142</v>
      </c>
      <c r="F49" s="47">
        <v>2241.6666666666665</v>
      </c>
      <c r="G49" s="48">
        <f t="shared" si="4"/>
        <v>1.9270325863375515E-2</v>
      </c>
      <c r="H49" s="47">
        <v>2241.6666666666665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25302.577777777777</v>
      </c>
      <c r="F50" s="50">
        <v>27921</v>
      </c>
      <c r="G50" s="56">
        <f t="shared" si="4"/>
        <v>0.10348440562929034</v>
      </c>
      <c r="H50" s="50">
        <v>27921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3947.1666666666665</v>
      </c>
      <c r="F53" s="70">
        <v>3606.1428571428573</v>
      </c>
      <c r="G53" s="48">
        <f t="shared" si="6"/>
        <v>-8.6397114265205216E-2</v>
      </c>
      <c r="H53" s="70">
        <v>3606.1428571428573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2047.5</v>
      </c>
      <c r="F54" s="70">
        <v>2881.25</v>
      </c>
      <c r="G54" s="48">
        <f t="shared" si="6"/>
        <v>0.4072039072039072</v>
      </c>
      <c r="H54" s="70">
        <v>2881.25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4650</v>
      </c>
      <c r="G55" s="48">
        <f t="shared" si="6"/>
        <v>-0.15454545454545454</v>
      </c>
      <c r="H55" s="70">
        <v>4650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2060.25</v>
      </c>
      <c r="F56" s="105">
        <v>2026</v>
      </c>
      <c r="G56" s="55">
        <f t="shared" si="6"/>
        <v>-1.6624196092707197E-2</v>
      </c>
      <c r="H56" s="105">
        <v>2026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4407.3388888888894</v>
      </c>
      <c r="F57" s="50">
        <v>3986.6666666666665</v>
      </c>
      <c r="G57" s="51">
        <f t="shared" si="6"/>
        <v>-9.5448122512829123E-2</v>
      </c>
      <c r="H57" s="50">
        <v>4047.7777777777778</v>
      </c>
      <c r="I57" s="126">
        <f t="shared" si="7"/>
        <v>-1.5097447158934994E-2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5063.75</v>
      </c>
      <c r="F58" s="68">
        <v>4755.625</v>
      </c>
      <c r="G58" s="44">
        <f t="shared" si="6"/>
        <v>-6.0849173043692917E-2</v>
      </c>
      <c r="H58" s="68">
        <v>4755.625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4991</v>
      </c>
      <c r="F59" s="70">
        <v>4779.5</v>
      </c>
      <c r="G59" s="48">
        <f t="shared" si="6"/>
        <v>-4.2376277299138447E-2</v>
      </c>
      <c r="H59" s="70">
        <v>4779.5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20716.25</v>
      </c>
      <c r="F60" s="73">
        <v>21088.75</v>
      </c>
      <c r="G60" s="51">
        <f t="shared" si="6"/>
        <v>1.798105352078682E-2</v>
      </c>
      <c r="H60" s="73">
        <v>20963.75</v>
      </c>
      <c r="I60" s="51">
        <f t="shared" si="7"/>
        <v>5.9626736628704312E-3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6502.75</v>
      </c>
      <c r="F62" s="54">
        <v>6249.4444444444443</v>
      </c>
      <c r="G62" s="45">
        <f t="shared" ref="G62:G67" si="8">(F62-E62)/E62</f>
        <v>-3.8953605098697573E-2</v>
      </c>
      <c r="H62" s="54">
        <v>6249.4444444444443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46491.857142857145</v>
      </c>
      <c r="G63" s="48">
        <f t="shared" si="8"/>
        <v>-1.1791873639030538E-2</v>
      </c>
      <c r="H63" s="46">
        <v>46491.857142857145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12748.75</v>
      </c>
      <c r="F64" s="46">
        <v>10781.25</v>
      </c>
      <c r="G64" s="48">
        <f t="shared" si="8"/>
        <v>-0.15432885577017355</v>
      </c>
      <c r="H64" s="46">
        <v>10781.25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7425.8933333333334</v>
      </c>
      <c r="F65" s="46">
        <v>7619</v>
      </c>
      <c r="G65" s="48">
        <f t="shared" si="8"/>
        <v>2.6004503161909127E-2</v>
      </c>
      <c r="H65" s="46">
        <v>7769.5</v>
      </c>
      <c r="I65" s="87">
        <f t="shared" si="9"/>
        <v>-1.9370615869747088E-2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3877.12</v>
      </c>
      <c r="F66" s="46">
        <v>3654.4444444444443</v>
      </c>
      <c r="G66" s="48">
        <f t="shared" si="8"/>
        <v>-5.7433237958989032E-2</v>
      </c>
      <c r="H66" s="46">
        <v>3560</v>
      </c>
      <c r="I66" s="87">
        <f t="shared" si="9"/>
        <v>2.6529338327091107E-2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3464.4666666666662</v>
      </c>
      <c r="F67" s="58">
        <v>3156.6666666666665</v>
      </c>
      <c r="G67" s="51">
        <f t="shared" si="8"/>
        <v>-8.8844843843208121E-2</v>
      </c>
      <c r="H67" s="58">
        <v>3083</v>
      </c>
      <c r="I67" s="88">
        <f t="shared" si="9"/>
        <v>2.3894475078386802E-2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3714.1400000000003</v>
      </c>
      <c r="F69" s="43">
        <v>3755.625</v>
      </c>
      <c r="G69" s="45">
        <f>(F69-E69)/E69</f>
        <v>1.1169476648699207E-2</v>
      </c>
      <c r="H69" s="43">
        <v>3720</v>
      </c>
      <c r="I69" s="44">
        <f>(F69-H69)/H69</f>
        <v>9.5766129032258066E-3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2747.2222222222222</v>
      </c>
      <c r="F70" s="47">
        <v>2740.375</v>
      </c>
      <c r="G70" s="48">
        <f>(F70-E70)/E70</f>
        <v>-2.4924165824064528E-3</v>
      </c>
      <c r="H70" s="47">
        <v>2740.375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1320</v>
      </c>
      <c r="F71" s="47">
        <v>1311.875</v>
      </c>
      <c r="G71" s="48">
        <f>(F71-E71)/E71</f>
        <v>-6.15530303030303E-3</v>
      </c>
      <c r="H71" s="47">
        <v>1311.875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2085.4821428571427</v>
      </c>
      <c r="F72" s="47">
        <v>2262.875</v>
      </c>
      <c r="G72" s="48">
        <f>(F72-E72)/E72</f>
        <v>8.5060837250721499E-2</v>
      </c>
      <c r="H72" s="47">
        <v>2262.875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1702.6533333333332</v>
      </c>
      <c r="F73" s="50">
        <v>1632.7777777777778</v>
      </c>
      <c r="G73" s="48">
        <f>(F73-E73)/E73</f>
        <v>-4.1039214611442949E-2</v>
      </c>
      <c r="H73" s="50">
        <v>1473.75</v>
      </c>
      <c r="I73" s="59">
        <f>(F73-H73)/H73</f>
        <v>0.10790688907737257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1456.6666666666667</v>
      </c>
      <c r="G75" s="44">
        <f t="shared" ref="G75:G81" si="10">(F75-E75)/E75</f>
        <v>-6.6569248254585607E-3</v>
      </c>
      <c r="H75" s="43">
        <v>1456.6666666666667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1422.8888888888889</v>
      </c>
      <c r="F76" s="32">
        <v>1185</v>
      </c>
      <c r="G76" s="48">
        <f t="shared" si="10"/>
        <v>-0.1671872559737623</v>
      </c>
      <c r="H76" s="32">
        <v>1180</v>
      </c>
      <c r="I76" s="44">
        <f t="shared" si="11"/>
        <v>4.2372881355932203E-3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826.64722222222224</v>
      </c>
      <c r="F77" s="47">
        <v>907.875</v>
      </c>
      <c r="G77" s="48">
        <f t="shared" si="10"/>
        <v>9.826171986572263E-2</v>
      </c>
      <c r="H77" s="47">
        <v>879.125</v>
      </c>
      <c r="I77" s="44">
        <f t="shared" si="11"/>
        <v>3.2702971704820137E-2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1504.9</v>
      </c>
      <c r="F78" s="47">
        <v>1501.8</v>
      </c>
      <c r="G78" s="48">
        <f t="shared" si="10"/>
        <v>-2.0599375373779893E-3</v>
      </c>
      <c r="H78" s="47">
        <v>1501.8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1960.068888888889</v>
      </c>
      <c r="F79" s="61">
        <v>1940.3</v>
      </c>
      <c r="G79" s="48">
        <f t="shared" si="10"/>
        <v>-1.0085813310416596E-2</v>
      </c>
      <c r="H79" s="61">
        <v>1940.3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8250</v>
      </c>
      <c r="F80" s="61">
        <v>8473.25</v>
      </c>
      <c r="G80" s="48">
        <f t="shared" si="10"/>
        <v>2.7060606060606059E-2</v>
      </c>
      <c r="H80" s="61">
        <v>8899.3333333333339</v>
      </c>
      <c r="I80" s="44">
        <f t="shared" si="11"/>
        <v>-4.7878118211102022E-2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3996</v>
      </c>
      <c r="F81" s="50">
        <v>3939.3</v>
      </c>
      <c r="G81" s="51">
        <f t="shared" si="10"/>
        <v>-1.4189189189189143E-2</v>
      </c>
      <c r="H81" s="50">
        <v>3939.3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8" t="s">
        <v>3</v>
      </c>
      <c r="B12" s="154"/>
      <c r="C12" s="156" t="s">
        <v>0</v>
      </c>
      <c r="D12" s="150" t="s">
        <v>23</v>
      </c>
      <c r="E12" s="150" t="s">
        <v>217</v>
      </c>
      <c r="F12" s="158" t="s">
        <v>223</v>
      </c>
      <c r="G12" s="150" t="s">
        <v>197</v>
      </c>
      <c r="H12" s="158" t="s">
        <v>219</v>
      </c>
      <c r="I12" s="150" t="s">
        <v>187</v>
      </c>
    </row>
    <row r="13" spans="1:9" ht="30.75" customHeight="1" thickBot="1" x14ac:dyDescent="0.25">
      <c r="A13" s="149"/>
      <c r="B13" s="155"/>
      <c r="C13" s="157"/>
      <c r="D13" s="151"/>
      <c r="E13" s="151"/>
      <c r="F13" s="159"/>
      <c r="G13" s="151"/>
      <c r="H13" s="159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1511.1343999999999</v>
      </c>
      <c r="F15" s="83">
        <v>1816.6659999999999</v>
      </c>
      <c r="G15" s="44">
        <f>(F15-E15)/E15</f>
        <v>0.20218691335462952</v>
      </c>
      <c r="H15" s="83">
        <v>1541.6</v>
      </c>
      <c r="I15" s="127">
        <f>(F15-H15)/H15</f>
        <v>0.17842890503373121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1736.7506000000001</v>
      </c>
      <c r="F16" s="83">
        <v>1458.2</v>
      </c>
      <c r="G16" s="48">
        <f t="shared" ref="G16:G39" si="0">(F16-E16)/E16</f>
        <v>-0.16038606809751499</v>
      </c>
      <c r="H16" s="83">
        <v>1408.2</v>
      </c>
      <c r="I16" s="48">
        <f>(F16-H16)/H16</f>
        <v>3.5506320124982248E-2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1458.5962</v>
      </c>
      <c r="F17" s="83">
        <v>1749.934</v>
      </c>
      <c r="G17" s="48">
        <f t="shared" si="0"/>
        <v>0.19973848828071813</v>
      </c>
      <c r="H17" s="83">
        <v>1458.2</v>
      </c>
      <c r="I17" s="48">
        <f t="shared" ref="I17:I29" si="1">(F17-H17)/H17</f>
        <v>0.20006446303662043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679.14930000000004</v>
      </c>
      <c r="F18" s="83">
        <v>1216.5340000000001</v>
      </c>
      <c r="G18" s="48">
        <f t="shared" si="0"/>
        <v>0.79126150906729942</v>
      </c>
      <c r="H18" s="83">
        <v>991.6</v>
      </c>
      <c r="I18" s="48">
        <f t="shared" si="1"/>
        <v>0.22683945139169029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4189.0738047619043</v>
      </c>
      <c r="F19" s="83">
        <v>2866.6</v>
      </c>
      <c r="G19" s="48">
        <f t="shared" si="0"/>
        <v>-0.31569599066471216</v>
      </c>
      <c r="H19" s="83">
        <v>3283.2</v>
      </c>
      <c r="I19" s="48">
        <f t="shared" si="1"/>
        <v>-0.12688840155945416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1534.0260000000001</v>
      </c>
      <c r="F20" s="83">
        <v>1533.2660000000001</v>
      </c>
      <c r="G20" s="48">
        <f t="shared" si="0"/>
        <v>-4.9542836953219229E-4</v>
      </c>
      <c r="H20" s="83">
        <v>1350</v>
      </c>
      <c r="I20" s="48">
        <f t="shared" si="1"/>
        <v>0.13575259259259265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1284.0104000000001</v>
      </c>
      <c r="F21" s="83">
        <v>1350</v>
      </c>
      <c r="G21" s="48">
        <f t="shared" si="0"/>
        <v>5.1393353200254357E-2</v>
      </c>
      <c r="H21" s="83">
        <v>1150</v>
      </c>
      <c r="I21" s="48">
        <f t="shared" si="1"/>
        <v>0.17391304347826086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374.49339999999995</v>
      </c>
      <c r="F22" s="83">
        <v>443.26599999999996</v>
      </c>
      <c r="G22" s="48">
        <f t="shared" si="0"/>
        <v>0.18364168767727287</v>
      </c>
      <c r="H22" s="83">
        <v>435</v>
      </c>
      <c r="I22" s="48">
        <f t="shared" si="1"/>
        <v>1.9002298850574625E-2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491.02499999999998</v>
      </c>
      <c r="F23" s="83">
        <v>462.5</v>
      </c>
      <c r="G23" s="48">
        <f t="shared" si="0"/>
        <v>-5.8092765134158092E-2</v>
      </c>
      <c r="H23" s="83">
        <v>462.5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483.06659999999999</v>
      </c>
      <c r="F24" s="83">
        <v>426.666</v>
      </c>
      <c r="G24" s="48">
        <f t="shared" si="0"/>
        <v>-0.1167553293893637</v>
      </c>
      <c r="H24" s="83">
        <v>445</v>
      </c>
      <c r="I24" s="48">
        <f t="shared" si="1"/>
        <v>-4.1200000000000007E-2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489.99519999999995</v>
      </c>
      <c r="F25" s="83">
        <v>483.334</v>
      </c>
      <c r="G25" s="48">
        <f t="shared" si="0"/>
        <v>-1.3594418884103256E-2</v>
      </c>
      <c r="H25" s="83">
        <v>475</v>
      </c>
      <c r="I25" s="48">
        <f t="shared" si="1"/>
        <v>1.7545263157894744E-2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1289.6181999999999</v>
      </c>
      <c r="F26" s="83">
        <v>1333.3340000000001</v>
      </c>
      <c r="G26" s="48">
        <f t="shared" si="0"/>
        <v>3.3898249885121176E-2</v>
      </c>
      <c r="H26" s="83">
        <v>1300</v>
      </c>
      <c r="I26" s="48">
        <f t="shared" si="1"/>
        <v>2.5641538461538507E-2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519.11419999999998</v>
      </c>
      <c r="F27" s="83">
        <v>473.26599999999996</v>
      </c>
      <c r="G27" s="48">
        <f t="shared" si="0"/>
        <v>-8.8320065218790045E-2</v>
      </c>
      <c r="H27" s="83">
        <v>491.6</v>
      </c>
      <c r="I27" s="48">
        <f t="shared" si="1"/>
        <v>-3.72945484133443E-2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1010.865</v>
      </c>
      <c r="F28" s="83">
        <v>1437.5</v>
      </c>
      <c r="G28" s="48">
        <f t="shared" si="0"/>
        <v>0.42204943291141744</v>
      </c>
      <c r="H28" s="83">
        <v>1364.5</v>
      </c>
      <c r="I28" s="48">
        <f t="shared" si="1"/>
        <v>5.3499450348112862E-2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1494.8799999999999</v>
      </c>
      <c r="F29" s="83">
        <v>1215</v>
      </c>
      <c r="G29" s="48">
        <f t="shared" si="0"/>
        <v>-0.18722573049341748</v>
      </c>
      <c r="H29" s="83">
        <v>1229</v>
      </c>
      <c r="I29" s="48">
        <f t="shared" si="1"/>
        <v>-1.1391375101708706E-2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847.49399999999991</v>
      </c>
      <c r="F30" s="95">
        <v>1408.2660000000001</v>
      </c>
      <c r="G30" s="51">
        <f t="shared" si="0"/>
        <v>0.66168256058449992</v>
      </c>
      <c r="H30" s="95">
        <v>1250</v>
      </c>
      <c r="I30" s="51">
        <f>(F30-H30)/H30</f>
        <v>0.12661280000000005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2476.3483999999999</v>
      </c>
      <c r="F32" s="83">
        <v>2283.1999999999998</v>
      </c>
      <c r="G32" s="44">
        <f t="shared" si="0"/>
        <v>-7.7997264036029842E-2</v>
      </c>
      <c r="H32" s="83">
        <v>2083.1999999999998</v>
      </c>
      <c r="I32" s="45">
        <f>(F32-H32)/H32</f>
        <v>9.6006144393241177E-2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2448.08</v>
      </c>
      <c r="F33" s="83">
        <v>2116.5340000000001</v>
      </c>
      <c r="G33" s="48">
        <f t="shared" si="0"/>
        <v>-0.13543103166563178</v>
      </c>
      <c r="H33" s="83">
        <v>2008.2</v>
      </c>
      <c r="I33" s="48">
        <f>(F33-H33)/H33</f>
        <v>5.3945822129270023E-2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1501.0983999999999</v>
      </c>
      <c r="F34" s="83">
        <v>1899.934</v>
      </c>
      <c r="G34" s="48">
        <f t="shared" si="0"/>
        <v>0.26569583979304767</v>
      </c>
      <c r="H34" s="83">
        <v>1875</v>
      </c>
      <c r="I34" s="48">
        <f>(F34-H34)/H34</f>
        <v>1.3298133333333316E-2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1638.73</v>
      </c>
      <c r="F35" s="83">
        <v>1766.6</v>
      </c>
      <c r="G35" s="48">
        <f t="shared" si="0"/>
        <v>7.8029937817700221E-2</v>
      </c>
      <c r="H35" s="83">
        <v>1375</v>
      </c>
      <c r="I35" s="48">
        <f>(F35-H35)/H35</f>
        <v>0.28479999999999994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1373.6972000000001</v>
      </c>
      <c r="F36" s="83">
        <v>966.6</v>
      </c>
      <c r="G36" s="55">
        <f t="shared" si="0"/>
        <v>-0.29635148124346472</v>
      </c>
      <c r="H36" s="83">
        <v>908.2</v>
      </c>
      <c r="I36" s="48">
        <f>(F36-H36)/H36</f>
        <v>6.4303016956617456E-2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26910.522288888889</v>
      </c>
      <c r="F38" s="84">
        <v>25333.200000000001</v>
      </c>
      <c r="G38" s="45">
        <f t="shared" si="0"/>
        <v>-5.8613588839193605E-2</v>
      </c>
      <c r="H38" s="84">
        <v>25033.200000000001</v>
      </c>
      <c r="I38" s="45">
        <f>(F38-H38)/H38</f>
        <v>1.1984085134940798E-2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15273.18888888889</v>
      </c>
      <c r="F39" s="85">
        <v>16066.6</v>
      </c>
      <c r="G39" s="51">
        <f t="shared" si="0"/>
        <v>5.1947966916608371E-2</v>
      </c>
      <c r="H39" s="85">
        <v>16566.599999999999</v>
      </c>
      <c r="I39" s="51">
        <f>(F39-H39)/H39</f>
        <v>-3.0181207972667792E-2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204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8" t="s">
        <v>3</v>
      </c>
      <c r="B12" s="154"/>
      <c r="C12" s="156" t="s">
        <v>0</v>
      </c>
      <c r="D12" s="150" t="s">
        <v>221</v>
      </c>
      <c r="E12" s="158" t="s">
        <v>223</v>
      </c>
      <c r="F12" s="165" t="s">
        <v>186</v>
      </c>
      <c r="G12" s="150" t="s">
        <v>217</v>
      </c>
      <c r="H12" s="167" t="s">
        <v>224</v>
      </c>
      <c r="I12" s="163" t="s">
        <v>196</v>
      </c>
    </row>
    <row r="13" spans="1:9" ht="39.75" customHeight="1" thickBot="1" x14ac:dyDescent="0.25">
      <c r="A13" s="149"/>
      <c r="B13" s="155"/>
      <c r="C13" s="157"/>
      <c r="D13" s="151"/>
      <c r="E13" s="159"/>
      <c r="F13" s="166"/>
      <c r="G13" s="151"/>
      <c r="H13" s="168"/>
      <c r="I13" s="16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1483.8</v>
      </c>
      <c r="E15" s="83">
        <v>1816.6659999999999</v>
      </c>
      <c r="F15" s="67">
        <f t="shared" ref="F15:F30" si="0">D15-E15</f>
        <v>-332.86599999999999</v>
      </c>
      <c r="G15" s="42">
        <v>1511.1343999999999</v>
      </c>
      <c r="H15" s="66">
        <f>AVERAGE(D15:E15)</f>
        <v>1650.2329999999999</v>
      </c>
      <c r="I15" s="69">
        <f>(H15-G15)/G15</f>
        <v>9.2049125478183835E-2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1518.8</v>
      </c>
      <c r="E16" s="83">
        <v>1458.2</v>
      </c>
      <c r="F16" s="71">
        <f t="shared" si="0"/>
        <v>60.599999999999909</v>
      </c>
      <c r="G16" s="46">
        <v>1736.7506000000001</v>
      </c>
      <c r="H16" s="68">
        <f t="shared" ref="H16:H30" si="1">AVERAGE(D16:E16)</f>
        <v>1488.5</v>
      </c>
      <c r="I16" s="72">
        <f t="shared" ref="I16:I39" si="2">(H16-G16)/G16</f>
        <v>-0.1429396943925052</v>
      </c>
    </row>
    <row r="17" spans="1:9" ht="16.5" x14ac:dyDescent="0.3">
      <c r="A17" s="37"/>
      <c r="B17" s="34" t="s">
        <v>6</v>
      </c>
      <c r="C17" s="15" t="s">
        <v>165</v>
      </c>
      <c r="D17" s="47">
        <v>1682.8</v>
      </c>
      <c r="E17" s="83">
        <v>1749.934</v>
      </c>
      <c r="F17" s="71">
        <f t="shared" si="0"/>
        <v>-67.134000000000015</v>
      </c>
      <c r="G17" s="46">
        <v>1458.5962</v>
      </c>
      <c r="H17" s="68">
        <f t="shared" si="1"/>
        <v>1716.367</v>
      </c>
      <c r="I17" s="72">
        <f t="shared" si="2"/>
        <v>0.17672526501851576</v>
      </c>
    </row>
    <row r="18" spans="1:9" ht="16.5" x14ac:dyDescent="0.3">
      <c r="A18" s="37"/>
      <c r="B18" s="34" t="s">
        <v>7</v>
      </c>
      <c r="C18" s="15" t="s">
        <v>166</v>
      </c>
      <c r="D18" s="47">
        <v>1053.8</v>
      </c>
      <c r="E18" s="83">
        <v>1216.5340000000001</v>
      </c>
      <c r="F18" s="71">
        <f t="shared" si="0"/>
        <v>-162.73400000000015</v>
      </c>
      <c r="G18" s="46">
        <v>679.14930000000004</v>
      </c>
      <c r="H18" s="68">
        <f t="shared" si="1"/>
        <v>1135.1669999999999</v>
      </c>
      <c r="I18" s="72">
        <f t="shared" si="2"/>
        <v>0.67145427375099975</v>
      </c>
    </row>
    <row r="19" spans="1:9" ht="16.5" x14ac:dyDescent="0.3">
      <c r="A19" s="37"/>
      <c r="B19" s="34" t="s">
        <v>8</v>
      </c>
      <c r="C19" s="15" t="s">
        <v>167</v>
      </c>
      <c r="D19" s="47">
        <v>3217.5</v>
      </c>
      <c r="E19" s="83">
        <v>2866.6</v>
      </c>
      <c r="F19" s="71">
        <f t="shared" si="0"/>
        <v>350.90000000000009</v>
      </c>
      <c r="G19" s="46">
        <v>4189.0738047619043</v>
      </c>
      <c r="H19" s="68">
        <f t="shared" si="1"/>
        <v>3042.05</v>
      </c>
      <c r="I19" s="72">
        <f t="shared" si="2"/>
        <v>-0.27381322416855769</v>
      </c>
    </row>
    <row r="20" spans="1:9" ht="16.5" x14ac:dyDescent="0.3">
      <c r="A20" s="37"/>
      <c r="B20" s="34" t="s">
        <v>9</v>
      </c>
      <c r="C20" s="15" t="s">
        <v>168</v>
      </c>
      <c r="D20" s="47">
        <v>1558.8</v>
      </c>
      <c r="E20" s="83">
        <v>1533.2660000000001</v>
      </c>
      <c r="F20" s="71">
        <f t="shared" si="0"/>
        <v>25.533999999999878</v>
      </c>
      <c r="G20" s="46">
        <v>1534.0260000000001</v>
      </c>
      <c r="H20" s="68">
        <f t="shared" si="1"/>
        <v>1546.0329999999999</v>
      </c>
      <c r="I20" s="72">
        <f t="shared" si="2"/>
        <v>7.8271163591750303E-3</v>
      </c>
    </row>
    <row r="21" spans="1:9" ht="16.5" x14ac:dyDescent="0.3">
      <c r="A21" s="37"/>
      <c r="B21" s="34" t="s">
        <v>10</v>
      </c>
      <c r="C21" s="15" t="s">
        <v>169</v>
      </c>
      <c r="D21" s="47">
        <v>1293.8</v>
      </c>
      <c r="E21" s="83">
        <v>1350</v>
      </c>
      <c r="F21" s="71">
        <f t="shared" si="0"/>
        <v>-56.200000000000045</v>
      </c>
      <c r="G21" s="46">
        <v>1284.0104000000001</v>
      </c>
      <c r="H21" s="68">
        <f t="shared" si="1"/>
        <v>1321.9</v>
      </c>
      <c r="I21" s="72">
        <f t="shared" si="2"/>
        <v>2.9508795255863949E-2</v>
      </c>
    </row>
    <row r="22" spans="1:9" ht="16.5" x14ac:dyDescent="0.3">
      <c r="A22" s="37"/>
      <c r="B22" s="34" t="s">
        <v>11</v>
      </c>
      <c r="C22" s="15" t="s">
        <v>170</v>
      </c>
      <c r="D22" s="47">
        <v>464.8</v>
      </c>
      <c r="E22" s="83">
        <v>443.26599999999996</v>
      </c>
      <c r="F22" s="71">
        <f t="shared" si="0"/>
        <v>21.534000000000049</v>
      </c>
      <c r="G22" s="46">
        <v>374.49339999999995</v>
      </c>
      <c r="H22" s="68">
        <f t="shared" si="1"/>
        <v>454.03300000000002</v>
      </c>
      <c r="I22" s="72">
        <f t="shared" si="2"/>
        <v>0.21239252814602361</v>
      </c>
    </row>
    <row r="23" spans="1:9" ht="16.5" x14ac:dyDescent="0.3">
      <c r="A23" s="37"/>
      <c r="B23" s="34" t="s">
        <v>12</v>
      </c>
      <c r="C23" s="15" t="s">
        <v>171</v>
      </c>
      <c r="D23" s="47">
        <v>579.79999999999995</v>
      </c>
      <c r="E23" s="83">
        <v>462.5</v>
      </c>
      <c r="F23" s="71">
        <f t="shared" si="0"/>
        <v>117.29999999999995</v>
      </c>
      <c r="G23" s="46">
        <v>491.02499999999998</v>
      </c>
      <c r="H23" s="68">
        <f t="shared" si="1"/>
        <v>521.15</v>
      </c>
      <c r="I23" s="72">
        <f t="shared" si="2"/>
        <v>6.1351255027748082E-2</v>
      </c>
    </row>
    <row r="24" spans="1:9" ht="16.5" x14ac:dyDescent="0.3">
      <c r="A24" s="37"/>
      <c r="B24" s="34" t="s">
        <v>13</v>
      </c>
      <c r="C24" s="15" t="s">
        <v>172</v>
      </c>
      <c r="D24" s="47">
        <v>569.79999999999995</v>
      </c>
      <c r="E24" s="83">
        <v>426.666</v>
      </c>
      <c r="F24" s="71">
        <f t="shared" si="0"/>
        <v>143.13399999999996</v>
      </c>
      <c r="G24" s="46">
        <v>483.06659999999999</v>
      </c>
      <c r="H24" s="68">
        <f t="shared" si="1"/>
        <v>498.23299999999995</v>
      </c>
      <c r="I24" s="72">
        <f t="shared" si="2"/>
        <v>3.1396084929075939E-2</v>
      </c>
    </row>
    <row r="25" spans="1:9" ht="16.5" x14ac:dyDescent="0.3">
      <c r="A25" s="37"/>
      <c r="B25" s="34" t="s">
        <v>14</v>
      </c>
      <c r="C25" s="15" t="s">
        <v>173</v>
      </c>
      <c r="D25" s="47">
        <v>579.79999999999995</v>
      </c>
      <c r="E25" s="83">
        <v>483.334</v>
      </c>
      <c r="F25" s="71">
        <f t="shared" si="0"/>
        <v>96.465999999999951</v>
      </c>
      <c r="G25" s="46">
        <v>489.99519999999995</v>
      </c>
      <c r="H25" s="68">
        <f t="shared" si="1"/>
        <v>531.56700000000001</v>
      </c>
      <c r="I25" s="72">
        <f t="shared" si="2"/>
        <v>8.4841239261119403E-2</v>
      </c>
    </row>
    <row r="26" spans="1:9" ht="16.5" x14ac:dyDescent="0.3">
      <c r="A26" s="37"/>
      <c r="B26" s="34" t="s">
        <v>15</v>
      </c>
      <c r="C26" s="15" t="s">
        <v>174</v>
      </c>
      <c r="D26" s="47">
        <v>1704.8</v>
      </c>
      <c r="E26" s="83">
        <v>1333.3340000000001</v>
      </c>
      <c r="F26" s="71">
        <f t="shared" si="0"/>
        <v>371.46599999999989</v>
      </c>
      <c r="G26" s="46">
        <v>1289.6181999999999</v>
      </c>
      <c r="H26" s="68">
        <f t="shared" si="1"/>
        <v>1519.067</v>
      </c>
      <c r="I26" s="72">
        <f t="shared" si="2"/>
        <v>0.17791994560870816</v>
      </c>
    </row>
    <row r="27" spans="1:9" ht="16.5" x14ac:dyDescent="0.3">
      <c r="A27" s="37"/>
      <c r="B27" s="34" t="s">
        <v>16</v>
      </c>
      <c r="C27" s="15" t="s">
        <v>175</v>
      </c>
      <c r="D27" s="47">
        <v>534.79999999999995</v>
      </c>
      <c r="E27" s="83">
        <v>473.26599999999996</v>
      </c>
      <c r="F27" s="71">
        <f t="shared" si="0"/>
        <v>61.533999999999992</v>
      </c>
      <c r="G27" s="46">
        <v>519.11419999999998</v>
      </c>
      <c r="H27" s="68">
        <f t="shared" si="1"/>
        <v>504.03299999999996</v>
      </c>
      <c r="I27" s="72">
        <f t="shared" si="2"/>
        <v>-2.9051796309944949E-2</v>
      </c>
    </row>
    <row r="28" spans="1:9" ht="16.5" x14ac:dyDescent="0.3">
      <c r="A28" s="37"/>
      <c r="B28" s="34" t="s">
        <v>17</v>
      </c>
      <c r="C28" s="15" t="s">
        <v>176</v>
      </c>
      <c r="D28" s="47">
        <v>1374.3</v>
      </c>
      <c r="E28" s="83">
        <v>1437.5</v>
      </c>
      <c r="F28" s="71">
        <f t="shared" si="0"/>
        <v>-63.200000000000045</v>
      </c>
      <c r="G28" s="46">
        <v>1010.865</v>
      </c>
      <c r="H28" s="68">
        <f t="shared" si="1"/>
        <v>1405.9</v>
      </c>
      <c r="I28" s="72">
        <f t="shared" si="2"/>
        <v>0.39078907668185175</v>
      </c>
    </row>
    <row r="29" spans="1:9" ht="16.5" x14ac:dyDescent="0.3">
      <c r="A29" s="37"/>
      <c r="B29" s="34" t="s">
        <v>18</v>
      </c>
      <c r="C29" s="15" t="s">
        <v>177</v>
      </c>
      <c r="D29" s="47">
        <v>1598</v>
      </c>
      <c r="E29" s="83">
        <v>1215</v>
      </c>
      <c r="F29" s="71">
        <f t="shared" si="0"/>
        <v>383</v>
      </c>
      <c r="G29" s="46">
        <v>1494.8799999999999</v>
      </c>
      <c r="H29" s="68">
        <f t="shared" si="1"/>
        <v>1406.5</v>
      </c>
      <c r="I29" s="72">
        <f t="shared" si="2"/>
        <v>-5.9121802418923182E-2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1333.8</v>
      </c>
      <c r="E30" s="95">
        <v>1408.2660000000001</v>
      </c>
      <c r="F30" s="74">
        <f t="shared" si="0"/>
        <v>-74.466000000000122</v>
      </c>
      <c r="G30" s="49">
        <v>847.49399999999991</v>
      </c>
      <c r="H30" s="107">
        <f t="shared" si="1"/>
        <v>1371.0329999999999</v>
      </c>
      <c r="I30" s="75">
        <f t="shared" si="2"/>
        <v>0.61774950619119429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2498.75</v>
      </c>
      <c r="E32" s="83">
        <v>2283.1999999999998</v>
      </c>
      <c r="F32" s="67">
        <f>D32-E32</f>
        <v>215.55000000000018</v>
      </c>
      <c r="G32" s="54">
        <v>2476.3483999999999</v>
      </c>
      <c r="H32" s="68">
        <f>AVERAGE(D32:E32)</f>
        <v>2390.9749999999999</v>
      </c>
      <c r="I32" s="78">
        <f t="shared" si="2"/>
        <v>-3.4475520488151001E-2</v>
      </c>
    </row>
    <row r="33" spans="1:9" ht="16.5" x14ac:dyDescent="0.3">
      <c r="A33" s="37"/>
      <c r="B33" s="34" t="s">
        <v>27</v>
      </c>
      <c r="C33" s="15" t="s">
        <v>180</v>
      </c>
      <c r="D33" s="47">
        <v>2048.8000000000002</v>
      </c>
      <c r="E33" s="83">
        <v>2116.5340000000001</v>
      </c>
      <c r="F33" s="79">
        <f>D33-E33</f>
        <v>-67.733999999999924</v>
      </c>
      <c r="G33" s="46">
        <v>2448.08</v>
      </c>
      <c r="H33" s="68">
        <f>AVERAGE(D33:E33)</f>
        <v>2082.6670000000004</v>
      </c>
      <c r="I33" s="72">
        <f t="shared" si="2"/>
        <v>-0.14926513839416994</v>
      </c>
    </row>
    <row r="34" spans="1:9" ht="16.5" x14ac:dyDescent="0.3">
      <c r="A34" s="37"/>
      <c r="B34" s="39" t="s">
        <v>28</v>
      </c>
      <c r="C34" s="15" t="s">
        <v>181</v>
      </c>
      <c r="D34" s="47">
        <v>2003.75</v>
      </c>
      <c r="E34" s="83">
        <v>1899.934</v>
      </c>
      <c r="F34" s="71">
        <f>D34-E34</f>
        <v>103.81600000000003</v>
      </c>
      <c r="G34" s="46">
        <v>1501.0983999999999</v>
      </c>
      <c r="H34" s="68">
        <f>AVERAGE(D34:E34)</f>
        <v>1951.8420000000001</v>
      </c>
      <c r="I34" s="72">
        <f t="shared" si="2"/>
        <v>0.30027585133659479</v>
      </c>
    </row>
    <row r="35" spans="1:9" ht="16.5" x14ac:dyDescent="0.3">
      <c r="A35" s="37"/>
      <c r="B35" s="34" t="s">
        <v>29</v>
      </c>
      <c r="C35" s="15" t="s">
        <v>182</v>
      </c>
      <c r="D35" s="47">
        <v>1586.25</v>
      </c>
      <c r="E35" s="83">
        <v>1766.6</v>
      </c>
      <c r="F35" s="79">
        <f>D35-E35</f>
        <v>-180.34999999999991</v>
      </c>
      <c r="G35" s="46">
        <v>1638.73</v>
      </c>
      <c r="H35" s="68">
        <f>AVERAGE(D35:E35)</f>
        <v>1676.425</v>
      </c>
      <c r="I35" s="72">
        <f t="shared" si="2"/>
        <v>2.3002569062627726E-2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983.7</v>
      </c>
      <c r="E36" s="83">
        <v>966.6</v>
      </c>
      <c r="F36" s="71">
        <f>D36-E36</f>
        <v>17.100000000000023</v>
      </c>
      <c r="G36" s="49">
        <v>1373.6972000000001</v>
      </c>
      <c r="H36" s="68">
        <f>AVERAGE(D36:E36)</f>
        <v>975.15000000000009</v>
      </c>
      <c r="I36" s="80">
        <f t="shared" si="2"/>
        <v>-0.29012740216694038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28246.666666666668</v>
      </c>
      <c r="E38" s="84">
        <v>25333.200000000001</v>
      </c>
      <c r="F38" s="67">
        <f>D38-E38</f>
        <v>2913.4666666666672</v>
      </c>
      <c r="G38" s="46">
        <v>26910.522288888889</v>
      </c>
      <c r="H38" s="67">
        <f>AVERAGE(D38:E38)</f>
        <v>26789.933333333334</v>
      </c>
      <c r="I38" s="78">
        <f t="shared" si="2"/>
        <v>-4.481107956992165E-3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14626.444444444445</v>
      </c>
      <c r="E39" s="85">
        <v>16066.6</v>
      </c>
      <c r="F39" s="74">
        <f>D39-E39</f>
        <v>-1440.1555555555551</v>
      </c>
      <c r="G39" s="46">
        <v>15273.18888888889</v>
      </c>
      <c r="H39" s="81">
        <f>AVERAGE(D39:E39)</f>
        <v>15346.522222222222</v>
      </c>
      <c r="I39" s="75">
        <f t="shared" si="2"/>
        <v>4.8014421786324842E-3</v>
      </c>
    </row>
    <row r="40" spans="1:9" ht="15.75" customHeight="1" thickBot="1" x14ac:dyDescent="0.25">
      <c r="A40" s="160"/>
      <c r="B40" s="161"/>
      <c r="C40" s="162"/>
      <c r="D40" s="86">
        <f>SUM(D15:D39)</f>
        <v>72543.561111111107</v>
      </c>
      <c r="E40" s="86">
        <f t="shared" ref="E40" si="3">SUM(E15:E39)</f>
        <v>70107</v>
      </c>
      <c r="F40" s="86">
        <f>SUM(F15:F39)</f>
        <v>2436.561111111112</v>
      </c>
      <c r="G40" s="86">
        <f>SUM(G15:G39)</f>
        <v>71014.957482539685</v>
      </c>
      <c r="H40" s="86">
        <f>AVERAGE(D40:E40)</f>
        <v>71325.280555555553</v>
      </c>
      <c r="I40" s="75">
        <f>(H40-G40)/G40</f>
        <v>4.3698269212111684E-3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23</v>
      </c>
      <c r="E13" s="150" t="s">
        <v>217</v>
      </c>
      <c r="F13" s="167" t="s">
        <v>224</v>
      </c>
      <c r="G13" s="150" t="s">
        <v>197</v>
      </c>
      <c r="H13" s="167" t="s">
        <v>220</v>
      </c>
      <c r="I13" s="150" t="s">
        <v>187</v>
      </c>
    </row>
    <row r="14" spans="1:9" ht="33.75" customHeight="1" thickBot="1" x14ac:dyDescent="0.25">
      <c r="A14" s="149"/>
      <c r="B14" s="155"/>
      <c r="C14" s="157"/>
      <c r="D14" s="170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1511.1343999999999</v>
      </c>
      <c r="F16" s="42">
        <v>1650.2329999999999</v>
      </c>
      <c r="G16" s="21">
        <f>(F16-E16)/E16</f>
        <v>9.2049125478183835E-2</v>
      </c>
      <c r="H16" s="42">
        <v>1635.1999999999998</v>
      </c>
      <c r="I16" s="21">
        <f>(F16-H16)/H16</f>
        <v>9.19337084148736E-3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1736.7506000000001</v>
      </c>
      <c r="F17" s="46">
        <v>1488.5</v>
      </c>
      <c r="G17" s="21">
        <f t="shared" ref="G17:G80" si="0">(F17-E17)/E17</f>
        <v>-0.1429396943925052</v>
      </c>
      <c r="H17" s="46">
        <v>1526</v>
      </c>
      <c r="I17" s="21">
        <f t="shared" ref="I17:I31" si="1">(F17-H17)/H17</f>
        <v>-2.4574049803407601E-2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1458.5962</v>
      </c>
      <c r="F18" s="46">
        <v>1716.367</v>
      </c>
      <c r="G18" s="21">
        <f t="shared" si="0"/>
        <v>0.17672526501851576</v>
      </c>
      <c r="H18" s="46">
        <v>1676</v>
      </c>
      <c r="I18" s="21">
        <f t="shared" si="1"/>
        <v>2.4085322195704036E-2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679.14930000000004</v>
      </c>
      <c r="F19" s="46">
        <v>1135.1669999999999</v>
      </c>
      <c r="G19" s="21">
        <f t="shared" si="0"/>
        <v>0.67145427375099975</v>
      </c>
      <c r="H19" s="46">
        <v>1047.7</v>
      </c>
      <c r="I19" s="21">
        <f t="shared" si="1"/>
        <v>8.3484776176386249E-2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4189.0738047619043</v>
      </c>
      <c r="F20" s="46">
        <v>3042.05</v>
      </c>
      <c r="G20" s="21">
        <f>(F20-E20)/E20</f>
        <v>-0.27381322416855769</v>
      </c>
      <c r="H20" s="46">
        <v>4238.2666666666664</v>
      </c>
      <c r="I20" s="21">
        <f t="shared" si="1"/>
        <v>-0.28224195425802995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1534.0260000000001</v>
      </c>
      <c r="F21" s="46">
        <v>1546.0329999999999</v>
      </c>
      <c r="G21" s="21">
        <f t="shared" si="0"/>
        <v>7.8271163591750303E-3</v>
      </c>
      <c r="H21" s="46">
        <v>1406.9</v>
      </c>
      <c r="I21" s="21">
        <f t="shared" si="1"/>
        <v>9.8893311536000991E-2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1284.0104000000001</v>
      </c>
      <c r="F22" s="46">
        <v>1321.9</v>
      </c>
      <c r="G22" s="21">
        <f t="shared" si="0"/>
        <v>2.9508795255863949E-2</v>
      </c>
      <c r="H22" s="46">
        <v>1239.4000000000001</v>
      </c>
      <c r="I22" s="21">
        <f t="shared" si="1"/>
        <v>6.656446667742455E-2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374.49339999999995</v>
      </c>
      <c r="F23" s="46">
        <v>454.03300000000002</v>
      </c>
      <c r="G23" s="21">
        <f t="shared" si="0"/>
        <v>0.21239252814602361</v>
      </c>
      <c r="H23" s="46">
        <v>462.4</v>
      </c>
      <c r="I23" s="21">
        <f t="shared" si="1"/>
        <v>-1.8094723183390921E-2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491.02499999999998</v>
      </c>
      <c r="F24" s="46">
        <v>521.15</v>
      </c>
      <c r="G24" s="21">
        <f t="shared" si="0"/>
        <v>6.1351255027748082E-2</v>
      </c>
      <c r="H24" s="46">
        <v>511.15</v>
      </c>
      <c r="I24" s="21">
        <f t="shared" si="1"/>
        <v>1.9563728846718184E-2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483.06659999999999</v>
      </c>
      <c r="F25" s="46">
        <v>498.23299999999995</v>
      </c>
      <c r="G25" s="21">
        <f t="shared" si="0"/>
        <v>3.1396084929075939E-2</v>
      </c>
      <c r="H25" s="46">
        <v>504.9</v>
      </c>
      <c r="I25" s="21">
        <f t="shared" si="1"/>
        <v>-1.3204594969300912E-2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489.99519999999995</v>
      </c>
      <c r="F26" s="46">
        <v>531.56700000000001</v>
      </c>
      <c r="G26" s="21">
        <f t="shared" si="0"/>
        <v>8.4841239261119403E-2</v>
      </c>
      <c r="H26" s="46">
        <v>519.9</v>
      </c>
      <c r="I26" s="21">
        <f t="shared" si="1"/>
        <v>2.244085401038667E-2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1289.6181999999999</v>
      </c>
      <c r="F27" s="46">
        <v>1519.067</v>
      </c>
      <c r="G27" s="21">
        <f t="shared" si="0"/>
        <v>0.17791994560870816</v>
      </c>
      <c r="H27" s="46">
        <v>1514.9</v>
      </c>
      <c r="I27" s="21">
        <f t="shared" si="1"/>
        <v>2.7506766123175895E-3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519.11419999999998</v>
      </c>
      <c r="F28" s="46">
        <v>504.03299999999996</v>
      </c>
      <c r="G28" s="21">
        <f t="shared" si="0"/>
        <v>-2.9051796309944949E-2</v>
      </c>
      <c r="H28" s="46">
        <v>525.70000000000005</v>
      </c>
      <c r="I28" s="21">
        <f t="shared" si="1"/>
        <v>-4.1215522160928449E-2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1010.865</v>
      </c>
      <c r="F29" s="46">
        <v>1405.9</v>
      </c>
      <c r="G29" s="21">
        <f t="shared" si="0"/>
        <v>0.39078907668185175</v>
      </c>
      <c r="H29" s="46">
        <v>1364.15</v>
      </c>
      <c r="I29" s="21">
        <f t="shared" si="1"/>
        <v>3.0605138731077959E-2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1494.8799999999999</v>
      </c>
      <c r="F30" s="46">
        <v>1406.5</v>
      </c>
      <c r="G30" s="21">
        <f t="shared" si="0"/>
        <v>-5.9121802418923182E-2</v>
      </c>
      <c r="H30" s="46">
        <v>1427.6666666666665</v>
      </c>
      <c r="I30" s="21">
        <f t="shared" si="1"/>
        <v>-1.4826056502451447E-2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847.49399999999991</v>
      </c>
      <c r="F31" s="49">
        <v>1371.0329999999999</v>
      </c>
      <c r="G31" s="23">
        <f t="shared" si="0"/>
        <v>0.61774950619119429</v>
      </c>
      <c r="H31" s="49">
        <v>1266.9000000000001</v>
      </c>
      <c r="I31" s="23">
        <f t="shared" si="1"/>
        <v>8.2195121951219363E-2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2476.3483999999999</v>
      </c>
      <c r="F33" s="54">
        <v>2390.9749999999999</v>
      </c>
      <c r="G33" s="21">
        <f t="shared" si="0"/>
        <v>-3.4475520488151001E-2</v>
      </c>
      <c r="H33" s="54">
        <v>2290.9749999999999</v>
      </c>
      <c r="I33" s="21">
        <f>(F33-H33)/H33</f>
        <v>4.3649537860517902E-2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2448.08</v>
      </c>
      <c r="F34" s="46">
        <v>2082.6670000000004</v>
      </c>
      <c r="G34" s="21">
        <f t="shared" si="0"/>
        <v>-0.14926513839416994</v>
      </c>
      <c r="H34" s="46">
        <v>2053.5</v>
      </c>
      <c r="I34" s="21">
        <f>(F34-H34)/H34</f>
        <v>1.4203554906257789E-2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1501.0983999999999</v>
      </c>
      <c r="F35" s="46">
        <v>1951.8420000000001</v>
      </c>
      <c r="G35" s="21">
        <f t="shared" si="0"/>
        <v>0.30027585133659479</v>
      </c>
      <c r="H35" s="46">
        <v>1911.875</v>
      </c>
      <c r="I35" s="21">
        <f>(F35-H35)/H35</f>
        <v>2.0904609349460659E-2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1638.73</v>
      </c>
      <c r="F36" s="46">
        <v>1676.425</v>
      </c>
      <c r="G36" s="21">
        <f t="shared" si="0"/>
        <v>2.3002569062627726E-2</v>
      </c>
      <c r="H36" s="46">
        <v>1527.5</v>
      </c>
      <c r="I36" s="21">
        <f>(F36-H36)/H36</f>
        <v>9.7495908346972152E-2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1373.6972000000001</v>
      </c>
      <c r="F37" s="49">
        <v>975.15000000000009</v>
      </c>
      <c r="G37" s="23">
        <f t="shared" si="0"/>
        <v>-0.29012740216694038</v>
      </c>
      <c r="H37" s="49">
        <v>966.76666666666665</v>
      </c>
      <c r="I37" s="23">
        <f>(F37-H37)/H37</f>
        <v>8.6715167396477326E-3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26910.522288888889</v>
      </c>
      <c r="F39" s="46">
        <v>26789.933333333334</v>
      </c>
      <c r="G39" s="21">
        <f t="shared" si="0"/>
        <v>-4.481107956992165E-3</v>
      </c>
      <c r="H39" s="46">
        <v>26639.933333333334</v>
      </c>
      <c r="I39" s="21">
        <f t="shared" ref="I39:I44" si="2">(F39-H39)/H39</f>
        <v>5.6306447213331362E-3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15273.18888888889</v>
      </c>
      <c r="F40" s="46">
        <v>15346.522222222222</v>
      </c>
      <c r="G40" s="21">
        <f t="shared" si="0"/>
        <v>4.8014421786324842E-3</v>
      </c>
      <c r="H40" s="46">
        <v>15765.966666666667</v>
      </c>
      <c r="I40" s="21">
        <f t="shared" si="2"/>
        <v>-2.6604422888401719E-2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10351</v>
      </c>
      <c r="F41" s="57">
        <v>10397.875</v>
      </c>
      <c r="G41" s="21">
        <f t="shared" si="0"/>
        <v>4.5285479663800601E-3</v>
      </c>
      <c r="H41" s="57">
        <v>10397.875</v>
      </c>
      <c r="I41" s="21">
        <f t="shared" si="2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5843.2</v>
      </c>
      <c r="F42" s="47">
        <v>6073.2</v>
      </c>
      <c r="G42" s="21">
        <f t="shared" si="0"/>
        <v>3.9361993428258489E-2</v>
      </c>
      <c r="H42" s="47">
        <v>6073.3320000000003</v>
      </c>
      <c r="I42" s="21">
        <f t="shared" si="2"/>
        <v>-2.1734362620142713E-5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9968.4761904761908</v>
      </c>
      <c r="F43" s="47">
        <v>9966</v>
      </c>
      <c r="G43" s="21">
        <f t="shared" si="0"/>
        <v>-2.4840210568557677E-4</v>
      </c>
      <c r="H43" s="47">
        <v>9966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12125</v>
      </c>
      <c r="F44" s="50">
        <v>12883.333333333334</v>
      </c>
      <c r="G44" s="31">
        <f t="shared" si="0"/>
        <v>6.2542955326460536E-2</v>
      </c>
      <c r="H44" s="50">
        <v>12383.333333333334</v>
      </c>
      <c r="I44" s="31">
        <f t="shared" si="2"/>
        <v>4.0376850605652756E-2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5542.7777777777774</v>
      </c>
      <c r="F46" s="43">
        <v>6118.666666666667</v>
      </c>
      <c r="G46" s="21">
        <f t="shared" si="0"/>
        <v>0.10389896762553888</v>
      </c>
      <c r="H46" s="43">
        <v>6724.2222222222226</v>
      </c>
      <c r="I46" s="21">
        <f t="shared" ref="I46:I51" si="3">(F46-H46)/H46</f>
        <v>-9.0055851151723459E-2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6035.333333333333</v>
      </c>
      <c r="G47" s="21">
        <f t="shared" si="0"/>
        <v>3.6821562707037567E-5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19284.428571428572</v>
      </c>
      <c r="F48" s="47">
        <v>19026.428571428572</v>
      </c>
      <c r="G48" s="21">
        <f t="shared" si="0"/>
        <v>-1.3378669689090383E-2</v>
      </c>
      <c r="H48" s="47">
        <v>19026.428571428572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19384.591428571432</v>
      </c>
      <c r="F49" s="47">
        <v>18690.267749999999</v>
      </c>
      <c r="G49" s="21">
        <f t="shared" si="0"/>
        <v>-3.5818329270951341E-2</v>
      </c>
      <c r="H49" s="47">
        <v>19130.892500000002</v>
      </c>
      <c r="I49" s="21">
        <f t="shared" si="3"/>
        <v>-2.3032106317047291E-2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2199.2857142857142</v>
      </c>
      <c r="F50" s="47">
        <v>2241.6666666666665</v>
      </c>
      <c r="G50" s="21">
        <f t="shared" si="0"/>
        <v>1.9270325863375515E-2</v>
      </c>
      <c r="H50" s="47">
        <v>2241.6666666666665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25302.577777777777</v>
      </c>
      <c r="F51" s="50">
        <v>27921</v>
      </c>
      <c r="G51" s="31">
        <f t="shared" si="0"/>
        <v>0.10348440562929034</v>
      </c>
      <c r="H51" s="50">
        <v>27921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3947.1666666666665</v>
      </c>
      <c r="F54" s="70">
        <v>3606.1428571428573</v>
      </c>
      <c r="G54" s="21">
        <f t="shared" si="0"/>
        <v>-8.6397114265205216E-2</v>
      </c>
      <c r="H54" s="70">
        <v>3606.1428571428573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2047.5</v>
      </c>
      <c r="F55" s="70">
        <v>2881.25</v>
      </c>
      <c r="G55" s="21">
        <f t="shared" si="0"/>
        <v>0.4072039072039072</v>
      </c>
      <c r="H55" s="70">
        <v>2881.25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4650</v>
      </c>
      <c r="G56" s="21">
        <f t="shared" si="0"/>
        <v>-0.15454545454545454</v>
      </c>
      <c r="H56" s="70">
        <v>4650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2060.25</v>
      </c>
      <c r="F57" s="105">
        <v>2026</v>
      </c>
      <c r="G57" s="21">
        <f t="shared" si="0"/>
        <v>-1.6624196092707197E-2</v>
      </c>
      <c r="H57" s="105">
        <v>2026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4407.3388888888894</v>
      </c>
      <c r="F58" s="50">
        <v>3986.6666666666665</v>
      </c>
      <c r="G58" s="29">
        <f t="shared" si="0"/>
        <v>-9.5448122512829123E-2</v>
      </c>
      <c r="H58" s="50">
        <v>4047.7777777777778</v>
      </c>
      <c r="I58" s="29">
        <f t="shared" si="4"/>
        <v>-1.5097447158934994E-2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5063.75</v>
      </c>
      <c r="F59" s="68">
        <v>4755.625</v>
      </c>
      <c r="G59" s="21">
        <f t="shared" si="0"/>
        <v>-6.0849173043692917E-2</v>
      </c>
      <c r="H59" s="68">
        <v>4755.625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4991</v>
      </c>
      <c r="F60" s="70">
        <v>4779.5</v>
      </c>
      <c r="G60" s="21">
        <f t="shared" si="0"/>
        <v>-4.2376277299138447E-2</v>
      </c>
      <c r="H60" s="70">
        <v>4779.5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20716.25</v>
      </c>
      <c r="F61" s="73">
        <v>21088.75</v>
      </c>
      <c r="G61" s="29">
        <f t="shared" si="0"/>
        <v>1.798105352078682E-2</v>
      </c>
      <c r="H61" s="73">
        <v>20963.75</v>
      </c>
      <c r="I61" s="29">
        <f t="shared" si="4"/>
        <v>5.9626736628704312E-3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6502.75</v>
      </c>
      <c r="F63" s="54">
        <v>6249.4444444444443</v>
      </c>
      <c r="G63" s="21">
        <f t="shared" si="0"/>
        <v>-3.8953605098697573E-2</v>
      </c>
      <c r="H63" s="54">
        <v>6249.4444444444443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46491.857142857145</v>
      </c>
      <c r="G64" s="21">
        <f t="shared" si="0"/>
        <v>-1.1791873639030538E-2</v>
      </c>
      <c r="H64" s="46">
        <v>46491.857142857145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12748.75</v>
      </c>
      <c r="F65" s="46">
        <v>10781.25</v>
      </c>
      <c r="G65" s="21">
        <f t="shared" si="0"/>
        <v>-0.15432885577017355</v>
      </c>
      <c r="H65" s="46">
        <v>10781.25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7425.8933333333334</v>
      </c>
      <c r="F66" s="46">
        <v>7619</v>
      </c>
      <c r="G66" s="21">
        <f t="shared" si="0"/>
        <v>2.6004503161909127E-2</v>
      </c>
      <c r="H66" s="46">
        <v>7769.5</v>
      </c>
      <c r="I66" s="21">
        <f t="shared" si="5"/>
        <v>-1.9370615869747088E-2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3877.12</v>
      </c>
      <c r="F67" s="46">
        <v>3654.4444444444443</v>
      </c>
      <c r="G67" s="21">
        <f t="shared" si="0"/>
        <v>-5.7433237958989032E-2</v>
      </c>
      <c r="H67" s="46">
        <v>3560</v>
      </c>
      <c r="I67" s="21">
        <f t="shared" si="5"/>
        <v>2.6529338327091107E-2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3464.4666666666662</v>
      </c>
      <c r="F68" s="58">
        <v>3156.6666666666665</v>
      </c>
      <c r="G68" s="31">
        <f t="shared" si="0"/>
        <v>-8.8844843843208121E-2</v>
      </c>
      <c r="H68" s="58">
        <v>3083</v>
      </c>
      <c r="I68" s="31">
        <f t="shared" si="5"/>
        <v>2.3894475078386802E-2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3714.1400000000003</v>
      </c>
      <c r="F70" s="43">
        <v>3755.625</v>
      </c>
      <c r="G70" s="21">
        <f t="shared" si="0"/>
        <v>1.1169476648699207E-2</v>
      </c>
      <c r="H70" s="43">
        <v>3720</v>
      </c>
      <c r="I70" s="21">
        <f t="shared" si="5"/>
        <v>9.5766129032258066E-3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2747.2222222222222</v>
      </c>
      <c r="F71" s="47">
        <v>2740.375</v>
      </c>
      <c r="G71" s="21">
        <f t="shared" si="0"/>
        <v>-2.4924165824064528E-3</v>
      </c>
      <c r="H71" s="47">
        <v>2740.375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1320</v>
      </c>
      <c r="F72" s="47">
        <v>1311.875</v>
      </c>
      <c r="G72" s="21">
        <f t="shared" si="0"/>
        <v>-6.15530303030303E-3</v>
      </c>
      <c r="H72" s="47">
        <v>1311.875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2085.4821428571427</v>
      </c>
      <c r="F73" s="47">
        <v>2262.875</v>
      </c>
      <c r="G73" s="21">
        <f t="shared" si="0"/>
        <v>8.5060837250721499E-2</v>
      </c>
      <c r="H73" s="47">
        <v>2262.875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1702.6533333333332</v>
      </c>
      <c r="F74" s="50">
        <v>1632.7777777777778</v>
      </c>
      <c r="G74" s="21">
        <f t="shared" si="0"/>
        <v>-4.1039214611442949E-2</v>
      </c>
      <c r="H74" s="50">
        <v>1473.75</v>
      </c>
      <c r="I74" s="21">
        <f t="shared" si="5"/>
        <v>0.10790688907737257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1456.6666666666667</v>
      </c>
      <c r="G76" s="22">
        <f t="shared" si="0"/>
        <v>-6.6569248254585607E-3</v>
      </c>
      <c r="H76" s="43">
        <v>1456.6666666666667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1422.8888888888889</v>
      </c>
      <c r="F77" s="32">
        <v>1185</v>
      </c>
      <c r="G77" s="21">
        <f t="shared" si="0"/>
        <v>-0.1671872559737623</v>
      </c>
      <c r="H77" s="32">
        <v>1180</v>
      </c>
      <c r="I77" s="21">
        <f t="shared" si="6"/>
        <v>4.2372881355932203E-3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826.64722222222224</v>
      </c>
      <c r="F78" s="47">
        <v>907.875</v>
      </c>
      <c r="G78" s="21">
        <f t="shared" si="0"/>
        <v>9.826171986572263E-2</v>
      </c>
      <c r="H78" s="47">
        <v>879.125</v>
      </c>
      <c r="I78" s="21">
        <f t="shared" si="6"/>
        <v>3.2702971704820137E-2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1504.9</v>
      </c>
      <c r="F79" s="47">
        <v>1501.8</v>
      </c>
      <c r="G79" s="21">
        <f t="shared" si="0"/>
        <v>-2.0599375373779893E-3</v>
      </c>
      <c r="H79" s="47">
        <v>1501.8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1960.068888888889</v>
      </c>
      <c r="F80" s="61">
        <v>1940.3</v>
      </c>
      <c r="G80" s="21">
        <f t="shared" si="0"/>
        <v>-1.0085813310416596E-2</v>
      </c>
      <c r="H80" s="61">
        <v>1940.3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8250</v>
      </c>
      <c r="F81" s="61">
        <v>8473.25</v>
      </c>
      <c r="G81" s="21">
        <f>(F81-E81)/E81</f>
        <v>2.7060606060606059E-2</v>
      </c>
      <c r="H81" s="61">
        <v>8899.3333333333339</v>
      </c>
      <c r="I81" s="21">
        <f t="shared" si="6"/>
        <v>-4.7878118211102022E-2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3996</v>
      </c>
      <c r="F82" s="50">
        <v>3939.3</v>
      </c>
      <c r="G82" s="23">
        <f>(F82-E82)/E82</f>
        <v>-1.4189189189189143E-2</v>
      </c>
      <c r="H82" s="50">
        <v>3939.3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75" zoomScaleNormal="100" workbookViewId="0">
      <selection activeCell="E91" sqref="E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0.62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8" t="s">
        <v>3</v>
      </c>
      <c r="B13" s="154"/>
      <c r="C13" s="173" t="s">
        <v>0</v>
      </c>
      <c r="D13" s="175" t="s">
        <v>23</v>
      </c>
      <c r="E13" s="150" t="s">
        <v>217</v>
      </c>
      <c r="F13" s="167" t="s">
        <v>224</v>
      </c>
      <c r="G13" s="150" t="s">
        <v>196</v>
      </c>
      <c r="H13" s="167" t="s">
        <v>220</v>
      </c>
      <c r="I13" s="150" t="s">
        <v>187</v>
      </c>
    </row>
    <row r="14" spans="1:9" ht="38.25" customHeight="1" thickBot="1" x14ac:dyDescent="0.25">
      <c r="A14" s="149"/>
      <c r="B14" s="155"/>
      <c r="C14" s="174"/>
      <c r="D14" s="176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8</v>
      </c>
      <c r="C16" s="14" t="s">
        <v>89</v>
      </c>
      <c r="D16" s="11" t="s">
        <v>161</v>
      </c>
      <c r="E16" s="42">
        <v>4189.0738047619043</v>
      </c>
      <c r="F16" s="42">
        <v>3042.05</v>
      </c>
      <c r="G16" s="21">
        <f t="shared" ref="G16:G31" si="0">(F16-E16)/E16</f>
        <v>-0.27381322416855769</v>
      </c>
      <c r="H16" s="42">
        <v>4238.2666666666664</v>
      </c>
      <c r="I16" s="21">
        <f t="shared" ref="I16:I31" si="1">(F16-H16)/H16</f>
        <v>-0.28224195425802995</v>
      </c>
    </row>
    <row r="17" spans="1:9" ht="16.5" x14ac:dyDescent="0.3">
      <c r="A17" s="37"/>
      <c r="B17" s="34" t="s">
        <v>16</v>
      </c>
      <c r="C17" s="15" t="s">
        <v>96</v>
      </c>
      <c r="D17" s="11" t="s">
        <v>81</v>
      </c>
      <c r="E17" s="46">
        <v>519.11419999999998</v>
      </c>
      <c r="F17" s="46">
        <v>504.03299999999996</v>
      </c>
      <c r="G17" s="21">
        <f t="shared" si="0"/>
        <v>-2.9051796309944949E-2</v>
      </c>
      <c r="H17" s="46">
        <v>525.70000000000005</v>
      </c>
      <c r="I17" s="21">
        <f t="shared" si="1"/>
        <v>-4.1215522160928449E-2</v>
      </c>
    </row>
    <row r="18" spans="1:9" ht="16.5" x14ac:dyDescent="0.3">
      <c r="A18" s="37"/>
      <c r="B18" s="34" t="s">
        <v>5</v>
      </c>
      <c r="C18" s="15" t="s">
        <v>85</v>
      </c>
      <c r="D18" s="11" t="s">
        <v>161</v>
      </c>
      <c r="E18" s="46">
        <v>1736.7506000000001</v>
      </c>
      <c r="F18" s="46">
        <v>1488.5</v>
      </c>
      <c r="G18" s="21">
        <f t="shared" si="0"/>
        <v>-0.1429396943925052</v>
      </c>
      <c r="H18" s="46">
        <v>1526</v>
      </c>
      <c r="I18" s="21">
        <f t="shared" si="1"/>
        <v>-2.4574049803407601E-2</v>
      </c>
    </row>
    <row r="19" spans="1:9" ht="16.5" x14ac:dyDescent="0.3">
      <c r="A19" s="37"/>
      <c r="B19" s="34" t="s">
        <v>11</v>
      </c>
      <c r="C19" s="15" t="s">
        <v>91</v>
      </c>
      <c r="D19" s="11" t="s">
        <v>81</v>
      </c>
      <c r="E19" s="46">
        <v>374.49339999999995</v>
      </c>
      <c r="F19" s="46">
        <v>454.03300000000002</v>
      </c>
      <c r="G19" s="21">
        <f t="shared" si="0"/>
        <v>0.21239252814602361</v>
      </c>
      <c r="H19" s="46">
        <v>462.4</v>
      </c>
      <c r="I19" s="21">
        <f t="shared" si="1"/>
        <v>-1.8094723183390921E-2</v>
      </c>
    </row>
    <row r="20" spans="1:9" ht="16.5" x14ac:dyDescent="0.3">
      <c r="A20" s="37"/>
      <c r="B20" s="34" t="s">
        <v>18</v>
      </c>
      <c r="C20" s="15" t="s">
        <v>98</v>
      </c>
      <c r="D20" s="11" t="s">
        <v>83</v>
      </c>
      <c r="E20" s="46">
        <v>1494.8799999999999</v>
      </c>
      <c r="F20" s="46">
        <v>1406.5</v>
      </c>
      <c r="G20" s="21">
        <f t="shared" si="0"/>
        <v>-5.9121802418923182E-2</v>
      </c>
      <c r="H20" s="46">
        <v>1427.6666666666665</v>
      </c>
      <c r="I20" s="21">
        <f t="shared" si="1"/>
        <v>-1.4826056502451447E-2</v>
      </c>
    </row>
    <row r="21" spans="1:9" ht="16.5" x14ac:dyDescent="0.3">
      <c r="A21" s="37"/>
      <c r="B21" s="34" t="s">
        <v>13</v>
      </c>
      <c r="C21" s="15" t="s">
        <v>93</v>
      </c>
      <c r="D21" s="11" t="s">
        <v>81</v>
      </c>
      <c r="E21" s="46">
        <v>483.06659999999999</v>
      </c>
      <c r="F21" s="46">
        <v>498.23299999999995</v>
      </c>
      <c r="G21" s="21">
        <f t="shared" si="0"/>
        <v>3.1396084929075939E-2</v>
      </c>
      <c r="H21" s="46">
        <v>504.9</v>
      </c>
      <c r="I21" s="21">
        <f t="shared" si="1"/>
        <v>-1.3204594969300912E-2</v>
      </c>
    </row>
    <row r="22" spans="1:9" ht="16.5" x14ac:dyDescent="0.3">
      <c r="A22" s="37"/>
      <c r="B22" s="34" t="s">
        <v>15</v>
      </c>
      <c r="C22" s="15" t="s">
        <v>95</v>
      </c>
      <c r="D22" s="11" t="s">
        <v>82</v>
      </c>
      <c r="E22" s="46">
        <v>1289.6181999999999</v>
      </c>
      <c r="F22" s="46">
        <v>1519.067</v>
      </c>
      <c r="G22" s="21">
        <f t="shared" si="0"/>
        <v>0.17791994560870816</v>
      </c>
      <c r="H22" s="46">
        <v>1514.9</v>
      </c>
      <c r="I22" s="21">
        <f t="shared" si="1"/>
        <v>2.7506766123175895E-3</v>
      </c>
    </row>
    <row r="23" spans="1:9" ht="16.5" x14ac:dyDescent="0.3">
      <c r="A23" s="37"/>
      <c r="B23" s="34" t="s">
        <v>4</v>
      </c>
      <c r="C23" s="15" t="s">
        <v>84</v>
      </c>
      <c r="D23" s="13" t="s">
        <v>161</v>
      </c>
      <c r="E23" s="46">
        <v>1511.1343999999999</v>
      </c>
      <c r="F23" s="46">
        <v>1650.2329999999999</v>
      </c>
      <c r="G23" s="21">
        <f t="shared" si="0"/>
        <v>9.2049125478183835E-2</v>
      </c>
      <c r="H23" s="46">
        <v>1635.1999999999998</v>
      </c>
      <c r="I23" s="21">
        <f t="shared" si="1"/>
        <v>9.19337084148736E-3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491.02499999999998</v>
      </c>
      <c r="F24" s="46">
        <v>521.15</v>
      </c>
      <c r="G24" s="21">
        <f t="shared" si="0"/>
        <v>6.1351255027748082E-2</v>
      </c>
      <c r="H24" s="46">
        <v>511.15</v>
      </c>
      <c r="I24" s="21">
        <f t="shared" si="1"/>
        <v>1.9563728846718184E-2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489.99519999999995</v>
      </c>
      <c r="F25" s="46">
        <v>531.56700000000001</v>
      </c>
      <c r="G25" s="21">
        <f t="shared" si="0"/>
        <v>8.4841239261119403E-2</v>
      </c>
      <c r="H25" s="46">
        <v>519.9</v>
      </c>
      <c r="I25" s="21">
        <f t="shared" si="1"/>
        <v>2.244085401038667E-2</v>
      </c>
    </row>
    <row r="26" spans="1:9" ht="16.5" x14ac:dyDescent="0.3">
      <c r="A26" s="37"/>
      <c r="B26" s="34" t="s">
        <v>6</v>
      </c>
      <c r="C26" s="15" t="s">
        <v>86</v>
      </c>
      <c r="D26" s="13" t="s">
        <v>161</v>
      </c>
      <c r="E26" s="46">
        <v>1458.5962</v>
      </c>
      <c r="F26" s="46">
        <v>1716.367</v>
      </c>
      <c r="G26" s="21">
        <f t="shared" si="0"/>
        <v>0.17672526501851576</v>
      </c>
      <c r="H26" s="46">
        <v>1676</v>
      </c>
      <c r="I26" s="21">
        <f t="shared" si="1"/>
        <v>2.4085322195704036E-2</v>
      </c>
    </row>
    <row r="27" spans="1:9" ht="16.5" x14ac:dyDescent="0.3">
      <c r="A27" s="37"/>
      <c r="B27" s="34" t="s">
        <v>17</v>
      </c>
      <c r="C27" s="15" t="s">
        <v>97</v>
      </c>
      <c r="D27" s="13" t="s">
        <v>161</v>
      </c>
      <c r="E27" s="46">
        <v>1010.865</v>
      </c>
      <c r="F27" s="46">
        <v>1405.9</v>
      </c>
      <c r="G27" s="21">
        <f t="shared" si="0"/>
        <v>0.39078907668185175</v>
      </c>
      <c r="H27" s="46">
        <v>1364.15</v>
      </c>
      <c r="I27" s="21">
        <f t="shared" si="1"/>
        <v>3.0605138731077959E-2</v>
      </c>
    </row>
    <row r="28" spans="1:9" ht="16.5" x14ac:dyDescent="0.3">
      <c r="A28" s="37"/>
      <c r="B28" s="34" t="s">
        <v>10</v>
      </c>
      <c r="C28" s="15" t="s">
        <v>90</v>
      </c>
      <c r="D28" s="13" t="s">
        <v>161</v>
      </c>
      <c r="E28" s="46">
        <v>1284.0104000000001</v>
      </c>
      <c r="F28" s="46">
        <v>1321.9</v>
      </c>
      <c r="G28" s="21">
        <f t="shared" si="0"/>
        <v>2.9508795255863949E-2</v>
      </c>
      <c r="H28" s="46">
        <v>1239.4000000000001</v>
      </c>
      <c r="I28" s="21">
        <f t="shared" si="1"/>
        <v>6.656446667742455E-2</v>
      </c>
    </row>
    <row r="29" spans="1:9" ht="17.25" thickBot="1" x14ac:dyDescent="0.35">
      <c r="A29" s="38"/>
      <c r="B29" s="34" t="s">
        <v>19</v>
      </c>
      <c r="C29" s="15" t="s">
        <v>99</v>
      </c>
      <c r="D29" s="13" t="s">
        <v>161</v>
      </c>
      <c r="E29" s="46">
        <v>847.49399999999991</v>
      </c>
      <c r="F29" s="46">
        <v>1371.0329999999999</v>
      </c>
      <c r="G29" s="21">
        <f t="shared" si="0"/>
        <v>0.61774950619119429</v>
      </c>
      <c r="H29" s="46">
        <v>1266.9000000000001</v>
      </c>
      <c r="I29" s="21">
        <f t="shared" si="1"/>
        <v>8.2195121951219363E-2</v>
      </c>
    </row>
    <row r="30" spans="1:9" ht="16.5" x14ac:dyDescent="0.3">
      <c r="A30" s="37"/>
      <c r="B30" s="34" t="s">
        <v>7</v>
      </c>
      <c r="C30" s="15" t="s">
        <v>87</v>
      </c>
      <c r="D30" s="13" t="s">
        <v>161</v>
      </c>
      <c r="E30" s="46">
        <v>679.14930000000004</v>
      </c>
      <c r="F30" s="46">
        <v>1135.1669999999999</v>
      </c>
      <c r="G30" s="21">
        <f t="shared" si="0"/>
        <v>0.67145427375099975</v>
      </c>
      <c r="H30" s="46">
        <v>1047.7</v>
      </c>
      <c r="I30" s="21">
        <f t="shared" si="1"/>
        <v>8.3484776176386249E-2</v>
      </c>
    </row>
    <row r="31" spans="1:9" ht="17.25" thickBot="1" x14ac:dyDescent="0.35">
      <c r="A31" s="38"/>
      <c r="B31" s="36" t="s">
        <v>9</v>
      </c>
      <c r="C31" s="16" t="s">
        <v>88</v>
      </c>
      <c r="D31" s="12" t="s">
        <v>161</v>
      </c>
      <c r="E31" s="49">
        <v>1534.0260000000001</v>
      </c>
      <c r="F31" s="49">
        <v>1546.0329999999999</v>
      </c>
      <c r="G31" s="23">
        <f t="shared" si="0"/>
        <v>7.8271163591750303E-3</v>
      </c>
      <c r="H31" s="49">
        <v>1406.9</v>
      </c>
      <c r="I31" s="23">
        <f t="shared" si="1"/>
        <v>9.8893311536000991E-2</v>
      </c>
    </row>
    <row r="32" spans="1:9" ht="15.75" customHeight="1" thickBot="1" x14ac:dyDescent="0.25">
      <c r="A32" s="160" t="s">
        <v>188</v>
      </c>
      <c r="B32" s="161"/>
      <c r="C32" s="161"/>
      <c r="D32" s="162"/>
      <c r="E32" s="106">
        <f>SUM(E16:E31)</f>
        <v>19393.292304761904</v>
      </c>
      <c r="F32" s="107">
        <f>SUM(F16:F31)</f>
        <v>20111.766000000003</v>
      </c>
      <c r="G32" s="108">
        <f t="shared" ref="G32" si="2">(F32-E32)/E32</f>
        <v>3.7047536021600734E-2</v>
      </c>
      <c r="H32" s="107">
        <f>SUM(H16:H31)</f>
        <v>20867.133333333335</v>
      </c>
      <c r="I32" s="111">
        <f t="shared" ref="I32" si="3">(F32-H32)/H32</f>
        <v>-3.6198902899935069E-2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1373.6972000000001</v>
      </c>
      <c r="F34" s="54">
        <v>975.15000000000009</v>
      </c>
      <c r="G34" s="21">
        <f>(F34-E34)/E34</f>
        <v>-0.29012740216694038</v>
      </c>
      <c r="H34" s="54">
        <v>966.76666666666665</v>
      </c>
      <c r="I34" s="21">
        <f>(F34-H34)/H34</f>
        <v>8.6715167396477326E-3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2448.08</v>
      </c>
      <c r="F35" s="46">
        <v>2082.6670000000004</v>
      </c>
      <c r="G35" s="21">
        <f>(F35-E35)/E35</f>
        <v>-0.14926513839416994</v>
      </c>
      <c r="H35" s="46">
        <v>2053.5</v>
      </c>
      <c r="I35" s="21">
        <f>(F35-H35)/H35</f>
        <v>1.4203554906257789E-2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1501.0983999999999</v>
      </c>
      <c r="F36" s="46">
        <v>1951.8420000000001</v>
      </c>
      <c r="G36" s="21">
        <f>(F36-E36)/E36</f>
        <v>0.30027585133659479</v>
      </c>
      <c r="H36" s="46">
        <v>1911.875</v>
      </c>
      <c r="I36" s="21">
        <f>(F36-H36)/H36</f>
        <v>2.0904609349460659E-2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2476.3483999999999</v>
      </c>
      <c r="F37" s="46">
        <v>2390.9749999999999</v>
      </c>
      <c r="G37" s="21">
        <f>(F37-E37)/E37</f>
        <v>-3.4475520488151001E-2</v>
      </c>
      <c r="H37" s="46">
        <v>2290.9749999999999</v>
      </c>
      <c r="I37" s="21">
        <f>(F37-H37)/H37</f>
        <v>4.3649537860517902E-2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1638.73</v>
      </c>
      <c r="F38" s="49">
        <v>1676.425</v>
      </c>
      <c r="G38" s="23">
        <f>(F38-E38)/E38</f>
        <v>2.3002569062627726E-2</v>
      </c>
      <c r="H38" s="49">
        <v>1527.5</v>
      </c>
      <c r="I38" s="23">
        <f>(F38-H38)/H38</f>
        <v>9.7495908346972152E-2</v>
      </c>
    </row>
    <row r="39" spans="1:9" ht="15.75" customHeight="1" thickBot="1" x14ac:dyDescent="0.25">
      <c r="A39" s="160" t="s">
        <v>189</v>
      </c>
      <c r="B39" s="161"/>
      <c r="C39" s="161"/>
      <c r="D39" s="162"/>
      <c r="E39" s="86">
        <f>SUM(E34:E38)</f>
        <v>9437.9539999999997</v>
      </c>
      <c r="F39" s="109">
        <f>SUM(F34:F38)</f>
        <v>9077.0589999999993</v>
      </c>
      <c r="G39" s="110">
        <f t="shared" ref="G39" si="4">(F39-E39)/E39</f>
        <v>-3.8238690292408763E-2</v>
      </c>
      <c r="H39" s="109">
        <f>SUM(H34:H38)</f>
        <v>8750.6166666666668</v>
      </c>
      <c r="I39" s="111">
        <f t="shared" ref="I39" si="5">(F39-H39)/H39</f>
        <v>3.7305066119149605E-2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32</v>
      </c>
      <c r="C41" s="15" t="s">
        <v>106</v>
      </c>
      <c r="D41" s="20" t="s">
        <v>161</v>
      </c>
      <c r="E41" s="46">
        <v>15273.18888888889</v>
      </c>
      <c r="F41" s="46">
        <v>15346.522222222222</v>
      </c>
      <c r="G41" s="21">
        <f t="shared" ref="G41:G46" si="6">(F41-E41)/E41</f>
        <v>4.8014421786324842E-3</v>
      </c>
      <c r="H41" s="46">
        <v>15765.966666666667</v>
      </c>
      <c r="I41" s="21">
        <f t="shared" ref="I41:I46" si="7">(F41-H41)/H41</f>
        <v>-2.6604422888401719E-2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6">
        <v>5843.2</v>
      </c>
      <c r="F42" s="46">
        <v>6073.2</v>
      </c>
      <c r="G42" s="21">
        <f t="shared" si="6"/>
        <v>3.9361993428258489E-2</v>
      </c>
      <c r="H42" s="46">
        <v>6073.3320000000003</v>
      </c>
      <c r="I42" s="21">
        <f t="shared" si="7"/>
        <v>-2.1734362620142713E-5</v>
      </c>
    </row>
    <row r="43" spans="1:9" ht="16.5" x14ac:dyDescent="0.3">
      <c r="A43" s="37"/>
      <c r="B43" s="39" t="s">
        <v>33</v>
      </c>
      <c r="C43" s="15" t="s">
        <v>107</v>
      </c>
      <c r="D43" s="11" t="s">
        <v>161</v>
      </c>
      <c r="E43" s="57">
        <v>10351</v>
      </c>
      <c r="F43" s="57">
        <v>10397.875</v>
      </c>
      <c r="G43" s="21">
        <f t="shared" si="6"/>
        <v>4.5285479663800601E-3</v>
      </c>
      <c r="H43" s="57">
        <v>10397.875</v>
      </c>
      <c r="I43" s="21">
        <f t="shared" si="7"/>
        <v>0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9968.4761904761908</v>
      </c>
      <c r="F44" s="47">
        <v>9966</v>
      </c>
      <c r="G44" s="21">
        <f t="shared" si="6"/>
        <v>-2.4840210568557677E-4</v>
      </c>
      <c r="H44" s="47">
        <v>9966</v>
      </c>
      <c r="I44" s="21">
        <f t="shared" si="7"/>
        <v>0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26910.522288888889</v>
      </c>
      <c r="F45" s="47">
        <v>26789.933333333334</v>
      </c>
      <c r="G45" s="21">
        <f t="shared" si="6"/>
        <v>-4.481107956992165E-3</v>
      </c>
      <c r="H45" s="47">
        <v>26639.933333333334</v>
      </c>
      <c r="I45" s="21">
        <f t="shared" si="7"/>
        <v>5.6306447213331362E-3</v>
      </c>
    </row>
    <row r="46" spans="1:9" ht="16.5" customHeight="1" thickBot="1" x14ac:dyDescent="0.35">
      <c r="A46" s="38"/>
      <c r="B46" s="34" t="s">
        <v>36</v>
      </c>
      <c r="C46" s="15" t="s">
        <v>153</v>
      </c>
      <c r="D46" s="24" t="s">
        <v>161</v>
      </c>
      <c r="E46" s="50">
        <v>12125</v>
      </c>
      <c r="F46" s="50">
        <v>12883.333333333334</v>
      </c>
      <c r="G46" s="31">
        <f t="shared" si="6"/>
        <v>6.2542955326460536E-2</v>
      </c>
      <c r="H46" s="50">
        <v>12383.333333333334</v>
      </c>
      <c r="I46" s="31">
        <f t="shared" si="7"/>
        <v>4.0376850605652756E-2</v>
      </c>
    </row>
    <row r="47" spans="1:9" ht="15.75" customHeight="1" thickBot="1" x14ac:dyDescent="0.25">
      <c r="A47" s="160" t="s">
        <v>190</v>
      </c>
      <c r="B47" s="161"/>
      <c r="C47" s="161"/>
      <c r="D47" s="162"/>
      <c r="E47" s="86">
        <f>SUM(E41:E46)</f>
        <v>80471.387368253971</v>
      </c>
      <c r="F47" s="86">
        <f>SUM(F41:F46)</f>
        <v>81456.863888888882</v>
      </c>
      <c r="G47" s="110">
        <f t="shared" ref="G47" si="8">(F47-E47)/E47</f>
        <v>1.2246297135715626E-2</v>
      </c>
      <c r="H47" s="109">
        <f>SUM(H41:H46)</f>
        <v>81226.440333333332</v>
      </c>
      <c r="I47" s="111">
        <f t="shared" ref="I47" si="9">(F47-H47)/H47</f>
        <v>2.8368047966887146E-3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5542.7777777777774</v>
      </c>
      <c r="F49" s="43">
        <v>6118.666666666667</v>
      </c>
      <c r="G49" s="21">
        <f t="shared" ref="G49:G54" si="10">(F49-E49)/E49</f>
        <v>0.10389896762553888</v>
      </c>
      <c r="H49" s="43">
        <v>6724.2222222222226</v>
      </c>
      <c r="I49" s="21">
        <f t="shared" ref="I49:I54" si="11">(F49-H49)/H49</f>
        <v>-9.0055851151723459E-2</v>
      </c>
    </row>
    <row r="50" spans="1:9" ht="16.5" x14ac:dyDescent="0.3">
      <c r="A50" s="37"/>
      <c r="B50" s="34" t="s">
        <v>48</v>
      </c>
      <c r="C50" s="15" t="s">
        <v>157</v>
      </c>
      <c r="D50" s="13" t="s">
        <v>114</v>
      </c>
      <c r="E50" s="47">
        <v>19384.591428571432</v>
      </c>
      <c r="F50" s="47">
        <v>18690.267749999999</v>
      </c>
      <c r="G50" s="21">
        <f t="shared" si="10"/>
        <v>-3.5818329270951341E-2</v>
      </c>
      <c r="H50" s="47">
        <v>19130.892500000002</v>
      </c>
      <c r="I50" s="21">
        <f t="shared" si="11"/>
        <v>-2.3032106317047291E-2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6035.1111111111113</v>
      </c>
      <c r="F51" s="47">
        <v>6035.333333333333</v>
      </c>
      <c r="G51" s="21">
        <f t="shared" si="10"/>
        <v>3.6821562707037567E-5</v>
      </c>
      <c r="H51" s="47">
        <v>6035.333333333333</v>
      </c>
      <c r="I51" s="21">
        <f t="shared" si="11"/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19284.428571428572</v>
      </c>
      <c r="F52" s="47">
        <v>19026.428571428572</v>
      </c>
      <c r="G52" s="21">
        <f t="shared" si="10"/>
        <v>-1.3378669689090383E-2</v>
      </c>
      <c r="H52" s="47">
        <v>19026.428571428572</v>
      </c>
      <c r="I52" s="21">
        <f t="shared" si="11"/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2199.2857142857142</v>
      </c>
      <c r="F53" s="47">
        <v>2241.6666666666665</v>
      </c>
      <c r="G53" s="21">
        <f t="shared" si="10"/>
        <v>1.9270325863375515E-2</v>
      </c>
      <c r="H53" s="47">
        <v>2241.6666666666665</v>
      </c>
      <c r="I53" s="21">
        <f t="shared" si="11"/>
        <v>0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25302.577777777777</v>
      </c>
      <c r="F54" s="50">
        <v>27921</v>
      </c>
      <c r="G54" s="31">
        <f t="shared" si="10"/>
        <v>0.10348440562929034</v>
      </c>
      <c r="H54" s="50">
        <v>27921</v>
      </c>
      <c r="I54" s="31">
        <f t="shared" si="11"/>
        <v>0</v>
      </c>
    </row>
    <row r="55" spans="1:9" ht="15.75" customHeight="1" thickBot="1" x14ac:dyDescent="0.25">
      <c r="A55" s="160" t="s">
        <v>191</v>
      </c>
      <c r="B55" s="161"/>
      <c r="C55" s="161"/>
      <c r="D55" s="162"/>
      <c r="E55" s="86">
        <f>SUM(E49:E54)</f>
        <v>77748.772380952389</v>
      </c>
      <c r="F55" s="86">
        <f>SUM(F49:F54)</f>
        <v>80033.362988095236</v>
      </c>
      <c r="G55" s="110">
        <f t="shared" ref="G55" si="12">(F55-E55)/E55</f>
        <v>2.9384265978488262E-2</v>
      </c>
      <c r="H55" s="86">
        <f>SUM(H49:H54)</f>
        <v>81079.543293650786</v>
      </c>
      <c r="I55" s="111">
        <f t="shared" ref="I55" si="13">(F55-H55)/H55</f>
        <v>-1.29031351566268E-2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4407.3388888888894</v>
      </c>
      <c r="F57" s="43">
        <v>3986.6666666666665</v>
      </c>
      <c r="G57" s="22">
        <f t="shared" ref="G57:G65" si="14">(F57-E57)/E57</f>
        <v>-9.5448122512829123E-2</v>
      </c>
      <c r="H57" s="43">
        <v>4047.7777777777778</v>
      </c>
      <c r="I57" s="22">
        <f t="shared" ref="I57:I65" si="15">(F57-H57)/H57</f>
        <v>-1.5097447158934994E-2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3750</v>
      </c>
      <c r="G58" s="21">
        <f t="shared" si="14"/>
        <v>0</v>
      </c>
      <c r="H58" s="70">
        <v>3750</v>
      </c>
      <c r="I58" s="21">
        <f t="shared" si="15"/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3947.1666666666665</v>
      </c>
      <c r="F59" s="70">
        <v>3606.1428571428573</v>
      </c>
      <c r="G59" s="21">
        <f t="shared" si="14"/>
        <v>-8.6397114265205216E-2</v>
      </c>
      <c r="H59" s="70">
        <v>3606.1428571428573</v>
      </c>
      <c r="I59" s="21">
        <f t="shared" si="15"/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2047.5</v>
      </c>
      <c r="F60" s="70">
        <v>2881.25</v>
      </c>
      <c r="G60" s="21">
        <f t="shared" si="14"/>
        <v>0.4072039072039072</v>
      </c>
      <c r="H60" s="70">
        <v>2881.25</v>
      </c>
      <c r="I60" s="21">
        <f t="shared" si="15"/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47">
        <v>5500</v>
      </c>
      <c r="F61" s="105">
        <v>4650</v>
      </c>
      <c r="G61" s="21">
        <f t="shared" si="14"/>
        <v>-0.15454545454545454</v>
      </c>
      <c r="H61" s="105">
        <v>4650</v>
      </c>
      <c r="I61" s="21">
        <f t="shared" si="15"/>
        <v>0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2060.25</v>
      </c>
      <c r="F62" s="73">
        <v>2026</v>
      </c>
      <c r="G62" s="29">
        <f t="shared" si="14"/>
        <v>-1.6624196092707197E-2</v>
      </c>
      <c r="H62" s="73">
        <v>2026</v>
      </c>
      <c r="I62" s="29">
        <f t="shared" si="15"/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43">
        <v>5063.75</v>
      </c>
      <c r="F63" s="68">
        <v>4755.625</v>
      </c>
      <c r="G63" s="21">
        <f t="shared" si="14"/>
        <v>-6.0849173043692917E-2</v>
      </c>
      <c r="H63" s="68">
        <v>4755.625</v>
      </c>
      <c r="I63" s="21">
        <f t="shared" si="15"/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4991</v>
      </c>
      <c r="F64" s="70">
        <v>4779.5</v>
      </c>
      <c r="G64" s="21">
        <f t="shared" si="14"/>
        <v>-4.2376277299138447E-2</v>
      </c>
      <c r="H64" s="70">
        <v>4779.5</v>
      </c>
      <c r="I64" s="21">
        <f t="shared" si="15"/>
        <v>0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20716.25</v>
      </c>
      <c r="F65" s="73">
        <v>21088.75</v>
      </c>
      <c r="G65" s="29">
        <f t="shared" si="14"/>
        <v>1.798105352078682E-2</v>
      </c>
      <c r="H65" s="73">
        <v>20963.75</v>
      </c>
      <c r="I65" s="29">
        <f t="shared" si="15"/>
        <v>5.9626736628704312E-3</v>
      </c>
    </row>
    <row r="66" spans="1:9" ht="15.75" customHeight="1" thickBot="1" x14ac:dyDescent="0.25">
      <c r="A66" s="160" t="s">
        <v>192</v>
      </c>
      <c r="B66" s="171"/>
      <c r="C66" s="171"/>
      <c r="D66" s="172"/>
      <c r="E66" s="106">
        <f>SUM(E57:E65)</f>
        <v>52483.255555555559</v>
      </c>
      <c r="F66" s="106">
        <f>SUM(F57:F65)</f>
        <v>51523.934523809527</v>
      </c>
      <c r="G66" s="108">
        <f t="shared" ref="G66" si="16">(F66-E66)/E66</f>
        <v>-1.8278611370259875E-2</v>
      </c>
      <c r="H66" s="106">
        <f>SUM(H57:H65)</f>
        <v>51460.045634920636</v>
      </c>
      <c r="I66" s="111">
        <f t="shared" ref="I66" si="17">(F66-H66)/H66</f>
        <v>1.2415241397597148E-3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131</v>
      </c>
      <c r="D68" s="20" t="s">
        <v>125</v>
      </c>
      <c r="E68" s="43">
        <v>7425.8933333333334</v>
      </c>
      <c r="F68" s="54">
        <v>7619</v>
      </c>
      <c r="G68" s="21">
        <f t="shared" ref="G68:G73" si="18">(F68-E68)/E68</f>
        <v>2.6004503161909127E-2</v>
      </c>
      <c r="H68" s="54">
        <v>7769.5</v>
      </c>
      <c r="I68" s="21">
        <f t="shared" ref="I68:I73" si="19">(F68-H68)/H68</f>
        <v>-1.9370615869747088E-2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6502.75</v>
      </c>
      <c r="F69" s="46">
        <v>6249.4444444444443</v>
      </c>
      <c r="G69" s="21">
        <f t="shared" si="18"/>
        <v>-3.8953605098697573E-2</v>
      </c>
      <c r="H69" s="46">
        <v>6249.4444444444443</v>
      </c>
      <c r="I69" s="21">
        <f t="shared" si="19"/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46491.857142857145</v>
      </c>
      <c r="G70" s="21">
        <f t="shared" si="18"/>
        <v>-1.1791873639030538E-2</v>
      </c>
      <c r="H70" s="46">
        <v>46491.857142857145</v>
      </c>
      <c r="I70" s="21">
        <f t="shared" si="19"/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12748.75</v>
      </c>
      <c r="F71" s="46">
        <v>10781.25</v>
      </c>
      <c r="G71" s="21">
        <f t="shared" si="18"/>
        <v>-0.15432885577017355</v>
      </c>
      <c r="H71" s="46">
        <v>10781.25</v>
      </c>
      <c r="I71" s="21">
        <f t="shared" si="19"/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3464.4666666666662</v>
      </c>
      <c r="F72" s="46">
        <v>3156.6666666666665</v>
      </c>
      <c r="G72" s="21">
        <f t="shared" si="18"/>
        <v>-8.8844843843208121E-2</v>
      </c>
      <c r="H72" s="46">
        <v>3083</v>
      </c>
      <c r="I72" s="21">
        <f t="shared" si="19"/>
        <v>2.3894475078386802E-2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3877.12</v>
      </c>
      <c r="F73" s="58">
        <v>3654.4444444444443</v>
      </c>
      <c r="G73" s="31">
        <f t="shared" si="18"/>
        <v>-5.7433237958989032E-2</v>
      </c>
      <c r="H73" s="58">
        <v>3560</v>
      </c>
      <c r="I73" s="31">
        <f t="shared" si="19"/>
        <v>2.6529338327091107E-2</v>
      </c>
    </row>
    <row r="74" spans="1:9" ht="15.75" customHeight="1" thickBot="1" x14ac:dyDescent="0.25">
      <c r="A74" s="160" t="s">
        <v>214</v>
      </c>
      <c r="B74" s="161"/>
      <c r="C74" s="161"/>
      <c r="D74" s="162"/>
      <c r="E74" s="86">
        <f>SUM(E68:E73)</f>
        <v>81065.604999999996</v>
      </c>
      <c r="F74" s="86">
        <f>SUM(F68:F73)</f>
        <v>77952.662698412707</v>
      </c>
      <c r="G74" s="110">
        <f t="shared" ref="G74" si="20">(F74-E74)/E74</f>
        <v>-3.8400284579228013E-2</v>
      </c>
      <c r="H74" s="86">
        <f>SUM(H68:H73)</f>
        <v>77935.051587301597</v>
      </c>
      <c r="I74" s="111">
        <f t="shared" ref="I74" si="21">(F74-H74)/H74</f>
        <v>2.2597163602800481E-4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67</v>
      </c>
      <c r="C76" s="18" t="s">
        <v>139</v>
      </c>
      <c r="D76" s="20" t="s">
        <v>135</v>
      </c>
      <c r="E76" s="43">
        <v>2747.2222222222222</v>
      </c>
      <c r="F76" s="43">
        <v>2740.375</v>
      </c>
      <c r="G76" s="21">
        <f>(F76-E76)/E76</f>
        <v>-2.4924165824064528E-3</v>
      </c>
      <c r="H76" s="43">
        <v>2740.375</v>
      </c>
      <c r="I76" s="21">
        <f>(F76-H76)/H76</f>
        <v>0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1320</v>
      </c>
      <c r="F77" s="47">
        <v>1311.875</v>
      </c>
      <c r="G77" s="21">
        <f>(F77-E77)/E77</f>
        <v>-6.15530303030303E-3</v>
      </c>
      <c r="H77" s="47">
        <v>1311.875</v>
      </c>
      <c r="I77" s="21">
        <f>(F77-H77)/H77</f>
        <v>0</v>
      </c>
    </row>
    <row r="78" spans="1:9" ht="16.5" x14ac:dyDescent="0.3">
      <c r="A78" s="37"/>
      <c r="B78" s="34" t="s">
        <v>70</v>
      </c>
      <c r="C78" s="15" t="s">
        <v>141</v>
      </c>
      <c r="D78" s="13" t="s">
        <v>137</v>
      </c>
      <c r="E78" s="47">
        <v>2085.4821428571427</v>
      </c>
      <c r="F78" s="47">
        <v>2262.875</v>
      </c>
      <c r="G78" s="21">
        <f>(F78-E78)/E78</f>
        <v>8.5060837250721499E-2</v>
      </c>
      <c r="H78" s="47">
        <v>2262.875</v>
      </c>
      <c r="I78" s="21">
        <f>(F78-H78)/H78</f>
        <v>0</v>
      </c>
    </row>
    <row r="79" spans="1:9" ht="16.5" x14ac:dyDescent="0.3">
      <c r="A79" s="37"/>
      <c r="B79" s="34" t="s">
        <v>68</v>
      </c>
      <c r="C79" s="15" t="s">
        <v>138</v>
      </c>
      <c r="D79" s="13" t="s">
        <v>134</v>
      </c>
      <c r="E79" s="47">
        <v>3714.1400000000003</v>
      </c>
      <c r="F79" s="47">
        <v>3755.625</v>
      </c>
      <c r="G79" s="21">
        <f>(F79-E79)/E79</f>
        <v>1.1169476648699207E-2</v>
      </c>
      <c r="H79" s="47">
        <v>3720</v>
      </c>
      <c r="I79" s="21">
        <f>(F79-H79)/H79</f>
        <v>9.5766129032258066E-3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1702.6533333333332</v>
      </c>
      <c r="F80" s="50">
        <v>1632.7777777777778</v>
      </c>
      <c r="G80" s="21">
        <f>(F80-E80)/E80</f>
        <v>-4.1039214611442949E-2</v>
      </c>
      <c r="H80" s="50">
        <v>1473.75</v>
      </c>
      <c r="I80" s="21">
        <f>(F80-H80)/H80</f>
        <v>0.10790688907737257</v>
      </c>
    </row>
    <row r="81" spans="1:11" ht="15.75" customHeight="1" thickBot="1" x14ac:dyDescent="0.25">
      <c r="A81" s="160" t="s">
        <v>193</v>
      </c>
      <c r="B81" s="161"/>
      <c r="C81" s="161"/>
      <c r="D81" s="162"/>
      <c r="E81" s="86">
        <f>SUM(E76:E80)</f>
        <v>11569.497698412699</v>
      </c>
      <c r="F81" s="86">
        <f>SUM(F76:F80)</f>
        <v>11703.527777777777</v>
      </c>
      <c r="G81" s="110">
        <f t="shared" ref="G81" si="22">(F81-E81)/E81</f>
        <v>1.1584779465703779E-2</v>
      </c>
      <c r="H81" s="86">
        <f>SUM(H76:H80)</f>
        <v>11508.875</v>
      </c>
      <c r="I81" s="111">
        <f t="shared" ref="I81" si="23">(F81-H81)/H81</f>
        <v>1.6913275865606096E-2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79</v>
      </c>
      <c r="C83" s="15" t="s">
        <v>155</v>
      </c>
      <c r="D83" s="20" t="s">
        <v>156</v>
      </c>
      <c r="E83" s="43">
        <v>8250</v>
      </c>
      <c r="F83" s="43">
        <v>8473.25</v>
      </c>
      <c r="G83" s="22">
        <f t="shared" ref="G83:G89" si="24">(F83-E83)/E83</f>
        <v>2.7060606060606059E-2</v>
      </c>
      <c r="H83" s="43">
        <v>8899.3333333333339</v>
      </c>
      <c r="I83" s="22">
        <f t="shared" ref="I83:I89" si="25">(F83-H83)/H83</f>
        <v>-4.7878118211102022E-2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1456.6666666666667</v>
      </c>
      <c r="G84" s="21">
        <f t="shared" si="24"/>
        <v>-6.6569248254585607E-3</v>
      </c>
      <c r="H84" s="47">
        <v>1456.6666666666667</v>
      </c>
      <c r="I84" s="21">
        <f t="shared" si="25"/>
        <v>0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1504.9</v>
      </c>
      <c r="F85" s="47">
        <v>1501.8</v>
      </c>
      <c r="G85" s="21">
        <f t="shared" si="24"/>
        <v>-2.0599375373779893E-3</v>
      </c>
      <c r="H85" s="47">
        <v>1501.8</v>
      </c>
      <c r="I85" s="21">
        <f t="shared" si="25"/>
        <v>0</v>
      </c>
    </row>
    <row r="86" spans="1:11" ht="16.5" x14ac:dyDescent="0.3">
      <c r="A86" s="37"/>
      <c r="B86" s="34" t="s">
        <v>78</v>
      </c>
      <c r="C86" s="15" t="s">
        <v>149</v>
      </c>
      <c r="D86" s="13" t="s">
        <v>147</v>
      </c>
      <c r="E86" s="47">
        <v>1960.068888888889</v>
      </c>
      <c r="F86" s="47">
        <v>1940.3</v>
      </c>
      <c r="G86" s="21">
        <f t="shared" si="24"/>
        <v>-1.0085813310416596E-2</v>
      </c>
      <c r="H86" s="47">
        <v>1940.3</v>
      </c>
      <c r="I86" s="21">
        <f t="shared" si="25"/>
        <v>0</v>
      </c>
    </row>
    <row r="87" spans="1:11" ht="16.5" x14ac:dyDescent="0.3">
      <c r="A87" s="37"/>
      <c r="B87" s="34" t="s">
        <v>80</v>
      </c>
      <c r="C87" s="15" t="s">
        <v>151</v>
      </c>
      <c r="D87" s="25" t="s">
        <v>150</v>
      </c>
      <c r="E87" s="61">
        <v>3996</v>
      </c>
      <c r="F87" s="61">
        <v>3939.3</v>
      </c>
      <c r="G87" s="21">
        <f t="shared" si="24"/>
        <v>-1.4189189189189143E-2</v>
      </c>
      <c r="H87" s="61">
        <v>3939.3</v>
      </c>
      <c r="I87" s="21">
        <f t="shared" si="25"/>
        <v>0</v>
      </c>
    </row>
    <row r="88" spans="1:11" ht="16.5" x14ac:dyDescent="0.3">
      <c r="A88" s="37"/>
      <c r="B88" s="34" t="s">
        <v>76</v>
      </c>
      <c r="C88" s="15" t="s">
        <v>143</v>
      </c>
      <c r="D88" s="25" t="s">
        <v>161</v>
      </c>
      <c r="E88" s="61">
        <v>1422.8888888888889</v>
      </c>
      <c r="F88" s="146">
        <v>1185</v>
      </c>
      <c r="G88" s="21">
        <f t="shared" si="24"/>
        <v>-0.1671872559737623</v>
      </c>
      <c r="H88" s="146">
        <v>1180</v>
      </c>
      <c r="I88" s="21">
        <f t="shared" si="25"/>
        <v>4.2372881355932203E-3</v>
      </c>
    </row>
    <row r="89" spans="1:11" ht="16.5" customHeight="1" thickBot="1" x14ac:dyDescent="0.35">
      <c r="A89" s="35"/>
      <c r="B89" s="36" t="s">
        <v>75</v>
      </c>
      <c r="C89" s="16" t="s">
        <v>148</v>
      </c>
      <c r="D89" s="12" t="s">
        <v>145</v>
      </c>
      <c r="E89" s="50">
        <v>826.64722222222224</v>
      </c>
      <c r="F89" s="50">
        <v>907.875</v>
      </c>
      <c r="G89" s="23">
        <f t="shared" si="24"/>
        <v>9.826171986572263E-2</v>
      </c>
      <c r="H89" s="50">
        <v>879.125</v>
      </c>
      <c r="I89" s="23">
        <f t="shared" si="25"/>
        <v>3.2702971704820137E-2</v>
      </c>
    </row>
    <row r="90" spans="1:11" ht="15.75" customHeight="1" thickBot="1" x14ac:dyDescent="0.25">
      <c r="A90" s="160" t="s">
        <v>194</v>
      </c>
      <c r="B90" s="161"/>
      <c r="C90" s="161"/>
      <c r="D90" s="162"/>
      <c r="E90" s="86">
        <f>SUM(E83:E89)</f>
        <v>19426.93357142857</v>
      </c>
      <c r="F90" s="86">
        <f>SUM(F83:F89)</f>
        <v>19404.191666666666</v>
      </c>
      <c r="G90" s="120">
        <f t="shared" ref="G90:G91" si="26">(F90-E90)/E90</f>
        <v>-1.1706379021829236E-3</v>
      </c>
      <c r="H90" s="86">
        <f>SUM(H83:H89)</f>
        <v>19796.524999999998</v>
      </c>
      <c r="I90" s="111">
        <f t="shared" ref="I90:I91" si="27">(F90-H90)/H90</f>
        <v>-1.9818293025333091E-2</v>
      </c>
    </row>
    <row r="91" spans="1:11" ht="15.75" customHeight="1" thickBot="1" x14ac:dyDescent="0.25">
      <c r="A91" s="160" t="s">
        <v>195</v>
      </c>
      <c r="B91" s="161"/>
      <c r="C91" s="161"/>
      <c r="D91" s="162"/>
      <c r="E91" s="106">
        <f>SUM(E90+E81+E74+E66+E55+E47+E39+E32)</f>
        <v>351596.69787936506</v>
      </c>
      <c r="F91" s="106">
        <f>SUM(F32,F39,F47,F55,F66,F74,F81,F90)</f>
        <v>351263.36854365078</v>
      </c>
      <c r="G91" s="108">
        <f t="shared" si="26"/>
        <v>-9.4804455708696737E-4</v>
      </c>
      <c r="H91" s="106">
        <f>SUM(H32,H39,H47,H55,H66,H74,H81,H90)</f>
        <v>352624.23084920639</v>
      </c>
      <c r="I91" s="121">
        <f t="shared" si="27"/>
        <v>-3.8592421804886068E-3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25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7.625" customWidth="1"/>
    <col min="4" max="4" width="11.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54" t="s">
        <v>3</v>
      </c>
      <c r="B13" s="154"/>
      <c r="C13" s="156" t="s">
        <v>0</v>
      </c>
      <c r="D13" s="150" t="s">
        <v>207</v>
      </c>
      <c r="E13" s="150" t="s">
        <v>208</v>
      </c>
      <c r="F13" s="150" t="s">
        <v>209</v>
      </c>
      <c r="G13" s="150" t="s">
        <v>210</v>
      </c>
      <c r="H13" s="150" t="s">
        <v>211</v>
      </c>
      <c r="I13" s="150" t="s">
        <v>212</v>
      </c>
    </row>
    <row r="14" spans="1:9" ht="24.75" customHeight="1" thickBot="1" x14ac:dyDescent="0.25">
      <c r="A14" s="155"/>
      <c r="B14" s="155"/>
      <c r="C14" s="157"/>
      <c r="D14" s="170"/>
      <c r="E14" s="170"/>
      <c r="F14" s="170"/>
      <c r="G14" s="151"/>
      <c r="H14" s="170"/>
      <c r="I14" s="170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1833.33</v>
      </c>
      <c r="E16" s="135">
        <v>1750</v>
      </c>
      <c r="F16" s="135">
        <v>2000</v>
      </c>
      <c r="G16" s="135">
        <v>2000</v>
      </c>
      <c r="H16" s="136">
        <v>1500</v>
      </c>
      <c r="I16" s="83">
        <v>1816.6659999999999</v>
      </c>
    </row>
    <row r="17" spans="1:9" ht="16.5" x14ac:dyDescent="0.3">
      <c r="A17" s="92"/>
      <c r="B17" s="141" t="s">
        <v>5</v>
      </c>
      <c r="C17" s="15" t="s">
        <v>164</v>
      </c>
      <c r="D17" s="93">
        <v>1500</v>
      </c>
      <c r="E17" s="93">
        <v>1250</v>
      </c>
      <c r="F17" s="93">
        <v>1625</v>
      </c>
      <c r="G17" s="93">
        <v>1500</v>
      </c>
      <c r="H17" s="32">
        <v>1416</v>
      </c>
      <c r="I17" s="83">
        <v>1458.2</v>
      </c>
    </row>
    <row r="18" spans="1:9" ht="16.5" x14ac:dyDescent="0.3">
      <c r="A18" s="92"/>
      <c r="B18" s="141" t="s">
        <v>6</v>
      </c>
      <c r="C18" s="15" t="s">
        <v>165</v>
      </c>
      <c r="D18" s="93">
        <v>1666.67</v>
      </c>
      <c r="E18" s="93">
        <v>1500</v>
      </c>
      <c r="F18" s="93">
        <v>2500</v>
      </c>
      <c r="G18" s="93">
        <v>1500</v>
      </c>
      <c r="H18" s="32">
        <v>1583</v>
      </c>
      <c r="I18" s="83">
        <v>1749.934</v>
      </c>
    </row>
    <row r="19" spans="1:9" ht="16.5" x14ac:dyDescent="0.3">
      <c r="A19" s="92"/>
      <c r="B19" s="141" t="s">
        <v>7</v>
      </c>
      <c r="C19" s="15" t="s">
        <v>166</v>
      </c>
      <c r="D19" s="93">
        <v>1166.67</v>
      </c>
      <c r="E19" s="93">
        <v>750</v>
      </c>
      <c r="F19" s="93">
        <v>1500</v>
      </c>
      <c r="G19" s="93">
        <v>1250</v>
      </c>
      <c r="H19" s="32">
        <v>1416</v>
      </c>
      <c r="I19" s="83">
        <v>1216.5340000000001</v>
      </c>
    </row>
    <row r="20" spans="1:9" ht="16.5" x14ac:dyDescent="0.3">
      <c r="A20" s="92"/>
      <c r="B20" s="141" t="s">
        <v>8</v>
      </c>
      <c r="C20" s="15" t="s">
        <v>167</v>
      </c>
      <c r="D20" s="93">
        <v>2500</v>
      </c>
      <c r="E20" s="93">
        <v>3000</v>
      </c>
      <c r="F20" s="93">
        <v>4000</v>
      </c>
      <c r="G20" s="93">
        <v>2500</v>
      </c>
      <c r="H20" s="32">
        <v>2333</v>
      </c>
      <c r="I20" s="83">
        <v>2866.6</v>
      </c>
    </row>
    <row r="21" spans="1:9" ht="16.5" x14ac:dyDescent="0.3">
      <c r="A21" s="92"/>
      <c r="B21" s="141" t="s">
        <v>9</v>
      </c>
      <c r="C21" s="15" t="s">
        <v>168</v>
      </c>
      <c r="D21" s="93">
        <v>1583.33</v>
      </c>
      <c r="E21" s="93">
        <v>1500</v>
      </c>
      <c r="F21" s="93">
        <v>1500</v>
      </c>
      <c r="G21" s="93">
        <v>2000</v>
      </c>
      <c r="H21" s="32">
        <v>1083</v>
      </c>
      <c r="I21" s="83">
        <v>1533.2660000000001</v>
      </c>
    </row>
    <row r="22" spans="1:9" ht="16.5" x14ac:dyDescent="0.3">
      <c r="A22" s="92"/>
      <c r="B22" s="141" t="s">
        <v>10</v>
      </c>
      <c r="C22" s="15" t="s">
        <v>169</v>
      </c>
      <c r="D22" s="93">
        <v>1500</v>
      </c>
      <c r="E22" s="93">
        <v>1500</v>
      </c>
      <c r="F22" s="93">
        <v>1500</v>
      </c>
      <c r="G22" s="93">
        <v>1250</v>
      </c>
      <c r="H22" s="32">
        <v>1000</v>
      </c>
      <c r="I22" s="83">
        <v>1350</v>
      </c>
    </row>
    <row r="23" spans="1:9" ht="16.5" x14ac:dyDescent="0.3">
      <c r="A23" s="92"/>
      <c r="B23" s="141" t="s">
        <v>11</v>
      </c>
      <c r="C23" s="15" t="s">
        <v>170</v>
      </c>
      <c r="D23" s="93">
        <v>283.33</v>
      </c>
      <c r="E23" s="93">
        <v>500</v>
      </c>
      <c r="F23" s="93">
        <v>500</v>
      </c>
      <c r="G23" s="93">
        <v>500</v>
      </c>
      <c r="H23" s="32">
        <v>433</v>
      </c>
      <c r="I23" s="83">
        <v>443.26599999999996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93">
        <v>500</v>
      </c>
      <c r="H24" s="32">
        <v>500</v>
      </c>
      <c r="I24" s="83">
        <v>462.5</v>
      </c>
    </row>
    <row r="25" spans="1:9" ht="16.5" x14ac:dyDescent="0.3">
      <c r="A25" s="92"/>
      <c r="B25" s="141" t="s">
        <v>13</v>
      </c>
      <c r="C25" s="15" t="s">
        <v>172</v>
      </c>
      <c r="D25" s="93">
        <v>283.33</v>
      </c>
      <c r="E25" s="93">
        <v>350</v>
      </c>
      <c r="F25" s="93">
        <v>500</v>
      </c>
      <c r="G25" s="93">
        <v>500</v>
      </c>
      <c r="H25" s="32">
        <v>500</v>
      </c>
      <c r="I25" s="83">
        <v>426.666</v>
      </c>
    </row>
    <row r="26" spans="1:9" ht="16.5" x14ac:dyDescent="0.3">
      <c r="A26" s="92"/>
      <c r="B26" s="141" t="s">
        <v>14</v>
      </c>
      <c r="C26" s="15" t="s">
        <v>173</v>
      </c>
      <c r="D26" s="93">
        <v>416.67</v>
      </c>
      <c r="E26" s="93">
        <v>500</v>
      </c>
      <c r="F26" s="93">
        <v>500</v>
      </c>
      <c r="G26" s="93">
        <v>500</v>
      </c>
      <c r="H26" s="32">
        <v>500</v>
      </c>
      <c r="I26" s="83">
        <v>483.334</v>
      </c>
    </row>
    <row r="27" spans="1:9" ht="16.5" x14ac:dyDescent="0.3">
      <c r="A27" s="92"/>
      <c r="B27" s="141" t="s">
        <v>15</v>
      </c>
      <c r="C27" s="15" t="s">
        <v>174</v>
      </c>
      <c r="D27" s="93">
        <v>1166.67</v>
      </c>
      <c r="E27" s="93">
        <v>1500</v>
      </c>
      <c r="F27" s="93">
        <v>1500</v>
      </c>
      <c r="G27" s="93">
        <v>1250</v>
      </c>
      <c r="H27" s="32">
        <v>1250</v>
      </c>
      <c r="I27" s="83">
        <v>1333.3340000000001</v>
      </c>
    </row>
    <row r="28" spans="1:9" ht="16.5" x14ac:dyDescent="0.3">
      <c r="A28" s="92"/>
      <c r="B28" s="141" t="s">
        <v>16</v>
      </c>
      <c r="C28" s="15" t="s">
        <v>175</v>
      </c>
      <c r="D28" s="93">
        <v>283.33</v>
      </c>
      <c r="E28" s="93">
        <v>500</v>
      </c>
      <c r="F28" s="93">
        <v>500</v>
      </c>
      <c r="G28" s="93">
        <v>500</v>
      </c>
      <c r="H28" s="32">
        <v>583</v>
      </c>
      <c r="I28" s="83">
        <v>473.26599999999996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1500</v>
      </c>
      <c r="G29" s="93">
        <v>1500</v>
      </c>
      <c r="H29" s="32">
        <v>1250</v>
      </c>
      <c r="I29" s="83">
        <v>1437.5</v>
      </c>
    </row>
    <row r="30" spans="1:9" ht="16.5" x14ac:dyDescent="0.3">
      <c r="A30" s="92"/>
      <c r="B30" s="141" t="s">
        <v>18</v>
      </c>
      <c r="C30" s="15" t="s">
        <v>177</v>
      </c>
      <c r="D30" s="93">
        <v>1200</v>
      </c>
      <c r="E30" s="93">
        <v>1500</v>
      </c>
      <c r="F30" s="93">
        <v>1375</v>
      </c>
      <c r="G30" s="93">
        <v>1000</v>
      </c>
      <c r="H30" s="32">
        <v>1000</v>
      </c>
      <c r="I30" s="83">
        <v>1215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1333.33</v>
      </c>
      <c r="E31" s="49">
        <v>1500</v>
      </c>
      <c r="F31" s="49">
        <v>1500</v>
      </c>
      <c r="G31" s="49">
        <v>1375</v>
      </c>
      <c r="H31" s="134">
        <v>1333</v>
      </c>
      <c r="I31" s="85">
        <v>1408.2660000000001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2000</v>
      </c>
      <c r="E33" s="135">
        <v>2750</v>
      </c>
      <c r="F33" s="135">
        <v>2000</v>
      </c>
      <c r="G33" s="135">
        <v>3000</v>
      </c>
      <c r="H33" s="136">
        <v>1666</v>
      </c>
      <c r="I33" s="83">
        <v>2283.1999999999998</v>
      </c>
    </row>
    <row r="34" spans="1:9" ht="16.5" x14ac:dyDescent="0.3">
      <c r="A34" s="92"/>
      <c r="B34" s="141" t="s">
        <v>27</v>
      </c>
      <c r="C34" s="15" t="s">
        <v>180</v>
      </c>
      <c r="D34" s="93">
        <v>1666.67</v>
      </c>
      <c r="E34" s="93">
        <v>2750</v>
      </c>
      <c r="F34" s="93">
        <v>1500</v>
      </c>
      <c r="G34" s="93">
        <v>3000</v>
      </c>
      <c r="H34" s="32">
        <v>1666</v>
      </c>
      <c r="I34" s="83">
        <v>2116.5340000000001</v>
      </c>
    </row>
    <row r="35" spans="1:9" ht="16.5" x14ac:dyDescent="0.3">
      <c r="A35" s="92"/>
      <c r="B35" s="140" t="s">
        <v>28</v>
      </c>
      <c r="C35" s="15" t="s">
        <v>181</v>
      </c>
      <c r="D35" s="93">
        <v>1916.67</v>
      </c>
      <c r="E35" s="93">
        <v>2000</v>
      </c>
      <c r="F35" s="93">
        <v>2000</v>
      </c>
      <c r="G35" s="93">
        <v>1750</v>
      </c>
      <c r="H35" s="32">
        <v>1833</v>
      </c>
      <c r="I35" s="83">
        <v>1899.934</v>
      </c>
    </row>
    <row r="36" spans="1:9" ht="16.5" x14ac:dyDescent="0.3">
      <c r="A36" s="92"/>
      <c r="B36" s="141" t="s">
        <v>29</v>
      </c>
      <c r="C36" s="15" t="s">
        <v>182</v>
      </c>
      <c r="D36" s="93">
        <v>1500</v>
      </c>
      <c r="E36" s="93">
        <v>1750</v>
      </c>
      <c r="F36" s="93">
        <v>2000</v>
      </c>
      <c r="G36" s="93">
        <v>2250</v>
      </c>
      <c r="H36" s="32">
        <v>1333</v>
      </c>
      <c r="I36" s="83">
        <v>1766.6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1000</v>
      </c>
      <c r="E37" s="137">
        <v>1250</v>
      </c>
      <c r="F37" s="137">
        <v>1000</v>
      </c>
      <c r="G37" s="137">
        <v>1000</v>
      </c>
      <c r="H37" s="138">
        <v>583</v>
      </c>
      <c r="I37" s="83">
        <v>966.6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25000</v>
      </c>
      <c r="E39" s="42">
        <v>27000</v>
      </c>
      <c r="F39" s="42">
        <v>30000</v>
      </c>
      <c r="G39" s="42">
        <v>20000</v>
      </c>
      <c r="H39" s="136">
        <v>24666</v>
      </c>
      <c r="I39" s="84">
        <v>25333.200000000001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16000</v>
      </c>
      <c r="E40" s="49">
        <v>17000</v>
      </c>
      <c r="F40" s="49">
        <v>16000</v>
      </c>
      <c r="G40" s="49">
        <v>15000</v>
      </c>
      <c r="H40" s="134">
        <v>16333</v>
      </c>
      <c r="I40" s="85">
        <v>16066.6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30-04-2019</vt:lpstr>
      <vt:lpstr>By Order</vt:lpstr>
      <vt:lpstr>All Stores</vt:lpstr>
      <vt:lpstr>'30-04-2019'!Print_Titles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2019-05-03T08:17:10Z</cp:lastPrinted>
  <dcterms:created xsi:type="dcterms:W3CDTF">2010-10-20T06:23:14Z</dcterms:created>
  <dcterms:modified xsi:type="dcterms:W3CDTF">2019-05-03T08:41:28Z</dcterms:modified>
</cp:coreProperties>
</file>