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20-05-2019" sheetId="9" r:id="rId4"/>
    <sheet name="By Order" sheetId="11" r:id="rId5"/>
    <sheet name="All Stores" sheetId="12" r:id="rId6"/>
  </sheets>
  <definedNames>
    <definedName name="_xlnm.Print_Titles" localSheetId="3">'20-05-2019'!$12:$14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8" i="11" l="1"/>
  <c r="G88" i="11"/>
  <c r="I87" i="11"/>
  <c r="G87" i="11"/>
  <c r="I86" i="11"/>
  <c r="G86" i="11"/>
  <c r="I85" i="11"/>
  <c r="G85" i="11"/>
  <c r="I84" i="11"/>
  <c r="G84" i="11"/>
  <c r="I89" i="11"/>
  <c r="G89" i="11"/>
  <c r="I83" i="11"/>
  <c r="G83" i="11"/>
  <c r="I79" i="11"/>
  <c r="G79" i="11"/>
  <c r="I78" i="11"/>
  <c r="G78" i="11"/>
  <c r="I77" i="11"/>
  <c r="G77" i="11"/>
  <c r="I76" i="11"/>
  <c r="G76" i="11"/>
  <c r="I80" i="11"/>
  <c r="G80" i="11"/>
  <c r="I71" i="11"/>
  <c r="G71" i="11"/>
  <c r="I72" i="11"/>
  <c r="G72" i="11"/>
  <c r="I73" i="11"/>
  <c r="G73" i="11"/>
  <c r="I68" i="11"/>
  <c r="G68" i="11"/>
  <c r="I70" i="11"/>
  <c r="G70" i="11"/>
  <c r="I69" i="11"/>
  <c r="G69" i="11"/>
  <c r="I65" i="11"/>
  <c r="G65" i="11"/>
  <c r="I59" i="11"/>
  <c r="G59" i="11"/>
  <c r="I57" i="11"/>
  <c r="G57" i="11"/>
  <c r="I58" i="11"/>
  <c r="G58" i="11"/>
  <c r="I64" i="11"/>
  <c r="G64" i="11"/>
  <c r="I63" i="11"/>
  <c r="G63" i="11"/>
  <c r="I62" i="11"/>
  <c r="G62" i="11"/>
  <c r="I61" i="11"/>
  <c r="G61" i="11"/>
  <c r="I60" i="11"/>
  <c r="G60" i="11"/>
  <c r="I54" i="11"/>
  <c r="G54" i="11"/>
  <c r="I53" i="11"/>
  <c r="G53" i="11"/>
  <c r="I50" i="11"/>
  <c r="G50" i="11"/>
  <c r="I52" i="11"/>
  <c r="G52" i="11"/>
  <c r="I51" i="11"/>
  <c r="G51" i="11"/>
  <c r="I49" i="11"/>
  <c r="G49" i="11"/>
  <c r="I41" i="11"/>
  <c r="G41" i="11"/>
  <c r="I44" i="11"/>
  <c r="G44" i="11"/>
  <c r="I46" i="11"/>
  <c r="G46" i="11"/>
  <c r="I43" i="11"/>
  <c r="G43" i="11"/>
  <c r="I45" i="11"/>
  <c r="G45" i="11"/>
  <c r="I42" i="11"/>
  <c r="G42" i="11"/>
  <c r="I38" i="11"/>
  <c r="G38" i="11"/>
  <c r="I35" i="11"/>
  <c r="G35" i="11"/>
  <c r="I34" i="11"/>
  <c r="G34" i="11"/>
  <c r="I37" i="11"/>
  <c r="G37" i="11"/>
  <c r="I36" i="11"/>
  <c r="G36" i="11"/>
  <c r="I27" i="11"/>
  <c r="G27" i="11"/>
  <c r="I26" i="11"/>
  <c r="G26" i="11"/>
  <c r="I16" i="11"/>
  <c r="G16" i="11"/>
  <c r="I30" i="11"/>
  <c r="G30" i="11"/>
  <c r="I31" i="11"/>
  <c r="G31" i="11"/>
  <c r="I24" i="11"/>
  <c r="G24" i="11"/>
  <c r="I29" i="11"/>
  <c r="G29" i="11"/>
  <c r="I17" i="11"/>
  <c r="G17" i="11"/>
  <c r="I22" i="11"/>
  <c r="G22" i="11"/>
  <c r="I21" i="11"/>
  <c r="G21" i="11"/>
  <c r="I20" i="11"/>
  <c r="G20" i="11"/>
  <c r="I18" i="11"/>
  <c r="G18" i="11"/>
  <c r="I19" i="11"/>
  <c r="G19" i="11"/>
  <c r="I28" i="11"/>
  <c r="G28" i="11"/>
  <c r="I23" i="11"/>
  <c r="G23" i="11"/>
  <c r="I25" i="11"/>
  <c r="G25" i="11"/>
  <c r="D40" i="8" l="1"/>
  <c r="E40" i="8" l="1"/>
  <c r="I19" i="5" l="1"/>
  <c r="I17" i="5" l="1"/>
  <c r="I15" i="5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32" i="11"/>
  <c r="E39" i="11"/>
  <c r="E47" i="11"/>
  <c r="E55" i="11"/>
  <c r="E66" i="11"/>
  <c r="E74" i="11"/>
  <c r="E81" i="11"/>
  <c r="E90" i="11" l="1"/>
  <c r="E91" i="11" l="1"/>
  <c r="G52" i="5" l="1"/>
  <c r="I50" i="5"/>
  <c r="H15" i="8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H55" i="11"/>
  <c r="F55" i="11"/>
  <c r="H47" i="11"/>
  <c r="F47" i="11"/>
  <c r="H39" i="11"/>
  <c r="F39" i="11"/>
  <c r="H32" i="11"/>
  <c r="F32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G39" i="11"/>
  <c r="I32" i="11"/>
  <c r="I66" i="11"/>
  <c r="I81" i="11"/>
  <c r="G32" i="11"/>
  <c r="I91" i="11" l="1"/>
  <c r="G91" i="11"/>
  <c r="I16" i="9" l="1"/>
  <c r="F15" i="8" l="1"/>
  <c r="I15" i="8"/>
  <c r="F16" i="8"/>
  <c r="H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2" i="8"/>
  <c r="H32" i="8"/>
  <c r="F33" i="8"/>
  <c r="H33" i="8"/>
  <c r="F34" i="8"/>
  <c r="H34" i="8"/>
  <c r="F35" i="8"/>
  <c r="H35" i="8"/>
  <c r="F36" i="8"/>
  <c r="H36" i="8"/>
  <c r="F38" i="8"/>
  <c r="H38" i="8"/>
  <c r="F39" i="8"/>
  <c r="H39" i="8"/>
  <c r="I71" i="9" l="1"/>
  <c r="I72" i="9"/>
  <c r="I73" i="9"/>
  <c r="I74" i="9"/>
  <c r="I70" i="9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<sst xmlns="http://schemas.openxmlformats.org/spreadsheetml/2006/main" count="848" uniqueCount="226">
  <si>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</si>
  <si>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</si>
  <si>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</si>
  <si>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</si>
  <si>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</si>
  <si>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</si>
  <si>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</si>
  <si>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</si>
  <si>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</si>
  <si>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</si>
  <si>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</si>
  <si>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</si>
  <si>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</si>
  <si>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</si>
  <si>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</si>
  <si>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</si>
  <si>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</si>
  <si>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</si>
  <si>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</si>
  <si>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</si>
  <si>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</si>
  <si>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</si>
  <si>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</si>
  <si>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</si>
  <si>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</si>
  <si>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</si>
  <si>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</si>
  <si>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</si>
  <si>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</si>
  <si>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</si>
  <si>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</si>
  <si>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</si>
  <si>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</si>
  <si>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</si>
  <si>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</si>
  <si>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</si>
  <si>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</si>
  <si>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</si>
  <si>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</si>
  <si>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</si>
  <si>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</si>
  <si>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</si>
  <si>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</si>
  <si>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</si>
  <si>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</si>
  <si>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</si>
  <si>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</si>
  <si>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</si>
  <si>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</si>
  <si>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</si>
  <si>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</si>
  <si>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</si>
  <si>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</si>
  <si>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</si>
  <si>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</si>
  <si>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</si>
  <si>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</si>
  <si>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</si>
  <si>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</si>
  <si>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</si>
  <si>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</si>
  <si>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</si>
  <si>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</si>
  <si>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</si>
  <si>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</si>
  <si>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</si>
  <si>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</si>
  <si>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</si>
  <si>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</si>
  <si>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</si>
  <si>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</si>
  <si>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</si>
  <si>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</si>
  <si>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</si>
  <si>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</si>
  <si>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</si>
  <si>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</si>
  <si>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</si>
  <si>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</si>
  <si>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</si>
  <si>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</si>
  <si>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</si>
  <si>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</si>
  <si>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</si>
  <si>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</si>
  <si>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</si>
  <si>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</si>
  <si>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</si>
  <si>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</si>
  <si>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</si>
  <si>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</si>
  <si>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</si>
  <si>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</si>
  <si>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</si>
  <si>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</si>
  <si>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</si>
  <si>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</si>
  <si>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</si>
  <si>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</si>
  <si>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</si>
  <si>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</si>
  <si>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</si>
  <si>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</si>
  <si>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</si>
  <si>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</si>
  <si>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</si>
  <si>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</si>
  <si>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</si>
  <si>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</si>
  <si>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</si>
  <si>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</si>
  <si>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</si>
  <si>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</si>
  <si>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</si>
  <si>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</si>
  <si>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</si>
  <si>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</si>
  <si>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</si>
  <si>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</si>
  <si>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</si>
  <si>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</si>
  <si>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</si>
  <si>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</si>
  <si>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</si>
  <si>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</si>
  <si>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</si>
  <si>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</si>
  <si>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</si>
  <si>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</si>
  <si>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</si>
  <si>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</si>
  <si>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</si>
  <si>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</si>
  <si>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</si>
  <si>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</si>
  <si>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</si>
  <si>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</si>
  <si>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</si>
  <si>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</si>
  <si>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</si>
  <si>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</si>
  <si>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</si>
  <si>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</si>
  <si>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</si>
  <si>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</si>
  <si>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</si>
  <si>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</si>
  <si>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</si>
  <si>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</si>
  <si>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</si>
  <si>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</si>
  <si>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</si>
  <si>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</si>
  <si>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</si>
  <si>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</si>
  <si>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</si>
  <si>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</si>
  <si>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</si>
  <si>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</si>
  <si>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</si>
  <si>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</si>
  <si>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</si>
  <si>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</si>
  <si>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</si>
  <si>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</si>
  <si>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</si>
  <si>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</si>
  <si>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</si>
  <si>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</si>
  <si>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</si>
  <si>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</si>
  <si>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</si>
  <si>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</si>
  <si>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</si>
  <si>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</si>
  <si>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</si>
  <si>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</si>
  <si>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</si>
  <si>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</si>
  <si>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</si>
  <si>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</si>
  <si>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</si>
  <si>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</si>
  <si>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</si>
  <si>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</si>
  <si>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</si>
  <si>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</si>
  <si>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</si>
  <si>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</si>
  <si>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</si>
  <si>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</si>
  <si>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</si>
  <si>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</si>
  <si>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</si>
  <si>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</si>
  <si>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</si>
  <si>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</si>
  <si>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</si>
  <si>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</si>
  <si>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</si>
  <si>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</si>
  <si>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</si>
  <si>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</si>
  <si>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</si>
  <si>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</si>
  <si>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</si>
  <si>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</si>
  <si>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</si>
  <si>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</si>
  <si>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</si>
  <si>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</si>
  <si>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</si>
  <si>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</si>
  <si>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</si>
  <si>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</si>
  <si>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</si>
  <si>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</si>
  <si>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أيار 2018 (ل.ل.)</t>
  </si>
  <si>
    <t>معدل أسعار  السوبرماركات في 13-05-2019 (ل.ل.)</t>
  </si>
  <si>
    <t>معدل أسعار المحلات والملاحم في 13-05-2019 (ل.ل.)</t>
  </si>
  <si>
    <t>المعدل العام للأسعار في 13-05-2019  (ل.ل.)</t>
  </si>
  <si>
    <t xml:space="preserve"> التاريخ 20 أيار 2019</t>
  </si>
  <si>
    <t>معدل أسعار  السوبرماركات في 20-05-2019 (ل.ل.)</t>
  </si>
  <si>
    <t>معدل أسعار المحلات والملاحم في 20-05-2019 (ل.ل.)</t>
  </si>
  <si>
    <t>المعدل العام للأسعار في20-05-2019  (ل.ل.)</t>
  </si>
  <si>
    <t>المعدل العام للأسعار في 20-05-2019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</si>
</sst>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4" fillId="2" borderId="23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opLeftCell="C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46" t="s">
        <v>202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221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47" t="s">
        <v>3</v>
      </c>
      <c r="B12" s="153"/>
      <c r="C12" s="151" t="s">
        <v>0</v>
      </c>
      <c r="D12" s="149" t="s">
        <v>23</v>
      </c>
      <c r="E12" s="149" t="s">
        <v>217</v>
      </c>
      <c r="F12" s="149" t="s">
        <v>222</v>
      </c>
      <c r="G12" s="149" t="s">
        <v>197</v>
      </c>
      <c r="H12" s="149" t="s">
        <v>218</v>
      </c>
      <c r="I12" s="149" t="s">
        <v>187</v>
      </c>
    </row>
    <row r="13" spans="1:9" ht="38.25" customHeight="1" thickBot="1" x14ac:dyDescent="0.25">
      <c r="A13" s="148"/>
      <c r="B13" s="154"/>
      <c r="C13" s="152"/>
      <c r="D13" s="150"/>
      <c r="E13" s="150"/>
      <c r="F13" s="150"/>
      <c r="G13" s="150"/>
      <c r="H13" s="150"/>
      <c r="I13" s="15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1290.0082499999999</v>
      </c>
      <c r="F15" s="43">
        <v>1473.8</v>
      </c>
      <c r="G15" s="45">
        <f t="shared" ref="G15:G30" si="0">(F15-E15)/E15</f>
        <v>0.14247331363966093</v>
      </c>
      <c r="H15" s="43">
        <v>1583.8</v>
      </c>
      <c r="I15" s="45">
        <f>(F15-H15)/H15</f>
        <v>-6.9453213789619897E-2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1798.65</v>
      </c>
      <c r="F16" s="47">
        <v>1434.7</v>
      </c>
      <c r="G16" s="48">
        <f t="shared" si="0"/>
        <v>-0.20234620409751761</v>
      </c>
      <c r="H16" s="47">
        <v>1534.8</v>
      </c>
      <c r="I16" s="44">
        <f t="shared" ref="I16:I30" si="1">(F16-H16)/H16</f>
        <v>-6.5220224133437518E-2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1368.55</v>
      </c>
      <c r="F17" s="47">
        <v>1823.8</v>
      </c>
      <c r="G17" s="48">
        <f t="shared" si="0"/>
        <v>0.33265134631544335</v>
      </c>
      <c r="H17" s="47">
        <v>1723.8</v>
      </c>
      <c r="I17" s="44">
        <f>(F17-H17)/H17</f>
        <v>5.8011370228564799E-2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819.42075</v>
      </c>
      <c r="F18" s="47">
        <v>1084.8</v>
      </c>
      <c r="G18" s="48">
        <f t="shared" si="0"/>
        <v>0.32386200862011361</v>
      </c>
      <c r="H18" s="47">
        <v>1133.8</v>
      </c>
      <c r="I18" s="44">
        <f t="shared" si="1"/>
        <v>-4.3217498677015347E-2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2868.3403611111112</v>
      </c>
      <c r="F19" s="47">
        <v>2458.8000000000002</v>
      </c>
      <c r="G19" s="48">
        <f>(F19-E19)/E19</f>
        <v>-0.14277955526605185</v>
      </c>
      <c r="H19" s="47">
        <v>2658.8</v>
      </c>
      <c r="I19" s="44">
        <f>(F19-H19)/H19</f>
        <v>-7.5221904618624935E-2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1383.4874999999997</v>
      </c>
      <c r="F20" s="47">
        <v>1373.8</v>
      </c>
      <c r="G20" s="48">
        <f t="shared" si="0"/>
        <v>-7.0022316789994663E-3</v>
      </c>
      <c r="H20" s="47">
        <v>1408.8</v>
      </c>
      <c r="I20" s="44">
        <f t="shared" si="1"/>
        <v>-2.4843838727995459E-2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1391.7750000000001</v>
      </c>
      <c r="F21" s="47">
        <v>1423.8</v>
      </c>
      <c r="G21" s="48">
        <f t="shared" si="0"/>
        <v>2.3010184835910878E-2</v>
      </c>
      <c r="H21" s="47">
        <v>1369.8</v>
      </c>
      <c r="I21" s="44">
        <f t="shared" si="1"/>
        <v>3.9421813403416557E-2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358.0575</v>
      </c>
      <c r="F22" s="47">
        <v>389.8</v>
      </c>
      <c r="G22" s="48">
        <f t="shared" si="0"/>
        <v>8.8651962324487008E-2</v>
      </c>
      <c r="H22" s="47">
        <v>399.8</v>
      </c>
      <c r="I22" s="44">
        <f t="shared" si="1"/>
        <v>-2.5012506253126562E-2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460.68124999999998</v>
      </c>
      <c r="F23" s="47">
        <v>439.8</v>
      </c>
      <c r="G23" s="48">
        <f t="shared" si="0"/>
        <v>-4.5326893595083295E-2</v>
      </c>
      <c r="H23" s="47">
        <v>499.8</v>
      </c>
      <c r="I23" s="44">
        <f t="shared" si="1"/>
        <v>-0.12004801920768307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464.625</v>
      </c>
      <c r="F24" s="47">
        <v>604.79999999999995</v>
      </c>
      <c r="G24" s="48">
        <f t="shared" si="0"/>
        <v>0.30169491525423719</v>
      </c>
      <c r="H24" s="47">
        <v>514.79999999999995</v>
      </c>
      <c r="I24" s="44">
        <f t="shared" si="1"/>
        <v>0.17482517482517484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489.3485</v>
      </c>
      <c r="F25" s="47">
        <v>619.79999999999995</v>
      </c>
      <c r="G25" s="48">
        <f t="shared" si="0"/>
        <v>0.26658199626646439</v>
      </c>
      <c r="H25" s="47">
        <v>629.79999999999995</v>
      </c>
      <c r="I25" s="44">
        <f t="shared" si="1"/>
        <v>-1.5878056525881232E-2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1154.17075</v>
      </c>
      <c r="F26" s="47">
        <v>1649.8</v>
      </c>
      <c r="G26" s="48">
        <f t="shared" si="0"/>
        <v>0.42942454571821365</v>
      </c>
      <c r="H26" s="47">
        <v>1289.8</v>
      </c>
      <c r="I26" s="44">
        <f t="shared" si="1"/>
        <v>0.2791130407815165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461.77</v>
      </c>
      <c r="F27" s="47">
        <v>619.79999999999995</v>
      </c>
      <c r="G27" s="48">
        <f t="shared" si="0"/>
        <v>0.34222664963076854</v>
      </c>
      <c r="H27" s="47">
        <v>519.79999999999995</v>
      </c>
      <c r="I27" s="44">
        <f t="shared" si="1"/>
        <v>0.19238168526356292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1037.4625000000001</v>
      </c>
      <c r="F28" s="47">
        <v>1004.3</v>
      </c>
      <c r="G28" s="48">
        <f t="shared" si="0"/>
        <v>-3.1965010783522423E-2</v>
      </c>
      <c r="H28" s="47">
        <v>1234.2</v>
      </c>
      <c r="I28" s="44">
        <f t="shared" si="1"/>
        <v>-0.18627450980392163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1427.5229166666668</v>
      </c>
      <c r="F29" s="47">
        <v>1643</v>
      </c>
      <c r="G29" s="48">
        <f t="shared" si="0"/>
        <v>0.15094474548715642</v>
      </c>
      <c r="H29" s="47">
        <v>1578</v>
      </c>
      <c r="I29" s="44">
        <f t="shared" si="1"/>
        <v>4.1191381495564006E-2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873.53949999999998</v>
      </c>
      <c r="F30" s="50">
        <v>1097.8</v>
      </c>
      <c r="G30" s="51">
        <f t="shared" si="0"/>
        <v>0.25672622703380898</v>
      </c>
      <c r="H30" s="50">
        <v>1098.7</v>
      </c>
      <c r="I30" s="56">
        <f t="shared" si="1"/>
        <v>-8.1914990443259384E-4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2643.8375000000001</v>
      </c>
      <c r="F32" s="43">
        <v>2248.75</v>
      </c>
      <c r="G32" s="45">
        <f>(F32-E32)/E32</f>
        <v>-0.14943713446836279</v>
      </c>
      <c r="H32" s="43">
        <v>2280</v>
      </c>
      <c r="I32" s="44">
        <f>(F32-H32)/H32</f>
        <v>-1.3706140350877192E-2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2597.0625</v>
      </c>
      <c r="F33" s="47">
        <v>2048.8000000000002</v>
      </c>
      <c r="G33" s="48">
        <f>(F33-E33)/E33</f>
        <v>-0.21110870454600142</v>
      </c>
      <c r="H33" s="47">
        <v>1948.8</v>
      </c>
      <c r="I33" s="44">
        <f>(F33-H33)/H33</f>
        <v>5.1313628899835914E-2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1949.1</v>
      </c>
      <c r="F34" s="47">
        <v>2055</v>
      </c>
      <c r="G34" s="48">
        <f>(F34-E34)/E34</f>
        <v>5.4332768970294029E-2</v>
      </c>
      <c r="H34" s="47">
        <v>2086.25</v>
      </c>
      <c r="I34" s="44">
        <f>(F34-H34)/H34</f>
        <v>-1.4979029358897543E-2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1598.0625</v>
      </c>
      <c r="F35" s="47">
        <v>1500</v>
      </c>
      <c r="G35" s="48">
        <f>(F35-E35)/E35</f>
        <v>-6.1363369705502754E-2</v>
      </c>
      <c r="H35" s="47">
        <v>1483.3333333333333</v>
      </c>
      <c r="I35" s="44">
        <f>(F35-H35)/H35</f>
        <v>1.1235955056179827E-2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1454.7667499999998</v>
      </c>
      <c r="F36" s="50">
        <v>1034.7</v>
      </c>
      <c r="G36" s="51">
        <f>(F36-E36)/E36</f>
        <v>-0.28875195972137785</v>
      </c>
      <c r="H36" s="50">
        <v>993.8</v>
      </c>
      <c r="I36" s="56">
        <f>(F36-H36)/H36</f>
        <v>4.1155162004427544E-2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26938.413972222221</v>
      </c>
      <c r="F38" s="43">
        <v>28246.666666666668</v>
      </c>
      <c r="G38" s="45">
        <f t="shared" ref="G38:G43" si="2">(F38-E38)/E38</f>
        <v>4.856457755061093E-2</v>
      </c>
      <c r="H38" s="43">
        <v>28246.666666666668</v>
      </c>
      <c r="I38" s="44">
        <f t="shared" ref="I38:I43" si="3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15265.263972222223</v>
      </c>
      <c r="F39" s="57">
        <v>14965.333333333334</v>
      </c>
      <c r="G39" s="48">
        <f t="shared" si="2"/>
        <v>-1.9647916959357168E-2</v>
      </c>
      <c r="H39" s="57">
        <v>14626.444444444445</v>
      </c>
      <c r="I39" s="44">
        <f>(F39-H39)/H39</f>
        <v>2.316960148285448E-2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10657.875</v>
      </c>
      <c r="F40" s="57">
        <v>10204.75</v>
      </c>
      <c r="G40" s="48">
        <f t="shared" si="2"/>
        <v>-4.2515510831192899E-2</v>
      </c>
      <c r="H40" s="57">
        <v>10329.75</v>
      </c>
      <c r="I40" s="44">
        <f t="shared" si="3"/>
        <v>-1.2100970497833926E-2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5821.5499999999993</v>
      </c>
      <c r="F41" s="47">
        <v>6116.6</v>
      </c>
      <c r="G41" s="48">
        <f t="shared" si="2"/>
        <v>5.0682378404377032E-2</v>
      </c>
      <c r="H41" s="47">
        <v>6063.2</v>
      </c>
      <c r="I41" s="44">
        <f t="shared" si="3"/>
        <v>8.8072305053438025E-3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9968.5714285714294</v>
      </c>
      <c r="F42" s="47">
        <v>9966</v>
      </c>
      <c r="G42" s="48">
        <f t="shared" si="2"/>
        <v>-2.5795356835777382E-4</v>
      </c>
      <c r="H42" s="47">
        <v>9966</v>
      </c>
      <c r="I42" s="44">
        <f t="shared" si="3"/>
        <v>0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12159.166666666666</v>
      </c>
      <c r="F43" s="50">
        <v>12531.666666666666</v>
      </c>
      <c r="G43" s="51">
        <f t="shared" si="2"/>
        <v>3.0635323144404085E-2</v>
      </c>
      <c r="H43" s="50">
        <v>13198.333333333334</v>
      </c>
      <c r="I43" s="59">
        <f t="shared" si="3"/>
        <v>-5.0511428210632744E-2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5468.6111111111113</v>
      </c>
      <c r="F45" s="43">
        <v>5153.8888888888887</v>
      </c>
      <c r="G45" s="45">
        <f t="shared" ref="G45:G50" si="4">(F45-E45)/E45</f>
        <v>-5.7550667953471905E-2</v>
      </c>
      <c r="H45" s="43">
        <v>5304.4444444444443</v>
      </c>
      <c r="I45" s="44">
        <f t="shared" ref="I45:I50" si="5">(F45-H45)/H45</f>
        <v>-2.8382907415165498E-2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6144.4444444444443</v>
      </c>
      <c r="F46" s="47">
        <v>6035.333333333333</v>
      </c>
      <c r="G46" s="48">
        <f t="shared" si="4"/>
        <v>-1.7757685352622093E-2</v>
      </c>
      <c r="H46" s="47">
        <v>6035.333333333333</v>
      </c>
      <c r="I46" s="87">
        <f t="shared" si="5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19273.75</v>
      </c>
      <c r="F47" s="47">
        <v>19026.428571428572</v>
      </c>
      <c r="G47" s="48">
        <f t="shared" si="4"/>
        <v>-1.2832034688186136E-2</v>
      </c>
      <c r="H47" s="47">
        <v>19026.428571428572</v>
      </c>
      <c r="I47" s="87">
        <f t="shared" si="5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19096.904444444444</v>
      </c>
      <c r="F48" s="47">
        <v>19284.017500000002</v>
      </c>
      <c r="G48" s="48">
        <f t="shared" si="4"/>
        <v>9.7980830401018827E-3</v>
      </c>
      <c r="H48" s="47">
        <v>19284.017749999999</v>
      </c>
      <c r="I48" s="87">
        <f t="shared" si="5"/>
        <v>-1.296410325708436E-8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2199.2857142857142</v>
      </c>
      <c r="F49" s="47">
        <v>2241.6666666666665</v>
      </c>
      <c r="G49" s="48">
        <f t="shared" si="4"/>
        <v>1.9270325863375515E-2</v>
      </c>
      <c r="H49" s="47">
        <v>2241.6666666666665</v>
      </c>
      <c r="I49" s="44">
        <f t="shared" si="5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26138.25</v>
      </c>
      <c r="F50" s="50">
        <v>27836</v>
      </c>
      <c r="G50" s="56">
        <f t="shared" si="4"/>
        <v>6.4952703413579713E-2</v>
      </c>
      <c r="H50" s="50">
        <v>27836</v>
      </c>
      <c r="I50" s="59">
        <f t="shared" si="5"/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 t="shared" ref="G52:G60" si="6">(F52-E52)/E52</f>
        <v>0</v>
      </c>
      <c r="H52" s="66">
        <v>3750</v>
      </c>
      <c r="I52" s="125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3867.583333333333</v>
      </c>
      <c r="F53" s="70">
        <v>3606.1428571428573</v>
      </c>
      <c r="G53" s="48">
        <f t="shared" si="6"/>
        <v>-6.75978908940921E-2</v>
      </c>
      <c r="H53" s="70">
        <v>3606.1428571428573</v>
      </c>
      <c r="I53" s="87">
        <f t="shared" si="7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2032.5</v>
      </c>
      <c r="F54" s="70">
        <v>2881.25</v>
      </c>
      <c r="G54" s="48">
        <f t="shared" si="6"/>
        <v>0.41758917589175892</v>
      </c>
      <c r="H54" s="70">
        <v>2881.25</v>
      </c>
      <c r="I54" s="87">
        <f t="shared" si="7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5500</v>
      </c>
      <c r="F55" s="70">
        <v>4650</v>
      </c>
      <c r="G55" s="48">
        <f t="shared" si="6"/>
        <v>-0.15454545454545454</v>
      </c>
      <c r="H55" s="70">
        <v>4650</v>
      </c>
      <c r="I55" s="87">
        <f t="shared" si="7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2108.75</v>
      </c>
      <c r="F56" s="105">
        <v>2026</v>
      </c>
      <c r="G56" s="55">
        <f t="shared" si="6"/>
        <v>-3.924125666864256E-2</v>
      </c>
      <c r="H56" s="105">
        <v>2026</v>
      </c>
      <c r="I56" s="88">
        <f t="shared" si="7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4406.1111111111113</v>
      </c>
      <c r="F57" s="50">
        <v>3892</v>
      </c>
      <c r="G57" s="51">
        <f t="shared" si="6"/>
        <v>-0.11668137687555168</v>
      </c>
      <c r="H57" s="50">
        <v>4047.7777777777778</v>
      </c>
      <c r="I57" s="126">
        <f t="shared" si="7"/>
        <v>-3.8484765303321448E-2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5098.125</v>
      </c>
      <c r="F58" s="68">
        <v>4391.875</v>
      </c>
      <c r="G58" s="44">
        <f t="shared" si="6"/>
        <v>-0.13853132279024152</v>
      </c>
      <c r="H58" s="68">
        <v>4755.625</v>
      </c>
      <c r="I58" s="44">
        <f t="shared" si="7"/>
        <v>-7.64883690366671E-2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4997</v>
      </c>
      <c r="F59" s="70">
        <v>4799.5</v>
      </c>
      <c r="G59" s="48">
        <f t="shared" si="6"/>
        <v>-3.9523714228537121E-2</v>
      </c>
      <c r="H59" s="70">
        <v>4809.5</v>
      </c>
      <c r="I59" s="44">
        <f t="shared" si="7"/>
        <v>-2.0792182139515543E-3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20838.75</v>
      </c>
      <c r="F60" s="73">
        <v>21313.75</v>
      </c>
      <c r="G60" s="51">
        <f t="shared" si="6"/>
        <v>2.2794073540879371E-2</v>
      </c>
      <c r="H60" s="73">
        <v>21088.75</v>
      </c>
      <c r="I60" s="51">
        <f t="shared" si="7"/>
        <v>1.0669195661193764E-2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6465.208333333333</v>
      </c>
      <c r="F62" s="54">
        <v>6287.7777777777774</v>
      </c>
      <c r="G62" s="45">
        <f t="shared" ref="G62:G67" si="8">(F62-E62)/E62</f>
        <v>-2.7443903801329782E-2</v>
      </c>
      <c r="H62" s="54">
        <v>6305.5555555555557</v>
      </c>
      <c r="I62" s="44">
        <f t="shared" ref="I62:I67" si="9">(F62-H62)/H62</f>
        <v>-2.8193832599119743E-3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46491.857142857145</v>
      </c>
      <c r="G63" s="48">
        <f t="shared" si="8"/>
        <v>-1.1791873639030538E-2</v>
      </c>
      <c r="H63" s="46">
        <v>46491.857142857145</v>
      </c>
      <c r="I63" s="44">
        <f t="shared" si="9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12894.6875</v>
      </c>
      <c r="F64" s="46">
        <v>10700</v>
      </c>
      <c r="G64" s="48">
        <f t="shared" si="8"/>
        <v>-0.17020090638101931</v>
      </c>
      <c r="H64" s="46">
        <v>10781.25</v>
      </c>
      <c r="I64" s="87">
        <f t="shared" si="9"/>
        <v>-7.5362318840579709E-3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7501.333333333333</v>
      </c>
      <c r="F65" s="46">
        <v>7649</v>
      </c>
      <c r="G65" s="48">
        <f t="shared" si="8"/>
        <v>1.9685389264130864E-2</v>
      </c>
      <c r="H65" s="46">
        <v>7619</v>
      </c>
      <c r="I65" s="87">
        <f t="shared" si="9"/>
        <v>3.9375246095288098E-3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3869.8055555555557</v>
      </c>
      <c r="F66" s="46">
        <v>3644</v>
      </c>
      <c r="G66" s="48">
        <f t="shared" si="8"/>
        <v>-5.8350620545103496E-2</v>
      </c>
      <c r="H66" s="46">
        <v>3640.5555555555557</v>
      </c>
      <c r="I66" s="87">
        <f t="shared" si="9"/>
        <v>9.461315428047944E-4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3474.4345238095239</v>
      </c>
      <c r="F67" s="58">
        <v>2985</v>
      </c>
      <c r="G67" s="51">
        <f t="shared" si="8"/>
        <v>-0.14086739020566896</v>
      </c>
      <c r="H67" s="58">
        <v>2985</v>
      </c>
      <c r="I67" s="88">
        <f t="shared" si="9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3725.8</v>
      </c>
      <c r="F69" s="43">
        <v>3803.75</v>
      </c>
      <c r="G69" s="45">
        <f>(F69-E69)/E69</f>
        <v>2.0921681249664453E-2</v>
      </c>
      <c r="H69" s="43">
        <v>3755.625</v>
      </c>
      <c r="I69" s="44">
        <f>(F69-H69)/H69</f>
        <v>1.2814112165085705E-2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2747.2222222222222</v>
      </c>
      <c r="F70" s="47">
        <v>2740.375</v>
      </c>
      <c r="G70" s="48">
        <f>(F70-E70)/E70</f>
        <v>-2.4924165824064528E-3</v>
      </c>
      <c r="H70" s="47">
        <v>2740.375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1320</v>
      </c>
      <c r="F71" s="47">
        <v>1311.875</v>
      </c>
      <c r="G71" s="48">
        <f>(F71-E71)/E71</f>
        <v>-6.15530303030303E-3</v>
      </c>
      <c r="H71" s="47">
        <v>1311.875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2076.875</v>
      </c>
      <c r="F72" s="47">
        <v>2500.625</v>
      </c>
      <c r="G72" s="48">
        <f>(F72-E72)/E72</f>
        <v>0.20403250075233223</v>
      </c>
      <c r="H72" s="47">
        <v>2500.625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1693.5222222222224</v>
      </c>
      <c r="F73" s="50">
        <v>1610.5555555555557</v>
      </c>
      <c r="G73" s="48">
        <f>(F73-E73)/E73</f>
        <v>-4.8990598161622406E-2</v>
      </c>
      <c r="H73" s="50">
        <v>1610.5555555555557</v>
      </c>
      <c r="I73" s="59">
        <f>(F73-H73)/H73</f>
        <v>0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1456.6666666666667</v>
      </c>
      <c r="G75" s="44">
        <f t="shared" ref="G75:G81" si="10">(F75-E75)/E75</f>
        <v>-6.6569248254585607E-3</v>
      </c>
      <c r="H75" s="43">
        <v>1456.6666666666667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1369.2111111111112</v>
      </c>
      <c r="F76" s="32">
        <v>1181.6666666666667</v>
      </c>
      <c r="G76" s="48">
        <f t="shared" si="10"/>
        <v>-0.13697262819628497</v>
      </c>
      <c r="H76" s="32">
        <v>1179.4444444444443</v>
      </c>
      <c r="I76" s="44">
        <f t="shared" si="11"/>
        <v>1.8841262364579928E-3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824.77777777777783</v>
      </c>
      <c r="F77" s="47">
        <v>907.875</v>
      </c>
      <c r="G77" s="48">
        <f t="shared" si="10"/>
        <v>0.10075104405226991</v>
      </c>
      <c r="H77" s="47">
        <v>907.875</v>
      </c>
      <c r="I77" s="44">
        <f t="shared" si="11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1504.9</v>
      </c>
      <c r="F78" s="47">
        <v>1501.8</v>
      </c>
      <c r="G78" s="48">
        <f t="shared" si="10"/>
        <v>-2.0599375373779893E-3</v>
      </c>
      <c r="H78" s="47">
        <v>1501.8</v>
      </c>
      <c r="I78" s="44">
        <f t="shared" si="11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1962.675</v>
      </c>
      <c r="F79" s="61">
        <v>1940.3</v>
      </c>
      <c r="G79" s="48">
        <f t="shared" si="10"/>
        <v>-1.1400257301896647E-2</v>
      </c>
      <c r="H79" s="61">
        <v>1940.3</v>
      </c>
      <c r="I79" s="44">
        <f t="shared" si="11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8303.3333333333339</v>
      </c>
      <c r="F80" s="61">
        <v>8218.25</v>
      </c>
      <c r="G80" s="48">
        <f t="shared" si="10"/>
        <v>-1.0246888799678916E-2</v>
      </c>
      <c r="H80" s="61">
        <v>8218.25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3996</v>
      </c>
      <c r="F81" s="50">
        <v>3939.3</v>
      </c>
      <c r="G81" s="51">
        <f t="shared" si="10"/>
        <v>-1.4189189189189143E-2</v>
      </c>
      <c r="H81" s="50">
        <v>3939.3</v>
      </c>
      <c r="I81" s="56">
        <f t="shared" si="11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B16" zoomScale="91" zoomScaleNormal="91" workbookViewId="0">
      <selection activeCell="I39" sqref="I39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6" t="s">
        <v>203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47" t="s">
        <v>3</v>
      </c>
      <c r="B12" s="153"/>
      <c r="C12" s="155" t="s">
        <v>0</v>
      </c>
      <c r="D12" s="149" t="s">
        <v>23</v>
      </c>
      <c r="E12" s="149" t="s">
        <v>217</v>
      </c>
      <c r="F12" s="157" t="s">
        <v>223</v>
      </c>
      <c r="G12" s="149" t="s">
        <v>197</v>
      </c>
      <c r="H12" s="157" t="s">
        <v>219</v>
      </c>
      <c r="I12" s="149" t="s">
        <v>187</v>
      </c>
    </row>
    <row r="13" spans="1:9" ht="30.75" customHeight="1" thickBot="1" x14ac:dyDescent="0.25">
      <c r="A13" s="148"/>
      <c r="B13" s="154"/>
      <c r="C13" s="156"/>
      <c r="D13" s="150"/>
      <c r="E13" s="150"/>
      <c r="F13" s="158"/>
      <c r="G13" s="150"/>
      <c r="H13" s="158"/>
      <c r="I13" s="15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1290.0082499999999</v>
      </c>
      <c r="F15" s="83">
        <v>1583.2</v>
      </c>
      <c r="G15" s="44">
        <f>(F15-E15)/E15</f>
        <v>0.22727897282827472</v>
      </c>
      <c r="H15" s="83">
        <v>1478.2</v>
      </c>
      <c r="I15" s="127">
        <f>(F15-H15)/H15</f>
        <v>7.1032336625625761E-2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1798.65</v>
      </c>
      <c r="F16" s="83">
        <v>1600</v>
      </c>
      <c r="G16" s="48">
        <f t="shared" ref="G16:G39" si="0">(F16-E16)/E16</f>
        <v>-0.11044394406916302</v>
      </c>
      <c r="H16" s="83">
        <v>1553.2</v>
      </c>
      <c r="I16" s="48">
        <f>(F16-H16)/H16</f>
        <v>3.0131341746072595E-2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1368.55</v>
      </c>
      <c r="F17" s="83">
        <v>1633.2</v>
      </c>
      <c r="G17" s="48">
        <f t="shared" si="0"/>
        <v>0.19337985459062518</v>
      </c>
      <c r="H17" s="83">
        <v>1555</v>
      </c>
      <c r="I17" s="48">
        <f t="shared" ref="I17:I29" si="1">(F17-H17)/H17</f>
        <v>5.0289389067524143E-2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819.42075</v>
      </c>
      <c r="F18" s="83">
        <v>900</v>
      </c>
      <c r="G18" s="48">
        <f t="shared" si="0"/>
        <v>9.8336843434828819E-2</v>
      </c>
      <c r="H18" s="83">
        <v>988.2</v>
      </c>
      <c r="I18" s="48">
        <f t="shared" si="1"/>
        <v>-8.9253187613843391E-2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2868.3403611111112</v>
      </c>
      <c r="F19" s="83">
        <v>2100</v>
      </c>
      <c r="G19" s="48">
        <f t="shared" si="0"/>
        <v>-0.26786931269672565</v>
      </c>
      <c r="H19" s="83">
        <v>2356.6</v>
      </c>
      <c r="I19" s="48">
        <f t="shared" si="1"/>
        <v>-0.10888568276330303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1383.4874999999997</v>
      </c>
      <c r="F20" s="83">
        <v>1275</v>
      </c>
      <c r="G20" s="48">
        <f t="shared" si="0"/>
        <v>-7.8415959667145346E-2</v>
      </c>
      <c r="H20" s="83">
        <v>1371.6</v>
      </c>
      <c r="I20" s="48">
        <f t="shared" si="1"/>
        <v>-7.0428696412948313E-2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1391.7750000000001</v>
      </c>
      <c r="F21" s="83">
        <v>1183.2</v>
      </c>
      <c r="G21" s="48">
        <f t="shared" si="0"/>
        <v>-0.14986258554723286</v>
      </c>
      <c r="H21" s="83">
        <v>1341.6</v>
      </c>
      <c r="I21" s="48">
        <f t="shared" si="1"/>
        <v>-0.11806797853309473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358.0575</v>
      </c>
      <c r="F22" s="83">
        <v>478.334</v>
      </c>
      <c r="G22" s="48">
        <f t="shared" si="0"/>
        <v>0.3359139244395104</v>
      </c>
      <c r="H22" s="83">
        <v>495</v>
      </c>
      <c r="I22" s="48">
        <f t="shared" si="1"/>
        <v>-3.3668686868686862E-2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460.68124999999998</v>
      </c>
      <c r="F23" s="83">
        <v>493.75</v>
      </c>
      <c r="G23" s="48">
        <f t="shared" si="0"/>
        <v>7.1782278961863594E-2</v>
      </c>
      <c r="H23" s="83">
        <v>531.25</v>
      </c>
      <c r="I23" s="48">
        <f t="shared" si="1"/>
        <v>-7.0588235294117646E-2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464.625</v>
      </c>
      <c r="F24" s="83">
        <v>478.334</v>
      </c>
      <c r="G24" s="48">
        <f t="shared" si="0"/>
        <v>2.950551520043046E-2</v>
      </c>
      <c r="H24" s="83">
        <v>508.334</v>
      </c>
      <c r="I24" s="48">
        <f t="shared" si="1"/>
        <v>-5.9016316044175676E-2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489.3485</v>
      </c>
      <c r="F25" s="83">
        <v>508.334</v>
      </c>
      <c r="G25" s="48">
        <f t="shared" si="0"/>
        <v>3.8797503210901849E-2</v>
      </c>
      <c r="H25" s="83">
        <v>501.666</v>
      </c>
      <c r="I25" s="48">
        <f t="shared" si="1"/>
        <v>1.3291712015564153E-2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1154.17075</v>
      </c>
      <c r="F26" s="83">
        <v>1325</v>
      </c>
      <c r="G26" s="48">
        <f t="shared" si="0"/>
        <v>0.14801037888024801</v>
      </c>
      <c r="H26" s="83">
        <v>1406.6</v>
      </c>
      <c r="I26" s="48">
        <f t="shared" si="1"/>
        <v>-5.8012228067680874E-2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461.77</v>
      </c>
      <c r="F27" s="83">
        <v>508.334</v>
      </c>
      <c r="G27" s="48">
        <f t="shared" si="0"/>
        <v>0.10083807956341907</v>
      </c>
      <c r="H27" s="83">
        <v>538.20000000000005</v>
      </c>
      <c r="I27" s="48">
        <f t="shared" si="1"/>
        <v>-5.5492382014121218E-2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1037.4625000000001</v>
      </c>
      <c r="F28" s="83">
        <v>1229</v>
      </c>
      <c r="G28" s="48">
        <f t="shared" si="0"/>
        <v>0.18462113088424872</v>
      </c>
      <c r="H28" s="83">
        <v>1375</v>
      </c>
      <c r="I28" s="48">
        <f t="shared" si="1"/>
        <v>-0.10618181818181818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1427.5229166666668</v>
      </c>
      <c r="F29" s="83">
        <v>1135.25</v>
      </c>
      <c r="G29" s="48">
        <f t="shared" si="0"/>
        <v>-0.20474131325971132</v>
      </c>
      <c r="H29" s="83">
        <v>1083.25</v>
      </c>
      <c r="I29" s="48">
        <f t="shared" si="1"/>
        <v>4.8003692591737826E-2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873.53949999999998</v>
      </c>
      <c r="F30" s="95">
        <v>1283.2</v>
      </c>
      <c r="G30" s="51">
        <f t="shared" si="0"/>
        <v>0.46896620015465823</v>
      </c>
      <c r="H30" s="95">
        <v>1163.2</v>
      </c>
      <c r="I30" s="51">
        <f>(F30-H30)/H30</f>
        <v>0.1031636863823934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2643.8375000000001</v>
      </c>
      <c r="F32" s="83">
        <v>2333.25</v>
      </c>
      <c r="G32" s="44">
        <f t="shared" si="0"/>
        <v>-0.11747601734221566</v>
      </c>
      <c r="H32" s="83">
        <v>2229.1</v>
      </c>
      <c r="I32" s="45">
        <f>(F32-H32)/H32</f>
        <v>4.6722892647256785E-2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2597.0625</v>
      </c>
      <c r="F33" s="83">
        <v>2216.6</v>
      </c>
      <c r="G33" s="48">
        <f t="shared" si="0"/>
        <v>-0.14649724448294951</v>
      </c>
      <c r="H33" s="83">
        <v>2229.1</v>
      </c>
      <c r="I33" s="48">
        <f>(F33-H33)/H33</f>
        <v>-5.6076443407653319E-3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1949.1</v>
      </c>
      <c r="F34" s="83">
        <v>1766.6</v>
      </c>
      <c r="G34" s="48">
        <f t="shared" si="0"/>
        <v>-9.3632958801498134E-2</v>
      </c>
      <c r="H34" s="83">
        <v>1776.6</v>
      </c>
      <c r="I34" s="48">
        <f>(F34-H34)/H34</f>
        <v>-5.6287290329843521E-3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1598.0625</v>
      </c>
      <c r="F35" s="83">
        <v>1645.75</v>
      </c>
      <c r="G35" s="48">
        <f t="shared" si="0"/>
        <v>2.9840822871445891E-2</v>
      </c>
      <c r="H35" s="83">
        <v>1614.5</v>
      </c>
      <c r="I35" s="48">
        <f>(F35-H35)/H35</f>
        <v>1.9355837720656549E-2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1454.7667499999998</v>
      </c>
      <c r="F36" s="83">
        <v>1299.934</v>
      </c>
      <c r="G36" s="55">
        <f t="shared" si="0"/>
        <v>-0.10643132309698433</v>
      </c>
      <c r="H36" s="83">
        <v>1250</v>
      </c>
      <c r="I36" s="48">
        <f>(F36-H36)/H36</f>
        <v>3.9947199999999974E-2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26938.413972222221</v>
      </c>
      <c r="F38" s="84">
        <v>24566.6</v>
      </c>
      <c r="G38" s="45">
        <f t="shared" si="0"/>
        <v>-8.8045791213541336E-2</v>
      </c>
      <c r="H38" s="84">
        <v>25299.866000000002</v>
      </c>
      <c r="I38" s="45">
        <f>(F38-H38)/H38</f>
        <v>-2.8982999356597511E-2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15265.263972222223</v>
      </c>
      <c r="F39" s="85">
        <v>15466.6</v>
      </c>
      <c r="G39" s="51">
        <f t="shared" si="0"/>
        <v>1.3189161231940895E-2</v>
      </c>
      <c r="H39" s="85">
        <v>15666.6</v>
      </c>
      <c r="I39" s="51">
        <f>(F39-H39)/H39</f>
        <v>-1.2766011770262852E-2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D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6" t="s">
        <v>204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47" t="s">
        <v>3</v>
      </c>
      <c r="B12" s="153"/>
      <c r="C12" s="155" t="s">
        <v>0</v>
      </c>
      <c r="D12" s="149" t="s">
        <v>222</v>
      </c>
      <c r="E12" s="157" t="s">
        <v>223</v>
      </c>
      <c r="F12" s="164" t="s">
        <v>186</v>
      </c>
      <c r="G12" s="149" t="s">
        <v>217</v>
      </c>
      <c r="H12" s="166" t="s">
        <v>224</v>
      </c>
      <c r="I12" s="162" t="s">
        <v>196</v>
      </c>
    </row>
    <row r="13" spans="1:9" ht="39.75" customHeight="1" thickBot="1" x14ac:dyDescent="0.25">
      <c r="A13" s="148"/>
      <c r="B13" s="154"/>
      <c r="C13" s="156"/>
      <c r="D13" s="150"/>
      <c r="E13" s="158"/>
      <c r="F13" s="165"/>
      <c r="G13" s="150"/>
      <c r="H13" s="167"/>
      <c r="I13" s="163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1473.8</v>
      </c>
      <c r="E15" s="83">
        <v>1583.2</v>
      </c>
      <c r="F15" s="67">
        <f t="shared" ref="F15:F30" si="0">D15-E15</f>
        <v>-109.40000000000009</v>
      </c>
      <c r="G15" s="42">
        <v>1290.0082499999999</v>
      </c>
      <c r="H15" s="66">
        <f>AVERAGE(D15:E15)</f>
        <v>1528.5</v>
      </c>
      <c r="I15" s="69">
        <f>(H15-G15)/G15</f>
        <v>0.18487614323396781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1434.7</v>
      </c>
      <c r="E16" s="83">
        <v>1600</v>
      </c>
      <c r="F16" s="71">
        <f t="shared" si="0"/>
        <v>-165.29999999999995</v>
      </c>
      <c r="G16" s="46">
        <v>1798.65</v>
      </c>
      <c r="H16" s="68">
        <f t="shared" ref="H16:H30" si="1">AVERAGE(D16:E16)</f>
        <v>1517.35</v>
      </c>
      <c r="I16" s="72">
        <f t="shared" ref="I16:I39" si="2">(H16-G16)/G16</f>
        <v>-0.15639507408334039</v>
      </c>
    </row>
    <row r="17" spans="1:9" ht="16.5" x14ac:dyDescent="0.3">
      <c r="A17" s="37"/>
      <c r="B17" s="34" t="s">
        <v>6</v>
      </c>
      <c r="C17" s="15" t="s">
        <v>165</v>
      </c>
      <c r="D17" s="47">
        <v>1823.8</v>
      </c>
      <c r="E17" s="83">
        <v>1633.2</v>
      </c>
      <c r="F17" s="71">
        <f t="shared" si="0"/>
        <v>190.59999999999991</v>
      </c>
      <c r="G17" s="46">
        <v>1368.55</v>
      </c>
      <c r="H17" s="68">
        <f t="shared" si="1"/>
        <v>1728.5</v>
      </c>
      <c r="I17" s="72">
        <f t="shared" si="2"/>
        <v>0.26301560045303429</v>
      </c>
    </row>
    <row r="18" spans="1:9" ht="16.5" x14ac:dyDescent="0.3">
      <c r="A18" s="37"/>
      <c r="B18" s="34" t="s">
        <v>7</v>
      </c>
      <c r="C18" s="15" t="s">
        <v>166</v>
      </c>
      <c r="D18" s="47">
        <v>1084.8</v>
      </c>
      <c r="E18" s="83">
        <v>900</v>
      </c>
      <c r="F18" s="71">
        <f t="shared" si="0"/>
        <v>184.79999999999995</v>
      </c>
      <c r="G18" s="46">
        <v>819.42075</v>
      </c>
      <c r="H18" s="68">
        <f t="shared" si="1"/>
        <v>992.4</v>
      </c>
      <c r="I18" s="72">
        <f t="shared" si="2"/>
        <v>0.2110994260274712</v>
      </c>
    </row>
    <row r="19" spans="1:9" ht="16.5" x14ac:dyDescent="0.3">
      <c r="A19" s="37"/>
      <c r="B19" s="34" t="s">
        <v>8</v>
      </c>
      <c r="C19" s="15" t="s">
        <v>167</v>
      </c>
      <c r="D19" s="47">
        <v>2458.8000000000002</v>
      </c>
      <c r="E19" s="83">
        <v>2100</v>
      </c>
      <c r="F19" s="71">
        <f t="shared" si="0"/>
        <v>358.80000000000018</v>
      </c>
      <c r="G19" s="46">
        <v>2868.3403611111112</v>
      </c>
      <c r="H19" s="68">
        <f t="shared" si="1"/>
        <v>2279.4</v>
      </c>
      <c r="I19" s="72">
        <f t="shared" si="2"/>
        <v>-0.20532443398138875</v>
      </c>
    </row>
    <row r="20" spans="1:9" ht="16.5" x14ac:dyDescent="0.3">
      <c r="A20" s="37"/>
      <c r="B20" s="34" t="s">
        <v>9</v>
      </c>
      <c r="C20" s="15" t="s">
        <v>168</v>
      </c>
      <c r="D20" s="47">
        <v>1373.8</v>
      </c>
      <c r="E20" s="83">
        <v>1275</v>
      </c>
      <c r="F20" s="71">
        <f t="shared" si="0"/>
        <v>98.799999999999955</v>
      </c>
      <c r="G20" s="46">
        <v>1383.4874999999997</v>
      </c>
      <c r="H20" s="68">
        <f t="shared" si="1"/>
        <v>1324.4</v>
      </c>
      <c r="I20" s="72">
        <f t="shared" si="2"/>
        <v>-4.2709095673072323E-2</v>
      </c>
    </row>
    <row r="21" spans="1:9" ht="16.5" x14ac:dyDescent="0.3">
      <c r="A21" s="37"/>
      <c r="B21" s="34" t="s">
        <v>10</v>
      </c>
      <c r="C21" s="15" t="s">
        <v>169</v>
      </c>
      <c r="D21" s="47">
        <v>1423.8</v>
      </c>
      <c r="E21" s="83">
        <v>1183.2</v>
      </c>
      <c r="F21" s="71">
        <f t="shared" si="0"/>
        <v>240.59999999999991</v>
      </c>
      <c r="G21" s="46">
        <v>1391.7750000000001</v>
      </c>
      <c r="H21" s="68">
        <f t="shared" si="1"/>
        <v>1303.5</v>
      </c>
      <c r="I21" s="72">
        <f t="shared" si="2"/>
        <v>-6.3426200355661003E-2</v>
      </c>
    </row>
    <row r="22" spans="1:9" ht="16.5" x14ac:dyDescent="0.3">
      <c r="A22" s="37"/>
      <c r="B22" s="34" t="s">
        <v>11</v>
      </c>
      <c r="C22" s="15" t="s">
        <v>170</v>
      </c>
      <c r="D22" s="47">
        <v>389.8</v>
      </c>
      <c r="E22" s="83">
        <v>478.334</v>
      </c>
      <c r="F22" s="71">
        <f t="shared" si="0"/>
        <v>-88.533999999999992</v>
      </c>
      <c r="G22" s="46">
        <v>358.0575</v>
      </c>
      <c r="H22" s="68">
        <f t="shared" si="1"/>
        <v>434.06700000000001</v>
      </c>
      <c r="I22" s="72">
        <f t="shared" si="2"/>
        <v>0.21228294338199871</v>
      </c>
    </row>
    <row r="23" spans="1:9" ht="16.5" x14ac:dyDescent="0.3">
      <c r="A23" s="37"/>
      <c r="B23" s="34" t="s">
        <v>12</v>
      </c>
      <c r="C23" s="15" t="s">
        <v>171</v>
      </c>
      <c r="D23" s="47">
        <v>439.8</v>
      </c>
      <c r="E23" s="83">
        <v>493.75</v>
      </c>
      <c r="F23" s="71">
        <f t="shared" si="0"/>
        <v>-53.949999999999989</v>
      </c>
      <c r="G23" s="46">
        <v>460.68124999999998</v>
      </c>
      <c r="H23" s="68">
        <f t="shared" si="1"/>
        <v>466.77499999999998</v>
      </c>
      <c r="I23" s="72">
        <f t="shared" si="2"/>
        <v>1.3227692683390089E-2</v>
      </c>
    </row>
    <row r="24" spans="1:9" ht="16.5" x14ac:dyDescent="0.3">
      <c r="A24" s="37"/>
      <c r="B24" s="34" t="s">
        <v>13</v>
      </c>
      <c r="C24" s="15" t="s">
        <v>172</v>
      </c>
      <c r="D24" s="47">
        <v>604.79999999999995</v>
      </c>
      <c r="E24" s="83">
        <v>478.334</v>
      </c>
      <c r="F24" s="71">
        <f t="shared" si="0"/>
        <v>126.46599999999995</v>
      </c>
      <c r="G24" s="46">
        <v>464.625</v>
      </c>
      <c r="H24" s="68">
        <f t="shared" si="1"/>
        <v>541.56700000000001</v>
      </c>
      <c r="I24" s="72">
        <f t="shared" si="2"/>
        <v>0.1656002152273339</v>
      </c>
    </row>
    <row r="25" spans="1:9" ht="16.5" x14ac:dyDescent="0.3">
      <c r="A25" s="37"/>
      <c r="B25" s="34" t="s">
        <v>14</v>
      </c>
      <c r="C25" s="15" t="s">
        <v>173</v>
      </c>
      <c r="D25" s="47">
        <v>619.79999999999995</v>
      </c>
      <c r="E25" s="83">
        <v>508.334</v>
      </c>
      <c r="F25" s="71">
        <f t="shared" si="0"/>
        <v>111.46599999999995</v>
      </c>
      <c r="G25" s="46">
        <v>489.3485</v>
      </c>
      <c r="H25" s="68">
        <f t="shared" si="1"/>
        <v>564.06700000000001</v>
      </c>
      <c r="I25" s="72">
        <f t="shared" si="2"/>
        <v>0.15268974973868318</v>
      </c>
    </row>
    <row r="26" spans="1:9" ht="16.5" x14ac:dyDescent="0.3">
      <c r="A26" s="37"/>
      <c r="B26" s="34" t="s">
        <v>15</v>
      </c>
      <c r="C26" s="15" t="s">
        <v>174</v>
      </c>
      <c r="D26" s="47">
        <v>1649.8</v>
      </c>
      <c r="E26" s="83">
        <v>1325</v>
      </c>
      <c r="F26" s="71">
        <f t="shared" si="0"/>
        <v>324.79999999999995</v>
      </c>
      <c r="G26" s="46">
        <v>1154.17075</v>
      </c>
      <c r="H26" s="68">
        <f t="shared" si="1"/>
        <v>1487.4</v>
      </c>
      <c r="I26" s="72">
        <f t="shared" si="2"/>
        <v>0.28871746229923095</v>
      </c>
    </row>
    <row r="27" spans="1:9" ht="16.5" x14ac:dyDescent="0.3">
      <c r="A27" s="37"/>
      <c r="B27" s="34" t="s">
        <v>16</v>
      </c>
      <c r="C27" s="15" t="s">
        <v>175</v>
      </c>
      <c r="D27" s="47">
        <v>619.79999999999995</v>
      </c>
      <c r="E27" s="83">
        <v>508.334</v>
      </c>
      <c r="F27" s="71">
        <f t="shared" si="0"/>
        <v>111.46599999999995</v>
      </c>
      <c r="G27" s="46">
        <v>461.77</v>
      </c>
      <c r="H27" s="68">
        <f t="shared" si="1"/>
        <v>564.06700000000001</v>
      </c>
      <c r="I27" s="72">
        <f t="shared" si="2"/>
        <v>0.22153236459709386</v>
      </c>
    </row>
    <row r="28" spans="1:9" ht="16.5" x14ac:dyDescent="0.3">
      <c r="A28" s="37"/>
      <c r="B28" s="34" t="s">
        <v>17</v>
      </c>
      <c r="C28" s="15" t="s">
        <v>176</v>
      </c>
      <c r="D28" s="47">
        <v>1004.3</v>
      </c>
      <c r="E28" s="83">
        <v>1229</v>
      </c>
      <c r="F28" s="71">
        <f t="shared" si="0"/>
        <v>-224.70000000000005</v>
      </c>
      <c r="G28" s="46">
        <v>1037.4625000000001</v>
      </c>
      <c r="H28" s="68">
        <f t="shared" si="1"/>
        <v>1116.6500000000001</v>
      </c>
      <c r="I28" s="72">
        <f t="shared" si="2"/>
        <v>7.6328060050363258E-2</v>
      </c>
    </row>
    <row r="29" spans="1:9" ht="16.5" x14ac:dyDescent="0.3">
      <c r="A29" s="37"/>
      <c r="B29" s="34" t="s">
        <v>18</v>
      </c>
      <c r="C29" s="15" t="s">
        <v>177</v>
      </c>
      <c r="D29" s="47">
        <v>1643</v>
      </c>
      <c r="E29" s="83">
        <v>1135.25</v>
      </c>
      <c r="F29" s="71">
        <f t="shared" si="0"/>
        <v>507.75</v>
      </c>
      <c r="G29" s="46">
        <v>1427.5229166666668</v>
      </c>
      <c r="H29" s="68">
        <f t="shared" si="1"/>
        <v>1389.125</v>
      </c>
      <c r="I29" s="72">
        <f t="shared" si="2"/>
        <v>-2.6898283886277449E-2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1097.8</v>
      </c>
      <c r="E30" s="95">
        <v>1283.2</v>
      </c>
      <c r="F30" s="74">
        <f t="shared" si="0"/>
        <v>-185.40000000000009</v>
      </c>
      <c r="G30" s="49">
        <v>873.53949999999998</v>
      </c>
      <c r="H30" s="107">
        <f t="shared" si="1"/>
        <v>1190.5</v>
      </c>
      <c r="I30" s="75">
        <f t="shared" si="2"/>
        <v>0.36284621359423364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41"/>
      <c r="E31" s="8"/>
      <c r="F31" s="41"/>
      <c r="G31" s="41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2248.75</v>
      </c>
      <c r="E32" s="83">
        <v>2333.25</v>
      </c>
      <c r="F32" s="67">
        <f>D32-E32</f>
        <v>-84.5</v>
      </c>
      <c r="G32" s="54">
        <v>2643.8375000000001</v>
      </c>
      <c r="H32" s="68">
        <f>AVERAGE(D32:E32)</f>
        <v>2291</v>
      </c>
      <c r="I32" s="78">
        <f t="shared" si="2"/>
        <v>-0.13345657590528923</v>
      </c>
    </row>
    <row r="33" spans="1:9" ht="16.5" x14ac:dyDescent="0.3">
      <c r="A33" s="37"/>
      <c r="B33" s="34" t="s">
        <v>27</v>
      </c>
      <c r="C33" s="15" t="s">
        <v>180</v>
      </c>
      <c r="D33" s="47">
        <v>2048.8000000000002</v>
      </c>
      <c r="E33" s="83">
        <v>2216.6</v>
      </c>
      <c r="F33" s="79">
        <f>D33-E33</f>
        <v>-167.79999999999973</v>
      </c>
      <c r="G33" s="46">
        <v>2597.0625</v>
      </c>
      <c r="H33" s="68">
        <f>AVERAGE(D33:E33)</f>
        <v>2132.6999999999998</v>
      </c>
      <c r="I33" s="72">
        <f t="shared" si="2"/>
        <v>-0.17880297451447555</v>
      </c>
    </row>
    <row r="34" spans="1:9" ht="16.5" x14ac:dyDescent="0.3">
      <c r="A34" s="37"/>
      <c r="B34" s="39" t="s">
        <v>28</v>
      </c>
      <c r="C34" s="15" t="s">
        <v>181</v>
      </c>
      <c r="D34" s="47">
        <v>2055</v>
      </c>
      <c r="E34" s="83">
        <v>1766.6</v>
      </c>
      <c r="F34" s="71">
        <f>D34-E34</f>
        <v>288.40000000000009</v>
      </c>
      <c r="G34" s="46">
        <v>1949.1</v>
      </c>
      <c r="H34" s="68">
        <f>AVERAGE(D34:E34)</f>
        <v>1910.8</v>
      </c>
      <c r="I34" s="72">
        <f t="shared" si="2"/>
        <v>-1.9650094915602049E-2</v>
      </c>
    </row>
    <row r="35" spans="1:9" ht="16.5" x14ac:dyDescent="0.3">
      <c r="A35" s="37"/>
      <c r="B35" s="34" t="s">
        <v>29</v>
      </c>
      <c r="C35" s="15" t="s">
        <v>182</v>
      </c>
      <c r="D35" s="47">
        <v>1500</v>
      </c>
      <c r="E35" s="83">
        <v>1645.75</v>
      </c>
      <c r="F35" s="79">
        <f>D35-E35</f>
        <v>-145.75</v>
      </c>
      <c r="G35" s="46">
        <v>1598.0625</v>
      </c>
      <c r="H35" s="68">
        <f>AVERAGE(D35:E35)</f>
        <v>1572.875</v>
      </c>
      <c r="I35" s="72">
        <f t="shared" si="2"/>
        <v>-1.5761273417028432E-2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1034.7</v>
      </c>
      <c r="E36" s="83">
        <v>1299.934</v>
      </c>
      <c r="F36" s="71">
        <f>D36-E36</f>
        <v>-265.23399999999992</v>
      </c>
      <c r="G36" s="49">
        <v>1454.7667499999998</v>
      </c>
      <c r="H36" s="68">
        <f>AVERAGE(D36:E36)</f>
        <v>1167.317</v>
      </c>
      <c r="I36" s="80">
        <f t="shared" si="2"/>
        <v>-0.19759164140918109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8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28246.666666666668</v>
      </c>
      <c r="E38" s="84">
        <v>24566.6</v>
      </c>
      <c r="F38" s="67">
        <f>D38-E38</f>
        <v>3680.0666666666693</v>
      </c>
      <c r="G38" s="46">
        <v>26938.413972222221</v>
      </c>
      <c r="H38" s="67">
        <f>AVERAGE(D38:E38)</f>
        <v>26406.633333333331</v>
      </c>
      <c r="I38" s="78">
        <f t="shared" si="2"/>
        <v>-1.9740606831465266E-2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14965.333333333334</v>
      </c>
      <c r="E39" s="85">
        <v>15466.6</v>
      </c>
      <c r="F39" s="74">
        <f>D39-E39</f>
        <v>-501.26666666666642</v>
      </c>
      <c r="G39" s="46">
        <v>15265.263972222223</v>
      </c>
      <c r="H39" s="81">
        <f>AVERAGE(D39:E39)</f>
        <v>15215.966666666667</v>
      </c>
      <c r="I39" s="75">
        <f t="shared" si="2"/>
        <v>-3.229377863708137E-3</v>
      </c>
    </row>
    <row r="40" spans="1:9" ht="15.75" customHeight="1" thickBot="1" x14ac:dyDescent="0.25">
      <c r="A40" s="159"/>
      <c r="B40" s="160"/>
      <c r="C40" s="161"/>
      <c r="D40" s="86">
        <f>SUM(D15:D39)</f>
        <v>71241.649999999994</v>
      </c>
      <c r="E40" s="86">
        <f>SUM(E15:E39)</f>
        <v>67009.47</v>
      </c>
      <c r="F40" s="86">
        <f>SUM(F15:F39)</f>
        <v>4232.180000000003</v>
      </c>
      <c r="G40" s="86">
        <f>SUM(G15:G39)</f>
        <v>70093.916972222214</v>
      </c>
      <c r="H40" s="86">
        <f>AVERAGE(D40:E40)</f>
        <v>69125.56</v>
      </c>
      <c r="I40" s="75">
        <f>(H40-G40)/G40</f>
        <v>-1.3815135664425349E-2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opLeftCell="B67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6" t="s">
        <v>201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47" t="s">
        <v>3</v>
      </c>
      <c r="B13" s="153"/>
      <c r="C13" s="155" t="s">
        <v>0</v>
      </c>
      <c r="D13" s="149" t="s">
        <v>23</v>
      </c>
      <c r="E13" s="149" t="s">
        <v>217</v>
      </c>
      <c r="F13" s="166" t="s">
        <v>225</v>
      </c>
      <c r="G13" s="149" t="s">
        <v>197</v>
      </c>
      <c r="H13" s="166" t="s">
        <v>220</v>
      </c>
      <c r="I13" s="149" t="s">
        <v>187</v>
      </c>
    </row>
    <row r="14" spans="1:9" ht="33.75" customHeight="1" thickBot="1" x14ac:dyDescent="0.25">
      <c r="A14" s="148"/>
      <c r="B14" s="154"/>
      <c r="C14" s="156"/>
      <c r="D14" s="169"/>
      <c r="E14" s="150"/>
      <c r="F14" s="167"/>
      <c r="G14" s="168"/>
      <c r="H14" s="167"/>
      <c r="I14" s="168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1290.0082499999999</v>
      </c>
      <c r="F16" s="42">
        <v>1528.5</v>
      </c>
      <c r="G16" s="21">
        <f>(F16-E16)/E16</f>
        <v>0.18487614323396781</v>
      </c>
      <c r="H16" s="42">
        <v>1531</v>
      </c>
      <c r="I16" s="21">
        <f>(F16-H16)/H16</f>
        <v>-1.6329196603527107E-3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1798.65</v>
      </c>
      <c r="F17" s="46">
        <v>1517.35</v>
      </c>
      <c r="G17" s="21">
        <f t="shared" ref="G17:G80" si="0">(F17-E17)/E17</f>
        <v>-0.15639507408334039</v>
      </c>
      <c r="H17" s="46">
        <v>1544</v>
      </c>
      <c r="I17" s="21">
        <f t="shared" ref="I17:I31" si="1">(F17-H17)/H17</f>
        <v>-1.7260362694300577E-2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1368.55</v>
      </c>
      <c r="F18" s="46">
        <v>1728.5</v>
      </c>
      <c r="G18" s="21">
        <f t="shared" si="0"/>
        <v>0.26301560045303429</v>
      </c>
      <c r="H18" s="46">
        <v>1639.4</v>
      </c>
      <c r="I18" s="21">
        <f t="shared" si="1"/>
        <v>5.4349152128827564E-2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819.42075</v>
      </c>
      <c r="F19" s="46">
        <v>992.4</v>
      </c>
      <c r="G19" s="21">
        <f t="shared" si="0"/>
        <v>0.2110994260274712</v>
      </c>
      <c r="H19" s="46">
        <v>1061</v>
      </c>
      <c r="I19" s="21">
        <f t="shared" si="1"/>
        <v>-6.4655984919886916E-2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2868.3403611111112</v>
      </c>
      <c r="F20" s="46">
        <v>2279.4</v>
      </c>
      <c r="G20" s="21">
        <f>(F20-E20)/E20</f>
        <v>-0.20532443398138875</v>
      </c>
      <c r="H20" s="46">
        <v>2507.6999999999998</v>
      </c>
      <c r="I20" s="21">
        <f t="shared" si="1"/>
        <v>-9.1039598038042721E-2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1383.4874999999997</v>
      </c>
      <c r="F21" s="46">
        <v>1324.4</v>
      </c>
      <c r="G21" s="21">
        <f t="shared" si="0"/>
        <v>-4.2709095673072323E-2</v>
      </c>
      <c r="H21" s="46">
        <v>1390.1999999999998</v>
      </c>
      <c r="I21" s="21">
        <f t="shared" si="1"/>
        <v>-4.7331319234642309E-2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1391.7750000000001</v>
      </c>
      <c r="F22" s="46">
        <v>1303.5</v>
      </c>
      <c r="G22" s="21">
        <f t="shared" si="0"/>
        <v>-6.3426200355661003E-2</v>
      </c>
      <c r="H22" s="46">
        <v>1355.6999999999998</v>
      </c>
      <c r="I22" s="21">
        <f t="shared" si="1"/>
        <v>-3.8504093826067586E-2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358.0575</v>
      </c>
      <c r="F23" s="46">
        <v>434.06700000000001</v>
      </c>
      <c r="G23" s="21">
        <f t="shared" si="0"/>
        <v>0.21228294338199871</v>
      </c>
      <c r="H23" s="46">
        <v>447.4</v>
      </c>
      <c r="I23" s="21">
        <f t="shared" si="1"/>
        <v>-2.9801072865444728E-2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460.68124999999998</v>
      </c>
      <c r="F24" s="46">
        <v>466.77499999999998</v>
      </c>
      <c r="G24" s="21">
        <f t="shared" si="0"/>
        <v>1.3227692683390089E-2</v>
      </c>
      <c r="H24" s="46">
        <v>515.52499999999998</v>
      </c>
      <c r="I24" s="21">
        <f t="shared" si="1"/>
        <v>-9.4563794190388448E-2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464.625</v>
      </c>
      <c r="F25" s="46">
        <v>541.56700000000001</v>
      </c>
      <c r="G25" s="21">
        <f t="shared" si="0"/>
        <v>0.1656002152273339</v>
      </c>
      <c r="H25" s="46">
        <v>511.56700000000001</v>
      </c>
      <c r="I25" s="21">
        <f t="shared" si="1"/>
        <v>5.8643344860008564E-2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489.3485</v>
      </c>
      <c r="F26" s="46">
        <v>564.06700000000001</v>
      </c>
      <c r="G26" s="21">
        <f t="shared" si="0"/>
        <v>0.15268974973868318</v>
      </c>
      <c r="H26" s="46">
        <v>565.73299999999995</v>
      </c>
      <c r="I26" s="21">
        <f t="shared" si="1"/>
        <v>-2.9448520768630081E-3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1154.17075</v>
      </c>
      <c r="F27" s="46">
        <v>1487.4</v>
      </c>
      <c r="G27" s="21">
        <f t="shared" si="0"/>
        <v>0.28871746229923095</v>
      </c>
      <c r="H27" s="46">
        <v>1348.1999999999998</v>
      </c>
      <c r="I27" s="21">
        <f t="shared" si="1"/>
        <v>0.10324877614597262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461.77</v>
      </c>
      <c r="F28" s="46">
        <v>564.06700000000001</v>
      </c>
      <c r="G28" s="21">
        <f t="shared" si="0"/>
        <v>0.22153236459709386</v>
      </c>
      <c r="H28" s="46">
        <v>529</v>
      </c>
      <c r="I28" s="21">
        <f t="shared" si="1"/>
        <v>6.6289224952741033E-2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1037.4625000000001</v>
      </c>
      <c r="F29" s="46">
        <v>1116.6500000000001</v>
      </c>
      <c r="G29" s="21">
        <f t="shared" si="0"/>
        <v>7.6328060050363258E-2</v>
      </c>
      <c r="H29" s="46">
        <v>1304.5999999999999</v>
      </c>
      <c r="I29" s="21">
        <f t="shared" si="1"/>
        <v>-0.144067147018243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1427.5229166666668</v>
      </c>
      <c r="F30" s="46">
        <v>1389.125</v>
      </c>
      <c r="G30" s="21">
        <f t="shared" si="0"/>
        <v>-2.6898283886277449E-2</v>
      </c>
      <c r="H30" s="46">
        <v>1330.625</v>
      </c>
      <c r="I30" s="21">
        <f t="shared" si="1"/>
        <v>4.3964302489431659E-2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873.53949999999998</v>
      </c>
      <c r="F31" s="49">
        <v>1190.5</v>
      </c>
      <c r="G31" s="23">
        <f t="shared" si="0"/>
        <v>0.36284621359423364</v>
      </c>
      <c r="H31" s="49">
        <v>1130.95</v>
      </c>
      <c r="I31" s="23">
        <f t="shared" si="1"/>
        <v>5.2654847694416154E-2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2643.8375000000001</v>
      </c>
      <c r="F33" s="54">
        <v>2291</v>
      </c>
      <c r="G33" s="21">
        <f t="shared" si="0"/>
        <v>-0.13345657590528923</v>
      </c>
      <c r="H33" s="54">
        <v>2254.5500000000002</v>
      </c>
      <c r="I33" s="21">
        <f>(F33-H33)/H33</f>
        <v>1.6167306114302105E-2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2597.0625</v>
      </c>
      <c r="F34" s="46">
        <v>2132.6999999999998</v>
      </c>
      <c r="G34" s="21">
        <f t="shared" si="0"/>
        <v>-0.17880297451447555</v>
      </c>
      <c r="H34" s="46">
        <v>2088.9499999999998</v>
      </c>
      <c r="I34" s="21">
        <f>(F34-H34)/H34</f>
        <v>2.0943536226333805E-2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1949.1</v>
      </c>
      <c r="F35" s="46">
        <v>1910.8</v>
      </c>
      <c r="G35" s="21">
        <f t="shared" si="0"/>
        <v>-1.9650094915602049E-2</v>
      </c>
      <c r="H35" s="46">
        <v>1931.425</v>
      </c>
      <c r="I35" s="21">
        <f>(F35-H35)/H35</f>
        <v>-1.0678644006368355E-2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1598.0625</v>
      </c>
      <c r="F36" s="46">
        <v>1572.875</v>
      </c>
      <c r="G36" s="21">
        <f t="shared" si="0"/>
        <v>-1.5761273417028432E-2</v>
      </c>
      <c r="H36" s="46">
        <v>1548.9166666666665</v>
      </c>
      <c r="I36" s="21">
        <f>(F36-H36)/H36</f>
        <v>1.546780007532156E-2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1454.7667499999998</v>
      </c>
      <c r="F37" s="49">
        <v>1167.317</v>
      </c>
      <c r="G37" s="23">
        <f t="shared" si="0"/>
        <v>-0.19759164140918109</v>
      </c>
      <c r="H37" s="49">
        <v>1121.9000000000001</v>
      </c>
      <c r="I37" s="23">
        <f>(F37-H37)/H37</f>
        <v>4.0482217666458611E-2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26938.413972222221</v>
      </c>
      <c r="F39" s="46">
        <v>26406.633333333331</v>
      </c>
      <c r="G39" s="21">
        <f t="shared" si="0"/>
        <v>-1.9740606831465266E-2</v>
      </c>
      <c r="H39" s="46">
        <v>26773.266333333333</v>
      </c>
      <c r="I39" s="21">
        <f t="shared" ref="I39:I44" si="2">(F39-H39)/H39</f>
        <v>-1.3693995922474916E-2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15265.263972222223</v>
      </c>
      <c r="F40" s="46">
        <v>15215.966666666667</v>
      </c>
      <c r="G40" s="21">
        <f t="shared" si="0"/>
        <v>-3.229377863708137E-3</v>
      </c>
      <c r="H40" s="46">
        <v>15146.522222222222</v>
      </c>
      <c r="I40" s="21">
        <f t="shared" si="2"/>
        <v>4.5848441923228966E-3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10657.875</v>
      </c>
      <c r="F41" s="57">
        <v>10204.75</v>
      </c>
      <c r="G41" s="21">
        <f t="shared" si="0"/>
        <v>-4.2515510831192899E-2</v>
      </c>
      <c r="H41" s="57">
        <v>10329.75</v>
      </c>
      <c r="I41" s="21">
        <f t="shared" si="2"/>
        <v>-1.2100970497833926E-2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5821.5499999999993</v>
      </c>
      <c r="F42" s="47">
        <v>6116.6</v>
      </c>
      <c r="G42" s="21">
        <f t="shared" si="0"/>
        <v>5.0682378404377032E-2</v>
      </c>
      <c r="H42" s="47">
        <v>6063.2</v>
      </c>
      <c r="I42" s="21">
        <f t="shared" si="2"/>
        <v>8.8072305053438025E-3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9968.5714285714294</v>
      </c>
      <c r="F43" s="47">
        <v>9966</v>
      </c>
      <c r="G43" s="21">
        <f t="shared" si="0"/>
        <v>-2.5795356835777382E-4</v>
      </c>
      <c r="H43" s="47">
        <v>9966</v>
      </c>
      <c r="I43" s="21">
        <f t="shared" si="2"/>
        <v>0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12159.166666666666</v>
      </c>
      <c r="F44" s="50">
        <v>12531.666666666666</v>
      </c>
      <c r="G44" s="31">
        <f t="shared" si="0"/>
        <v>3.0635323144404085E-2</v>
      </c>
      <c r="H44" s="50">
        <v>13198.333333333334</v>
      </c>
      <c r="I44" s="31">
        <f t="shared" si="2"/>
        <v>-5.0511428210632744E-2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5468.6111111111113</v>
      </c>
      <c r="F46" s="43">
        <v>5153.8888888888887</v>
      </c>
      <c r="G46" s="21">
        <f t="shared" si="0"/>
        <v>-5.7550667953471905E-2</v>
      </c>
      <c r="H46" s="43">
        <v>5304.4444444444443</v>
      </c>
      <c r="I46" s="21">
        <f t="shared" ref="I46:I51" si="3">(F46-H46)/H46</f>
        <v>-2.8382907415165498E-2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6144.4444444444443</v>
      </c>
      <c r="F47" s="47">
        <v>6035.333333333333</v>
      </c>
      <c r="G47" s="21">
        <f t="shared" si="0"/>
        <v>-1.7757685352622093E-2</v>
      </c>
      <c r="H47" s="47">
        <v>6035.333333333333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19273.75</v>
      </c>
      <c r="F48" s="47">
        <v>19026.428571428572</v>
      </c>
      <c r="G48" s="21">
        <f t="shared" si="0"/>
        <v>-1.2832034688186136E-2</v>
      </c>
      <c r="H48" s="47">
        <v>19026.428571428572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19096.904444444444</v>
      </c>
      <c r="F49" s="47">
        <v>19284.017500000002</v>
      </c>
      <c r="G49" s="21">
        <f t="shared" si="0"/>
        <v>9.7980830401018827E-3</v>
      </c>
      <c r="H49" s="47">
        <v>19284.017749999999</v>
      </c>
      <c r="I49" s="21">
        <f t="shared" si="3"/>
        <v>-1.296410325708436E-8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2199.2857142857142</v>
      </c>
      <c r="F50" s="47">
        <v>2241.6666666666665</v>
      </c>
      <c r="G50" s="21">
        <f t="shared" si="0"/>
        <v>1.9270325863375515E-2</v>
      </c>
      <c r="H50" s="47">
        <v>2241.6666666666665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26138.25</v>
      </c>
      <c r="F51" s="50">
        <v>27836</v>
      </c>
      <c r="G51" s="31">
        <f t="shared" si="0"/>
        <v>6.4952703413579713E-2</v>
      </c>
      <c r="H51" s="50">
        <v>27836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3867.583333333333</v>
      </c>
      <c r="F54" s="70">
        <v>3606.1428571428573</v>
      </c>
      <c r="G54" s="21">
        <f t="shared" si="0"/>
        <v>-6.75978908940921E-2</v>
      </c>
      <c r="H54" s="70">
        <v>3606.1428571428573</v>
      </c>
      <c r="I54" s="21">
        <f t="shared" si="4"/>
        <v>0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2032.5</v>
      </c>
      <c r="F55" s="70">
        <v>2881.25</v>
      </c>
      <c r="G55" s="21">
        <f t="shared" si="0"/>
        <v>0.41758917589175892</v>
      </c>
      <c r="H55" s="70">
        <v>2881.25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5500</v>
      </c>
      <c r="F56" s="70">
        <v>4650</v>
      </c>
      <c r="G56" s="21">
        <f t="shared" si="0"/>
        <v>-0.15454545454545454</v>
      </c>
      <c r="H56" s="70">
        <v>4650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2108.75</v>
      </c>
      <c r="F57" s="105">
        <v>2026</v>
      </c>
      <c r="G57" s="21">
        <f t="shared" si="0"/>
        <v>-3.924125666864256E-2</v>
      </c>
      <c r="H57" s="105">
        <v>2026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4406.1111111111113</v>
      </c>
      <c r="F58" s="50">
        <v>3892</v>
      </c>
      <c r="G58" s="29">
        <f t="shared" si="0"/>
        <v>-0.11668137687555168</v>
      </c>
      <c r="H58" s="50">
        <v>4047.7777777777778</v>
      </c>
      <c r="I58" s="29">
        <f t="shared" si="4"/>
        <v>-3.8484765303321448E-2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5098.125</v>
      </c>
      <c r="F59" s="68">
        <v>4391.875</v>
      </c>
      <c r="G59" s="21">
        <f t="shared" si="0"/>
        <v>-0.13853132279024152</v>
      </c>
      <c r="H59" s="68">
        <v>4755.625</v>
      </c>
      <c r="I59" s="21">
        <f t="shared" si="4"/>
        <v>-7.64883690366671E-2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4997</v>
      </c>
      <c r="F60" s="70">
        <v>4799.5</v>
      </c>
      <c r="G60" s="21">
        <f t="shared" si="0"/>
        <v>-3.9523714228537121E-2</v>
      </c>
      <c r="H60" s="70">
        <v>4809.5</v>
      </c>
      <c r="I60" s="21">
        <f t="shared" si="4"/>
        <v>-2.0792182139515543E-3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20838.75</v>
      </c>
      <c r="F61" s="73">
        <v>21313.75</v>
      </c>
      <c r="G61" s="29">
        <f t="shared" si="0"/>
        <v>2.2794073540879371E-2</v>
      </c>
      <c r="H61" s="73">
        <v>21088.75</v>
      </c>
      <c r="I61" s="29">
        <f t="shared" si="4"/>
        <v>1.0669195661193764E-2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6465.208333333333</v>
      </c>
      <c r="F63" s="54">
        <v>6287.7777777777774</v>
      </c>
      <c r="G63" s="21">
        <f t="shared" si="0"/>
        <v>-2.7443903801329782E-2</v>
      </c>
      <c r="H63" s="54">
        <v>6305.5555555555557</v>
      </c>
      <c r="I63" s="21">
        <f t="shared" ref="I63:I74" si="5">(F63-H63)/H63</f>
        <v>-2.8193832599119743E-3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46491.857142857145</v>
      </c>
      <c r="G64" s="21">
        <f t="shared" si="0"/>
        <v>-1.1791873639030538E-2</v>
      </c>
      <c r="H64" s="46">
        <v>46491.857142857145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12894.6875</v>
      </c>
      <c r="F65" s="46">
        <v>10700</v>
      </c>
      <c r="G65" s="21">
        <f t="shared" si="0"/>
        <v>-0.17020090638101931</v>
      </c>
      <c r="H65" s="46">
        <v>10781.25</v>
      </c>
      <c r="I65" s="21">
        <f t="shared" si="5"/>
        <v>-7.5362318840579709E-3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7501.333333333333</v>
      </c>
      <c r="F66" s="46">
        <v>7649</v>
      </c>
      <c r="G66" s="21">
        <f t="shared" si="0"/>
        <v>1.9685389264130864E-2</v>
      </c>
      <c r="H66" s="46">
        <v>7619</v>
      </c>
      <c r="I66" s="21">
        <f t="shared" si="5"/>
        <v>3.9375246095288098E-3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3869.8055555555557</v>
      </c>
      <c r="F67" s="46">
        <v>3644</v>
      </c>
      <c r="G67" s="21">
        <f t="shared" si="0"/>
        <v>-5.8350620545103496E-2</v>
      </c>
      <c r="H67" s="46">
        <v>3640.5555555555557</v>
      </c>
      <c r="I67" s="21">
        <f t="shared" si="5"/>
        <v>9.461315428047944E-4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3474.4345238095239</v>
      </c>
      <c r="F68" s="58">
        <v>2985</v>
      </c>
      <c r="G68" s="31">
        <f t="shared" si="0"/>
        <v>-0.14086739020566896</v>
      </c>
      <c r="H68" s="58">
        <v>2985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3725.8</v>
      </c>
      <c r="F70" s="43">
        <v>3803.75</v>
      </c>
      <c r="G70" s="21">
        <f t="shared" si="0"/>
        <v>2.0921681249664453E-2</v>
      </c>
      <c r="H70" s="43">
        <v>3755.625</v>
      </c>
      <c r="I70" s="21">
        <f t="shared" si="5"/>
        <v>1.2814112165085705E-2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2747.2222222222222</v>
      </c>
      <c r="F71" s="47">
        <v>2740.375</v>
      </c>
      <c r="G71" s="21">
        <f t="shared" si="0"/>
        <v>-2.4924165824064528E-3</v>
      </c>
      <c r="H71" s="47">
        <v>2740.375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1320</v>
      </c>
      <c r="F72" s="47">
        <v>1311.875</v>
      </c>
      <c r="G72" s="21">
        <f t="shared" si="0"/>
        <v>-6.15530303030303E-3</v>
      </c>
      <c r="H72" s="47">
        <v>1311.875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2076.875</v>
      </c>
      <c r="F73" s="47">
        <v>2500.625</v>
      </c>
      <c r="G73" s="21">
        <f t="shared" si="0"/>
        <v>0.20403250075233223</v>
      </c>
      <c r="H73" s="47">
        <v>2500.625</v>
      </c>
      <c r="I73" s="21">
        <f t="shared" si="5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1693.5222222222224</v>
      </c>
      <c r="F74" s="50">
        <v>1610.5555555555557</v>
      </c>
      <c r="G74" s="21">
        <f t="shared" si="0"/>
        <v>-4.8990598161622406E-2</v>
      </c>
      <c r="H74" s="50">
        <v>1610.5555555555557</v>
      </c>
      <c r="I74" s="21">
        <f t="shared" si="5"/>
        <v>0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1456.6666666666667</v>
      </c>
      <c r="G76" s="22">
        <f t="shared" si="0"/>
        <v>-6.6569248254585607E-3</v>
      </c>
      <c r="H76" s="43">
        <v>1456.6666666666667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1369.2111111111112</v>
      </c>
      <c r="F77" s="32">
        <v>1181.6666666666667</v>
      </c>
      <c r="G77" s="21">
        <f t="shared" si="0"/>
        <v>-0.13697262819628497</v>
      </c>
      <c r="H77" s="32">
        <v>1179.4444444444443</v>
      </c>
      <c r="I77" s="21">
        <f t="shared" si="6"/>
        <v>1.8841262364579928E-3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824.77777777777783</v>
      </c>
      <c r="F78" s="47">
        <v>907.875</v>
      </c>
      <c r="G78" s="21">
        <f t="shared" si="0"/>
        <v>0.10075104405226991</v>
      </c>
      <c r="H78" s="47">
        <v>907.875</v>
      </c>
      <c r="I78" s="21">
        <f t="shared" si="6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1504.9</v>
      </c>
      <c r="F79" s="47">
        <v>1501.8</v>
      </c>
      <c r="G79" s="21">
        <f t="shared" si="0"/>
        <v>-2.0599375373779893E-3</v>
      </c>
      <c r="H79" s="47">
        <v>1501.8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1962.675</v>
      </c>
      <c r="F80" s="61">
        <v>1940.3</v>
      </c>
      <c r="G80" s="21">
        <f t="shared" si="0"/>
        <v>-1.1400257301896647E-2</v>
      </c>
      <c r="H80" s="61">
        <v>1940.3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8303.3333333333339</v>
      </c>
      <c r="F81" s="61">
        <v>8218.25</v>
      </c>
      <c r="G81" s="21">
        <f>(F81-E81)/E81</f>
        <v>-1.0246888799678916E-2</v>
      </c>
      <c r="H81" s="61">
        <v>8218.25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3996</v>
      </c>
      <c r="F82" s="50">
        <v>3939.3</v>
      </c>
      <c r="G82" s="23">
        <f>(F82-E82)/E82</f>
        <v>-1.4189189189189143E-2</v>
      </c>
      <c r="H82" s="50">
        <v>3939.3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opLeftCell="B71" zoomScaleNormal="100" workbookViewId="0">
      <selection activeCell="I91" sqref="I91"/>
    </sheetView>
  </sheetViews>
  <sheetFormatPr defaultRowHeight="15" x14ac:dyDescent="0.25"/>
  <cols>
    <col min="1" max="1" width="29" style="9" customWidth="1"/>
    <col min="2" max="2" width="5.125" style="9" bestFit="1" customWidth="1"/>
    <col min="3" max="3" width="18.5" customWidth="1"/>
    <col min="4" max="4" width="14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2.1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6" t="s">
        <v>201</v>
      </c>
      <c r="B9" s="146"/>
      <c r="C9" s="146"/>
      <c r="D9" s="146"/>
      <c r="E9" s="146"/>
      <c r="F9" s="146"/>
      <c r="G9" s="146"/>
      <c r="H9" s="146"/>
      <c r="I9" s="146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47" t="s">
        <v>3</v>
      </c>
      <c r="B13" s="153"/>
      <c r="C13" s="170" t="s">
        <v>0</v>
      </c>
      <c r="D13" s="172" t="s">
        <v>23</v>
      </c>
      <c r="E13" s="149" t="s">
        <v>217</v>
      </c>
      <c r="F13" s="166" t="s">
        <v>225</v>
      </c>
      <c r="G13" s="149" t="s">
        <v>196</v>
      </c>
      <c r="H13" s="166" t="s">
        <v>220</v>
      </c>
      <c r="I13" s="149" t="s">
        <v>187</v>
      </c>
    </row>
    <row r="14" spans="1:9" ht="38.25" customHeight="1" thickBot="1" x14ac:dyDescent="0.25">
      <c r="A14" s="148"/>
      <c r="B14" s="154"/>
      <c r="C14" s="171"/>
      <c r="D14" s="173"/>
      <c r="E14" s="150"/>
      <c r="F14" s="167"/>
      <c r="G14" s="168"/>
      <c r="H14" s="167"/>
      <c r="I14" s="168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17</v>
      </c>
      <c r="C16" s="14" t="s">
        <v>97</v>
      </c>
      <c r="D16" s="11" t="s">
        <v>161</v>
      </c>
      <c r="E16" s="42">
        <v>1037.4625000000001</v>
      </c>
      <c r="F16" s="42">
        <v>1116.6500000000001</v>
      </c>
      <c r="G16" s="21">
        <f>(F16-E16)/E16</f>
        <v>7.6328060050363258E-2</v>
      </c>
      <c r="H16" s="42">
        <v>1304.5999999999999</v>
      </c>
      <c r="I16" s="21">
        <f>(F16-H16)/H16</f>
        <v>-0.144067147018243</v>
      </c>
    </row>
    <row r="17" spans="1:9" ht="16.5" x14ac:dyDescent="0.3">
      <c r="A17" s="37"/>
      <c r="B17" s="34" t="s">
        <v>12</v>
      </c>
      <c r="C17" s="15" t="s">
        <v>92</v>
      </c>
      <c r="D17" s="11" t="s">
        <v>81</v>
      </c>
      <c r="E17" s="46">
        <v>460.68124999999998</v>
      </c>
      <c r="F17" s="46">
        <v>466.77499999999998</v>
      </c>
      <c r="G17" s="21">
        <f>(F17-E17)/E17</f>
        <v>1.3227692683390089E-2</v>
      </c>
      <c r="H17" s="46">
        <v>515.52499999999998</v>
      </c>
      <c r="I17" s="21">
        <f>(F17-H17)/H17</f>
        <v>-9.4563794190388448E-2</v>
      </c>
    </row>
    <row r="18" spans="1:9" ht="16.5" x14ac:dyDescent="0.3">
      <c r="A18" s="37"/>
      <c r="B18" s="34" t="s">
        <v>8</v>
      </c>
      <c r="C18" s="15" t="s">
        <v>89</v>
      </c>
      <c r="D18" s="11" t="s">
        <v>161</v>
      </c>
      <c r="E18" s="46">
        <v>2868.3403611111112</v>
      </c>
      <c r="F18" s="46">
        <v>2279.4</v>
      </c>
      <c r="G18" s="21">
        <f>(F18-E18)/E18</f>
        <v>-0.20532443398138875</v>
      </c>
      <c r="H18" s="46">
        <v>2507.6999999999998</v>
      </c>
      <c r="I18" s="21">
        <f>(F18-H18)/H18</f>
        <v>-9.1039598038042721E-2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819.42075</v>
      </c>
      <c r="F19" s="46">
        <v>992.4</v>
      </c>
      <c r="G19" s="21">
        <f>(F19-E19)/E19</f>
        <v>0.2110994260274712</v>
      </c>
      <c r="H19" s="46">
        <v>1061</v>
      </c>
      <c r="I19" s="21">
        <f>(F19-H19)/H19</f>
        <v>-6.4655984919886916E-2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1383.4874999999997</v>
      </c>
      <c r="F20" s="46">
        <v>1324.4</v>
      </c>
      <c r="G20" s="21">
        <f>(F20-E20)/E20</f>
        <v>-4.2709095673072323E-2</v>
      </c>
      <c r="H20" s="46">
        <v>1390.1999999999998</v>
      </c>
      <c r="I20" s="21">
        <f>(F20-H20)/H20</f>
        <v>-4.7331319234642309E-2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1391.7750000000001</v>
      </c>
      <c r="F21" s="46">
        <v>1303.5</v>
      </c>
      <c r="G21" s="21">
        <f>(F21-E21)/E21</f>
        <v>-6.3426200355661003E-2</v>
      </c>
      <c r="H21" s="46">
        <v>1355.6999999999998</v>
      </c>
      <c r="I21" s="21">
        <f>(F21-H21)/H21</f>
        <v>-3.8504093826067586E-2</v>
      </c>
    </row>
    <row r="22" spans="1:9" ht="16.5" x14ac:dyDescent="0.3">
      <c r="A22" s="37"/>
      <c r="B22" s="34" t="s">
        <v>11</v>
      </c>
      <c r="C22" s="15" t="s">
        <v>91</v>
      </c>
      <c r="D22" s="11" t="s">
        <v>81</v>
      </c>
      <c r="E22" s="46">
        <v>358.0575</v>
      </c>
      <c r="F22" s="46">
        <v>434.06700000000001</v>
      </c>
      <c r="G22" s="21">
        <f>(F22-E22)/E22</f>
        <v>0.21228294338199871</v>
      </c>
      <c r="H22" s="46">
        <v>447.4</v>
      </c>
      <c r="I22" s="21">
        <f>(F22-H22)/H22</f>
        <v>-2.9801072865444728E-2</v>
      </c>
    </row>
    <row r="23" spans="1:9" ht="16.5" x14ac:dyDescent="0.3">
      <c r="A23" s="37"/>
      <c r="B23" s="34" t="s">
        <v>5</v>
      </c>
      <c r="C23" s="15" t="s">
        <v>85</v>
      </c>
      <c r="D23" s="13" t="s">
        <v>161</v>
      </c>
      <c r="E23" s="46">
        <v>1798.65</v>
      </c>
      <c r="F23" s="46">
        <v>1517.35</v>
      </c>
      <c r="G23" s="21">
        <f>(F23-E23)/E23</f>
        <v>-0.15639507408334039</v>
      </c>
      <c r="H23" s="46">
        <v>1544</v>
      </c>
      <c r="I23" s="21">
        <f>(F23-H23)/H23</f>
        <v>-1.7260362694300577E-2</v>
      </c>
    </row>
    <row r="24" spans="1:9" ht="16.5" x14ac:dyDescent="0.3">
      <c r="A24" s="37"/>
      <c r="B24" s="34" t="s">
        <v>14</v>
      </c>
      <c r="C24" s="15" t="s">
        <v>94</v>
      </c>
      <c r="D24" s="13" t="s">
        <v>81</v>
      </c>
      <c r="E24" s="46">
        <v>489.3485</v>
      </c>
      <c r="F24" s="46">
        <v>564.06700000000001</v>
      </c>
      <c r="G24" s="21">
        <f>(F24-E24)/E24</f>
        <v>0.15268974973868318</v>
      </c>
      <c r="H24" s="46">
        <v>565.73299999999995</v>
      </c>
      <c r="I24" s="21">
        <f>(F24-H24)/H24</f>
        <v>-2.9448520768630081E-3</v>
      </c>
    </row>
    <row r="25" spans="1:9" ht="16.5" x14ac:dyDescent="0.3">
      <c r="A25" s="37"/>
      <c r="B25" s="34" t="s">
        <v>4</v>
      </c>
      <c r="C25" s="15" t="s">
        <v>84</v>
      </c>
      <c r="D25" s="13" t="s">
        <v>161</v>
      </c>
      <c r="E25" s="46">
        <v>1290.0082499999999</v>
      </c>
      <c r="F25" s="46">
        <v>1528.5</v>
      </c>
      <c r="G25" s="21">
        <f>(F25-E25)/E25</f>
        <v>0.18487614323396781</v>
      </c>
      <c r="H25" s="46">
        <v>1531</v>
      </c>
      <c r="I25" s="21">
        <f>(F25-H25)/H25</f>
        <v>-1.6329196603527107E-3</v>
      </c>
    </row>
    <row r="26" spans="1:9" ht="16.5" x14ac:dyDescent="0.3">
      <c r="A26" s="37"/>
      <c r="B26" s="34" t="s">
        <v>18</v>
      </c>
      <c r="C26" s="15" t="s">
        <v>98</v>
      </c>
      <c r="D26" s="13" t="s">
        <v>83</v>
      </c>
      <c r="E26" s="46">
        <v>1427.5229166666668</v>
      </c>
      <c r="F26" s="46">
        <v>1389.125</v>
      </c>
      <c r="G26" s="21">
        <f>(F26-E26)/E26</f>
        <v>-2.6898283886277449E-2</v>
      </c>
      <c r="H26" s="46">
        <v>1330.625</v>
      </c>
      <c r="I26" s="21">
        <f>(F26-H26)/H26</f>
        <v>4.3964302489431659E-2</v>
      </c>
    </row>
    <row r="27" spans="1:9" ht="16.5" x14ac:dyDescent="0.3">
      <c r="A27" s="37"/>
      <c r="B27" s="34" t="s">
        <v>19</v>
      </c>
      <c r="C27" s="15" t="s">
        <v>99</v>
      </c>
      <c r="D27" s="13" t="s">
        <v>161</v>
      </c>
      <c r="E27" s="46">
        <v>873.53949999999998</v>
      </c>
      <c r="F27" s="46">
        <v>1190.5</v>
      </c>
      <c r="G27" s="21">
        <f>(F27-E27)/E27</f>
        <v>0.36284621359423364</v>
      </c>
      <c r="H27" s="46">
        <v>1130.95</v>
      </c>
      <c r="I27" s="21">
        <f>(F27-H27)/H27</f>
        <v>5.2654847694416154E-2</v>
      </c>
    </row>
    <row r="28" spans="1:9" ht="16.5" x14ac:dyDescent="0.3">
      <c r="A28" s="37"/>
      <c r="B28" s="34" t="s">
        <v>6</v>
      </c>
      <c r="C28" s="15" t="s">
        <v>86</v>
      </c>
      <c r="D28" s="13" t="s">
        <v>161</v>
      </c>
      <c r="E28" s="46">
        <v>1368.55</v>
      </c>
      <c r="F28" s="46">
        <v>1728.5</v>
      </c>
      <c r="G28" s="21">
        <f>(F28-E28)/E28</f>
        <v>0.26301560045303429</v>
      </c>
      <c r="H28" s="46">
        <v>1639.4</v>
      </c>
      <c r="I28" s="21">
        <f>(F28-H28)/H28</f>
        <v>5.4349152128827564E-2</v>
      </c>
    </row>
    <row r="29" spans="1:9" ht="17.25" thickBot="1" x14ac:dyDescent="0.35">
      <c r="A29" s="38"/>
      <c r="B29" s="34" t="s">
        <v>13</v>
      </c>
      <c r="C29" s="15" t="s">
        <v>93</v>
      </c>
      <c r="D29" s="13" t="s">
        <v>81</v>
      </c>
      <c r="E29" s="46">
        <v>464.625</v>
      </c>
      <c r="F29" s="46">
        <v>541.56700000000001</v>
      </c>
      <c r="G29" s="21">
        <f>(F29-E29)/E29</f>
        <v>0.1656002152273339</v>
      </c>
      <c r="H29" s="46">
        <v>511.56700000000001</v>
      </c>
      <c r="I29" s="21">
        <f>(F29-H29)/H29</f>
        <v>5.8643344860008564E-2</v>
      </c>
    </row>
    <row r="30" spans="1:9" ht="16.5" x14ac:dyDescent="0.3">
      <c r="A30" s="37"/>
      <c r="B30" s="34" t="s">
        <v>16</v>
      </c>
      <c r="C30" s="15" t="s">
        <v>96</v>
      </c>
      <c r="D30" s="13" t="s">
        <v>81</v>
      </c>
      <c r="E30" s="46">
        <v>461.77</v>
      </c>
      <c r="F30" s="46">
        <v>564.06700000000001</v>
      </c>
      <c r="G30" s="21">
        <f>(F30-E30)/E30</f>
        <v>0.22153236459709386</v>
      </c>
      <c r="H30" s="46">
        <v>529</v>
      </c>
      <c r="I30" s="21">
        <f>(F30-H30)/H30</f>
        <v>6.6289224952741033E-2</v>
      </c>
    </row>
    <row r="31" spans="1:9" ht="17.25" thickBot="1" x14ac:dyDescent="0.35">
      <c r="A31" s="38"/>
      <c r="B31" s="36" t="s">
        <v>15</v>
      </c>
      <c r="C31" s="16" t="s">
        <v>95</v>
      </c>
      <c r="D31" s="12" t="s">
        <v>82</v>
      </c>
      <c r="E31" s="49">
        <v>1154.17075</v>
      </c>
      <c r="F31" s="49">
        <v>1487.4</v>
      </c>
      <c r="G31" s="23">
        <f>(F31-E31)/E31</f>
        <v>0.28871746229923095</v>
      </c>
      <c r="H31" s="49">
        <v>1348.1999999999998</v>
      </c>
      <c r="I31" s="23">
        <f>(F31-H31)/H31</f>
        <v>0.10324877614597262</v>
      </c>
    </row>
    <row r="32" spans="1:9" ht="15.75" customHeight="1" thickBot="1" x14ac:dyDescent="0.25">
      <c r="A32" s="159" t="s">
        <v>188</v>
      </c>
      <c r="B32" s="160"/>
      <c r="C32" s="160"/>
      <c r="D32" s="161"/>
      <c r="E32" s="106">
        <f>SUM(E16:E31)</f>
        <v>17647.409777777779</v>
      </c>
      <c r="F32" s="107">
        <f>SUM(F16:F31)</f>
        <v>18428.268</v>
      </c>
      <c r="G32" s="108">
        <f t="shared" ref="G32" si="0">(F32-E32)/E32</f>
        <v>4.4247752619509327E-2</v>
      </c>
      <c r="H32" s="107">
        <f>SUM(H16:H31)</f>
        <v>18712.600000000002</v>
      </c>
      <c r="I32" s="111">
        <f t="shared" ref="I32" si="1">(F32-H32)/H32</f>
        <v>-1.5194681658347964E-2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28</v>
      </c>
      <c r="C34" s="18" t="s">
        <v>102</v>
      </c>
      <c r="D34" s="20" t="s">
        <v>161</v>
      </c>
      <c r="E34" s="54">
        <v>1949.1</v>
      </c>
      <c r="F34" s="54">
        <v>1910.8</v>
      </c>
      <c r="G34" s="21">
        <f>(F34-E34)/E34</f>
        <v>-1.9650094915602049E-2</v>
      </c>
      <c r="H34" s="54">
        <v>1931.425</v>
      </c>
      <c r="I34" s="21">
        <f>(F34-H34)/H34</f>
        <v>-1.0678644006368355E-2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1598.0625</v>
      </c>
      <c r="F35" s="46">
        <v>1572.875</v>
      </c>
      <c r="G35" s="21">
        <f>(F35-E35)/E35</f>
        <v>-1.5761273417028432E-2</v>
      </c>
      <c r="H35" s="46">
        <v>1548.9166666666665</v>
      </c>
      <c r="I35" s="21">
        <f>(F35-H35)/H35</f>
        <v>1.546780007532156E-2</v>
      </c>
    </row>
    <row r="36" spans="1:9" ht="16.5" x14ac:dyDescent="0.3">
      <c r="A36" s="37"/>
      <c r="B36" s="39" t="s">
        <v>26</v>
      </c>
      <c r="C36" s="15" t="s">
        <v>100</v>
      </c>
      <c r="D36" s="11" t="s">
        <v>161</v>
      </c>
      <c r="E36" s="46">
        <v>2643.8375000000001</v>
      </c>
      <c r="F36" s="46">
        <v>2291</v>
      </c>
      <c r="G36" s="21">
        <f>(F36-E36)/E36</f>
        <v>-0.13345657590528923</v>
      </c>
      <c r="H36" s="46">
        <v>2254.5500000000002</v>
      </c>
      <c r="I36" s="21">
        <f>(F36-H36)/H36</f>
        <v>1.6167306114302105E-2</v>
      </c>
    </row>
    <row r="37" spans="1:9" ht="16.5" x14ac:dyDescent="0.3">
      <c r="A37" s="37"/>
      <c r="B37" s="34" t="s">
        <v>27</v>
      </c>
      <c r="C37" s="15" t="s">
        <v>101</v>
      </c>
      <c r="D37" s="11" t="s">
        <v>161</v>
      </c>
      <c r="E37" s="46">
        <v>2597.0625</v>
      </c>
      <c r="F37" s="46">
        <v>2132.6999999999998</v>
      </c>
      <c r="G37" s="21">
        <f>(F37-E37)/E37</f>
        <v>-0.17880297451447555</v>
      </c>
      <c r="H37" s="46">
        <v>2088.9499999999998</v>
      </c>
      <c r="I37" s="21">
        <f>(F37-H37)/H37</f>
        <v>2.0943536226333805E-2</v>
      </c>
    </row>
    <row r="38" spans="1:9" ht="17.25" thickBot="1" x14ac:dyDescent="0.35">
      <c r="A38" s="38"/>
      <c r="B38" s="39" t="s">
        <v>30</v>
      </c>
      <c r="C38" s="15" t="s">
        <v>104</v>
      </c>
      <c r="D38" s="24" t="s">
        <v>161</v>
      </c>
      <c r="E38" s="49">
        <v>1454.7667499999998</v>
      </c>
      <c r="F38" s="49">
        <v>1167.317</v>
      </c>
      <c r="G38" s="23">
        <f>(F38-E38)/E38</f>
        <v>-0.19759164140918109</v>
      </c>
      <c r="H38" s="49">
        <v>1121.9000000000001</v>
      </c>
      <c r="I38" s="23">
        <f>(F38-H38)/H38</f>
        <v>4.0482217666458611E-2</v>
      </c>
    </row>
    <row r="39" spans="1:9" ht="15.75" customHeight="1" thickBot="1" x14ac:dyDescent="0.25">
      <c r="A39" s="159" t="s">
        <v>189</v>
      </c>
      <c r="B39" s="160"/>
      <c r="C39" s="160"/>
      <c r="D39" s="161"/>
      <c r="E39" s="86">
        <f>SUM(E34:E38)</f>
        <v>10242.829249999999</v>
      </c>
      <c r="F39" s="109">
        <f>SUM(F34:F38)</f>
        <v>9074.6919999999991</v>
      </c>
      <c r="G39" s="110">
        <f t="shared" ref="G39" si="2">(F39-E39)/E39</f>
        <v>-0.11404439354487921</v>
      </c>
      <c r="H39" s="109">
        <f>SUM(H34:H38)</f>
        <v>8945.7416666666668</v>
      </c>
      <c r="I39" s="111">
        <f t="shared" ref="I39" si="3">(F39-H39)/H39</f>
        <v>1.4414716871807608E-2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36</v>
      </c>
      <c r="C41" s="15" t="s">
        <v>153</v>
      </c>
      <c r="D41" s="20" t="s">
        <v>161</v>
      </c>
      <c r="E41" s="46">
        <v>12159.166666666666</v>
      </c>
      <c r="F41" s="46">
        <v>12531.666666666666</v>
      </c>
      <c r="G41" s="21">
        <f>(F41-E41)/E41</f>
        <v>3.0635323144404085E-2</v>
      </c>
      <c r="H41" s="46">
        <v>13198.333333333334</v>
      </c>
      <c r="I41" s="21">
        <f>(F41-H41)/H41</f>
        <v>-5.0511428210632744E-2</v>
      </c>
    </row>
    <row r="42" spans="1:9" ht="16.5" x14ac:dyDescent="0.3">
      <c r="A42" s="37"/>
      <c r="B42" s="34" t="s">
        <v>31</v>
      </c>
      <c r="C42" s="15" t="s">
        <v>105</v>
      </c>
      <c r="D42" s="11" t="s">
        <v>161</v>
      </c>
      <c r="E42" s="46">
        <v>26938.413972222221</v>
      </c>
      <c r="F42" s="46">
        <v>26406.633333333331</v>
      </c>
      <c r="G42" s="21">
        <f>(F42-E42)/E42</f>
        <v>-1.9740606831465266E-2</v>
      </c>
      <c r="H42" s="46">
        <v>26773.266333333333</v>
      </c>
      <c r="I42" s="21">
        <f>(F42-H42)/H42</f>
        <v>-1.3693995922474916E-2</v>
      </c>
    </row>
    <row r="43" spans="1:9" ht="16.5" x14ac:dyDescent="0.3">
      <c r="A43" s="37"/>
      <c r="B43" s="39" t="s">
        <v>33</v>
      </c>
      <c r="C43" s="15" t="s">
        <v>107</v>
      </c>
      <c r="D43" s="11" t="s">
        <v>161</v>
      </c>
      <c r="E43" s="57">
        <v>10657.875</v>
      </c>
      <c r="F43" s="57">
        <v>10204.75</v>
      </c>
      <c r="G43" s="21">
        <f>(F43-E43)/E43</f>
        <v>-4.2515510831192899E-2</v>
      </c>
      <c r="H43" s="57">
        <v>10329.75</v>
      </c>
      <c r="I43" s="21">
        <f>(F43-H43)/H43</f>
        <v>-1.2100970497833926E-2</v>
      </c>
    </row>
    <row r="44" spans="1:9" ht="16.5" x14ac:dyDescent="0.3">
      <c r="A44" s="37"/>
      <c r="B44" s="34" t="s">
        <v>35</v>
      </c>
      <c r="C44" s="15" t="s">
        <v>152</v>
      </c>
      <c r="D44" s="11" t="s">
        <v>161</v>
      </c>
      <c r="E44" s="47">
        <v>9968.5714285714294</v>
      </c>
      <c r="F44" s="47">
        <v>9966</v>
      </c>
      <c r="G44" s="21">
        <f>(F44-E44)/E44</f>
        <v>-2.5795356835777382E-4</v>
      </c>
      <c r="H44" s="47">
        <v>9966</v>
      </c>
      <c r="I44" s="21">
        <f>(F44-H44)/H44</f>
        <v>0</v>
      </c>
    </row>
    <row r="45" spans="1:9" ht="16.5" x14ac:dyDescent="0.3">
      <c r="A45" s="37"/>
      <c r="B45" s="34" t="s">
        <v>32</v>
      </c>
      <c r="C45" s="15" t="s">
        <v>106</v>
      </c>
      <c r="D45" s="11" t="s">
        <v>161</v>
      </c>
      <c r="E45" s="47">
        <v>15265.263972222223</v>
      </c>
      <c r="F45" s="47">
        <v>15215.966666666667</v>
      </c>
      <c r="G45" s="21">
        <f>(F45-E45)/E45</f>
        <v>-3.229377863708137E-3</v>
      </c>
      <c r="H45" s="47">
        <v>15146.522222222222</v>
      </c>
      <c r="I45" s="21">
        <f>(F45-H45)/H45</f>
        <v>4.5848441923228966E-3</v>
      </c>
    </row>
    <row r="46" spans="1:9" ht="16.5" customHeight="1" thickBot="1" x14ac:dyDescent="0.35">
      <c r="A46" s="38"/>
      <c r="B46" s="34" t="s">
        <v>34</v>
      </c>
      <c r="C46" s="15" t="s">
        <v>154</v>
      </c>
      <c r="D46" s="24" t="s">
        <v>161</v>
      </c>
      <c r="E46" s="50">
        <v>5821.5499999999993</v>
      </c>
      <c r="F46" s="50">
        <v>6116.6</v>
      </c>
      <c r="G46" s="31">
        <f>(F46-E46)/E46</f>
        <v>5.0682378404377032E-2</v>
      </c>
      <c r="H46" s="50">
        <v>6063.2</v>
      </c>
      <c r="I46" s="31">
        <f>(F46-H46)/H46</f>
        <v>8.8072305053438025E-3</v>
      </c>
    </row>
    <row r="47" spans="1:9" ht="15.75" customHeight="1" thickBot="1" x14ac:dyDescent="0.25">
      <c r="A47" s="159" t="s">
        <v>190</v>
      </c>
      <c r="B47" s="160"/>
      <c r="C47" s="160"/>
      <c r="D47" s="161"/>
      <c r="E47" s="86">
        <f>SUM(E41:E46)</f>
        <v>80810.841039682549</v>
      </c>
      <c r="F47" s="86">
        <f>SUM(F41:F46)</f>
        <v>80441.616666666669</v>
      </c>
      <c r="G47" s="110">
        <f t="shared" ref="G47" si="4">(F47-E47)/E47</f>
        <v>-4.5689955489334813E-3</v>
      </c>
      <c r="H47" s="109">
        <f>SUM(H41:H46)</f>
        <v>81477.07188888888</v>
      </c>
      <c r="I47" s="111">
        <f t="shared" ref="I47" si="5">(F47-H47)/H47</f>
        <v>-1.2708547303151404E-2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45</v>
      </c>
      <c r="C49" s="15" t="s">
        <v>109</v>
      </c>
      <c r="D49" s="20" t="s">
        <v>108</v>
      </c>
      <c r="E49" s="43">
        <v>5468.6111111111113</v>
      </c>
      <c r="F49" s="43">
        <v>5153.8888888888887</v>
      </c>
      <c r="G49" s="21">
        <f>(F49-E49)/E49</f>
        <v>-5.7550667953471905E-2</v>
      </c>
      <c r="H49" s="43">
        <v>5304.4444444444443</v>
      </c>
      <c r="I49" s="21">
        <f>(F49-H49)/H49</f>
        <v>-2.8382907415165498E-2</v>
      </c>
    </row>
    <row r="50" spans="1:9" ht="16.5" x14ac:dyDescent="0.3">
      <c r="A50" s="37"/>
      <c r="B50" s="34" t="s">
        <v>48</v>
      </c>
      <c r="C50" s="15" t="s">
        <v>157</v>
      </c>
      <c r="D50" s="13" t="s">
        <v>114</v>
      </c>
      <c r="E50" s="47">
        <v>19096.904444444444</v>
      </c>
      <c r="F50" s="47">
        <v>19284.017500000002</v>
      </c>
      <c r="G50" s="21">
        <f>(F50-E50)/E50</f>
        <v>9.7980830401018827E-3</v>
      </c>
      <c r="H50" s="47">
        <v>19284.017749999999</v>
      </c>
      <c r="I50" s="21">
        <f>(F50-H50)/H50</f>
        <v>-1.296410325708436E-8</v>
      </c>
    </row>
    <row r="51" spans="1:9" ht="16.5" x14ac:dyDescent="0.3">
      <c r="A51" s="37"/>
      <c r="B51" s="34" t="s">
        <v>46</v>
      </c>
      <c r="C51" s="15" t="s">
        <v>111</v>
      </c>
      <c r="D51" s="11" t="s">
        <v>110</v>
      </c>
      <c r="E51" s="47">
        <v>6144.4444444444443</v>
      </c>
      <c r="F51" s="47">
        <v>6035.333333333333</v>
      </c>
      <c r="G51" s="21">
        <f>(F51-E51)/E51</f>
        <v>-1.7757685352622093E-2</v>
      </c>
      <c r="H51" s="47">
        <v>6035.333333333333</v>
      </c>
      <c r="I51" s="21">
        <f>(F51-H51)/H51</f>
        <v>0</v>
      </c>
    </row>
    <row r="52" spans="1:9" ht="16.5" x14ac:dyDescent="0.3">
      <c r="A52" s="37"/>
      <c r="B52" s="34" t="s">
        <v>47</v>
      </c>
      <c r="C52" s="15" t="s">
        <v>113</v>
      </c>
      <c r="D52" s="11" t="s">
        <v>114</v>
      </c>
      <c r="E52" s="47">
        <v>19273.75</v>
      </c>
      <c r="F52" s="47">
        <v>19026.428571428572</v>
      </c>
      <c r="G52" s="21">
        <f>(F52-E52)/E52</f>
        <v>-1.2832034688186136E-2</v>
      </c>
      <c r="H52" s="47">
        <v>19026.428571428572</v>
      </c>
      <c r="I52" s="21">
        <f>(F52-H52)/H52</f>
        <v>0</v>
      </c>
    </row>
    <row r="53" spans="1:9" ht="16.5" x14ac:dyDescent="0.3">
      <c r="A53" s="37"/>
      <c r="B53" s="34" t="s">
        <v>49</v>
      </c>
      <c r="C53" s="15" t="s">
        <v>158</v>
      </c>
      <c r="D53" s="13" t="s">
        <v>199</v>
      </c>
      <c r="E53" s="47">
        <v>2199.2857142857142</v>
      </c>
      <c r="F53" s="47">
        <v>2241.6666666666665</v>
      </c>
      <c r="G53" s="21">
        <f>(F53-E53)/E53</f>
        <v>1.9270325863375515E-2</v>
      </c>
      <c r="H53" s="47">
        <v>2241.6666666666665</v>
      </c>
      <c r="I53" s="21">
        <f>(F53-H53)/H53</f>
        <v>0</v>
      </c>
    </row>
    <row r="54" spans="1:9" ht="16.5" customHeight="1" thickBot="1" x14ac:dyDescent="0.35">
      <c r="A54" s="38"/>
      <c r="B54" s="34" t="s">
        <v>50</v>
      </c>
      <c r="C54" s="15" t="s">
        <v>159</v>
      </c>
      <c r="D54" s="12" t="s">
        <v>112</v>
      </c>
      <c r="E54" s="50">
        <v>26138.25</v>
      </c>
      <c r="F54" s="50">
        <v>27836</v>
      </c>
      <c r="G54" s="31">
        <f>(F54-E54)/E54</f>
        <v>6.4952703413579713E-2</v>
      </c>
      <c r="H54" s="50">
        <v>27836</v>
      </c>
      <c r="I54" s="31">
        <f>(F54-H54)/H54</f>
        <v>0</v>
      </c>
    </row>
    <row r="55" spans="1:9" ht="15.75" customHeight="1" thickBot="1" x14ac:dyDescent="0.25">
      <c r="A55" s="159" t="s">
        <v>191</v>
      </c>
      <c r="B55" s="160"/>
      <c r="C55" s="160"/>
      <c r="D55" s="161"/>
      <c r="E55" s="86">
        <f>SUM(E49:E54)</f>
        <v>78321.245714285717</v>
      </c>
      <c r="F55" s="86">
        <f>SUM(F49:F54)</f>
        <v>79577.334960317472</v>
      </c>
      <c r="G55" s="110">
        <f t="shared" ref="G55" si="6">(F55-E55)/E55</f>
        <v>1.603765663551807E-2</v>
      </c>
      <c r="H55" s="86">
        <f>SUM(H49:H54)</f>
        <v>79727.890765873017</v>
      </c>
      <c r="I55" s="111">
        <f t="shared" ref="I55" si="7">(F55-H55)/H55</f>
        <v>-1.8883706079427501E-3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54</v>
      </c>
      <c r="C57" s="19" t="s">
        <v>121</v>
      </c>
      <c r="D57" s="20" t="s">
        <v>120</v>
      </c>
      <c r="E57" s="43">
        <v>5098.125</v>
      </c>
      <c r="F57" s="66">
        <v>4391.875</v>
      </c>
      <c r="G57" s="22">
        <f>(F57-E57)/E57</f>
        <v>-0.13853132279024152</v>
      </c>
      <c r="H57" s="66">
        <v>4755.625</v>
      </c>
      <c r="I57" s="22">
        <f>(F57-H57)/H57</f>
        <v>-7.64883690366671E-2</v>
      </c>
    </row>
    <row r="58" spans="1:9" ht="16.5" x14ac:dyDescent="0.3">
      <c r="A58" s="118"/>
      <c r="B58" s="99" t="s">
        <v>43</v>
      </c>
      <c r="C58" s="15" t="s">
        <v>119</v>
      </c>
      <c r="D58" s="11" t="s">
        <v>114</v>
      </c>
      <c r="E58" s="47">
        <v>4406.1111111111113</v>
      </c>
      <c r="F58" s="47">
        <v>3892</v>
      </c>
      <c r="G58" s="21">
        <f>(F58-E58)/E58</f>
        <v>-0.11668137687555168</v>
      </c>
      <c r="H58" s="47">
        <v>4047.7777777777778</v>
      </c>
      <c r="I58" s="21">
        <f>(F58-H58)/H58</f>
        <v>-3.8484765303321448E-2</v>
      </c>
    </row>
    <row r="59" spans="1:9" ht="16.5" x14ac:dyDescent="0.3">
      <c r="A59" s="118"/>
      <c r="B59" s="99" t="s">
        <v>55</v>
      </c>
      <c r="C59" s="15" t="s">
        <v>122</v>
      </c>
      <c r="D59" s="11" t="s">
        <v>120</v>
      </c>
      <c r="E59" s="47">
        <v>4997</v>
      </c>
      <c r="F59" s="70">
        <v>4799.5</v>
      </c>
      <c r="G59" s="21">
        <f>(F59-E59)/E59</f>
        <v>-3.9523714228537121E-2</v>
      </c>
      <c r="H59" s="70">
        <v>4809.5</v>
      </c>
      <c r="I59" s="21">
        <f>(F59-H59)/H59</f>
        <v>-2.0792182139515543E-3</v>
      </c>
    </row>
    <row r="60" spans="1:9" ht="16.5" x14ac:dyDescent="0.3">
      <c r="A60" s="118"/>
      <c r="B60" s="99" t="s">
        <v>38</v>
      </c>
      <c r="C60" s="15" t="s">
        <v>115</v>
      </c>
      <c r="D60" s="11" t="s">
        <v>114</v>
      </c>
      <c r="E60" s="47">
        <v>3750</v>
      </c>
      <c r="F60" s="70">
        <v>3750</v>
      </c>
      <c r="G60" s="21">
        <f>(F60-E60)/E60</f>
        <v>0</v>
      </c>
      <c r="H60" s="70">
        <v>3750</v>
      </c>
      <c r="I60" s="21">
        <f>(F60-H60)/H60</f>
        <v>0</v>
      </c>
    </row>
    <row r="61" spans="1:9" ht="16.5" x14ac:dyDescent="0.3">
      <c r="A61" s="118"/>
      <c r="B61" s="99" t="s">
        <v>39</v>
      </c>
      <c r="C61" s="15" t="s">
        <v>116</v>
      </c>
      <c r="D61" s="11" t="s">
        <v>114</v>
      </c>
      <c r="E61" s="47">
        <v>3867.583333333333</v>
      </c>
      <c r="F61" s="105">
        <v>3606.1428571428573</v>
      </c>
      <c r="G61" s="21">
        <f>(F61-E61)/E61</f>
        <v>-6.75978908940921E-2</v>
      </c>
      <c r="H61" s="105">
        <v>3606.1428571428573</v>
      </c>
      <c r="I61" s="21">
        <f>(F61-H61)/H61</f>
        <v>0</v>
      </c>
    </row>
    <row r="62" spans="1:9" ht="17.25" thickBot="1" x14ac:dyDescent="0.35">
      <c r="A62" s="118"/>
      <c r="B62" s="100" t="s">
        <v>40</v>
      </c>
      <c r="C62" s="16" t="s">
        <v>117</v>
      </c>
      <c r="D62" s="12" t="s">
        <v>114</v>
      </c>
      <c r="E62" s="50">
        <v>2032.5</v>
      </c>
      <c r="F62" s="73">
        <v>2881.25</v>
      </c>
      <c r="G62" s="29">
        <f>(F62-E62)/E62</f>
        <v>0.41758917589175892</v>
      </c>
      <c r="H62" s="73">
        <v>2881.25</v>
      </c>
      <c r="I62" s="29">
        <f>(F62-H62)/H62</f>
        <v>0</v>
      </c>
    </row>
    <row r="63" spans="1:9" ht="16.5" x14ac:dyDescent="0.3">
      <c r="A63" s="118"/>
      <c r="B63" s="101" t="s">
        <v>41</v>
      </c>
      <c r="C63" s="14" t="s">
        <v>118</v>
      </c>
      <c r="D63" s="11" t="s">
        <v>114</v>
      </c>
      <c r="E63" s="43">
        <v>5500</v>
      </c>
      <c r="F63" s="68">
        <v>4650</v>
      </c>
      <c r="G63" s="21">
        <f>(F63-E63)/E63</f>
        <v>-0.15454545454545454</v>
      </c>
      <c r="H63" s="68">
        <v>4650</v>
      </c>
      <c r="I63" s="21">
        <f>(F63-H63)/H63</f>
        <v>0</v>
      </c>
    </row>
    <row r="64" spans="1:9" ht="16.5" x14ac:dyDescent="0.3">
      <c r="A64" s="118"/>
      <c r="B64" s="99" t="s">
        <v>42</v>
      </c>
      <c r="C64" s="15" t="s">
        <v>198</v>
      </c>
      <c r="D64" s="13" t="s">
        <v>114</v>
      </c>
      <c r="E64" s="47">
        <v>2108.75</v>
      </c>
      <c r="F64" s="70">
        <v>2026</v>
      </c>
      <c r="G64" s="21">
        <f>(F64-E64)/E64</f>
        <v>-3.924125666864256E-2</v>
      </c>
      <c r="H64" s="70">
        <v>2026</v>
      </c>
      <c r="I64" s="21">
        <f>(F64-H64)/H64</f>
        <v>0</v>
      </c>
    </row>
    <row r="65" spans="1:9" ht="16.5" customHeight="1" thickBot="1" x14ac:dyDescent="0.35">
      <c r="A65" s="119"/>
      <c r="B65" s="100" t="s">
        <v>56</v>
      </c>
      <c r="C65" s="16" t="s">
        <v>123</v>
      </c>
      <c r="D65" s="12" t="s">
        <v>120</v>
      </c>
      <c r="E65" s="50">
        <v>20838.75</v>
      </c>
      <c r="F65" s="73">
        <v>21313.75</v>
      </c>
      <c r="G65" s="29">
        <f>(F65-E65)/E65</f>
        <v>2.2794073540879371E-2</v>
      </c>
      <c r="H65" s="73">
        <v>21088.75</v>
      </c>
      <c r="I65" s="29">
        <f>(F65-H65)/H65</f>
        <v>1.0669195661193764E-2</v>
      </c>
    </row>
    <row r="66" spans="1:9" ht="15.75" customHeight="1" thickBot="1" x14ac:dyDescent="0.25">
      <c r="A66" s="159" t="s">
        <v>192</v>
      </c>
      <c r="B66" s="174"/>
      <c r="C66" s="174"/>
      <c r="D66" s="175"/>
      <c r="E66" s="106">
        <f>SUM(E57:E65)</f>
        <v>52598.819444444438</v>
      </c>
      <c r="F66" s="106">
        <f>SUM(F57:F65)</f>
        <v>51310.517857142855</v>
      </c>
      <c r="G66" s="108">
        <f t="shared" ref="G66" si="8">(F66-E66)/E66</f>
        <v>-2.4492975334975034E-2</v>
      </c>
      <c r="H66" s="106">
        <f>SUM(H57:H65)</f>
        <v>51615.045634920636</v>
      </c>
      <c r="I66" s="111">
        <f t="shared" ref="I66" si="9">(F66-H66)/H66</f>
        <v>-5.8999807910999876E-3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61</v>
      </c>
      <c r="C68" s="15" t="s">
        <v>130</v>
      </c>
      <c r="D68" s="20" t="s">
        <v>216</v>
      </c>
      <c r="E68" s="43">
        <v>12894.6875</v>
      </c>
      <c r="F68" s="54">
        <v>10700</v>
      </c>
      <c r="G68" s="21">
        <f>(F68-E68)/E68</f>
        <v>-0.17020090638101931</v>
      </c>
      <c r="H68" s="54">
        <v>10781.25</v>
      </c>
      <c r="I68" s="21">
        <f>(F68-H68)/H68</f>
        <v>-7.5362318840579709E-3</v>
      </c>
    </row>
    <row r="69" spans="1:9" ht="16.5" x14ac:dyDescent="0.3">
      <c r="A69" s="37"/>
      <c r="B69" s="34" t="s">
        <v>59</v>
      </c>
      <c r="C69" s="15" t="s">
        <v>128</v>
      </c>
      <c r="D69" s="13" t="s">
        <v>124</v>
      </c>
      <c r="E69" s="47">
        <v>6465.208333333333</v>
      </c>
      <c r="F69" s="46">
        <v>6287.7777777777774</v>
      </c>
      <c r="G69" s="21">
        <f>(F69-E69)/E69</f>
        <v>-2.7443903801329782E-2</v>
      </c>
      <c r="H69" s="46">
        <v>6305.5555555555557</v>
      </c>
      <c r="I69" s="21">
        <f>(F69-H69)/H69</f>
        <v>-2.8193832599119743E-3</v>
      </c>
    </row>
    <row r="70" spans="1:9" ht="16.5" x14ac:dyDescent="0.3">
      <c r="A70" s="37"/>
      <c r="B70" s="34" t="s">
        <v>60</v>
      </c>
      <c r="C70" s="15" t="s">
        <v>129</v>
      </c>
      <c r="D70" s="13" t="s">
        <v>215</v>
      </c>
      <c r="E70" s="47">
        <v>47046.625</v>
      </c>
      <c r="F70" s="46">
        <v>46491.857142857145</v>
      </c>
      <c r="G70" s="21">
        <f>(F70-E70)/E70</f>
        <v>-1.1791873639030538E-2</v>
      </c>
      <c r="H70" s="46">
        <v>46491.857142857145</v>
      </c>
      <c r="I70" s="21">
        <f>(F70-H70)/H70</f>
        <v>0</v>
      </c>
    </row>
    <row r="71" spans="1:9" ht="16.5" x14ac:dyDescent="0.3">
      <c r="A71" s="37"/>
      <c r="B71" s="34" t="s">
        <v>64</v>
      </c>
      <c r="C71" s="15" t="s">
        <v>133</v>
      </c>
      <c r="D71" s="13" t="s">
        <v>127</v>
      </c>
      <c r="E71" s="47">
        <v>3474.4345238095239</v>
      </c>
      <c r="F71" s="46">
        <v>2985</v>
      </c>
      <c r="G71" s="21">
        <f>(F71-E71)/E71</f>
        <v>-0.14086739020566896</v>
      </c>
      <c r="H71" s="46">
        <v>2985</v>
      </c>
      <c r="I71" s="21">
        <f>(F71-H71)/H71</f>
        <v>0</v>
      </c>
    </row>
    <row r="72" spans="1:9" ht="16.5" x14ac:dyDescent="0.3">
      <c r="A72" s="37"/>
      <c r="B72" s="34" t="s">
        <v>63</v>
      </c>
      <c r="C72" s="15" t="s">
        <v>132</v>
      </c>
      <c r="D72" s="13" t="s">
        <v>126</v>
      </c>
      <c r="E72" s="47">
        <v>3869.8055555555557</v>
      </c>
      <c r="F72" s="46">
        <v>3644</v>
      </c>
      <c r="G72" s="21">
        <f>(F72-E72)/E72</f>
        <v>-5.8350620545103496E-2</v>
      </c>
      <c r="H72" s="46">
        <v>3640.5555555555557</v>
      </c>
      <c r="I72" s="21">
        <f>(F72-H72)/H72</f>
        <v>9.461315428047944E-4</v>
      </c>
    </row>
    <row r="73" spans="1:9" ht="16.5" customHeight="1" thickBot="1" x14ac:dyDescent="0.35">
      <c r="A73" s="37"/>
      <c r="B73" s="34" t="s">
        <v>62</v>
      </c>
      <c r="C73" s="15" t="s">
        <v>131</v>
      </c>
      <c r="D73" s="12" t="s">
        <v>125</v>
      </c>
      <c r="E73" s="50">
        <v>7501.333333333333</v>
      </c>
      <c r="F73" s="58">
        <v>7649</v>
      </c>
      <c r="G73" s="31">
        <f>(F73-E73)/E73</f>
        <v>1.9685389264130864E-2</v>
      </c>
      <c r="H73" s="58">
        <v>7619</v>
      </c>
      <c r="I73" s="31">
        <f>(F73-H73)/H73</f>
        <v>3.9375246095288098E-3</v>
      </c>
    </row>
    <row r="74" spans="1:9" ht="15.75" customHeight="1" thickBot="1" x14ac:dyDescent="0.25">
      <c r="A74" s="159" t="s">
        <v>214</v>
      </c>
      <c r="B74" s="160"/>
      <c r="C74" s="160"/>
      <c r="D74" s="161"/>
      <c r="E74" s="86">
        <f>SUM(E68:E73)</f>
        <v>81252.094246031746</v>
      </c>
      <c r="F74" s="86">
        <f>SUM(F68:F73)</f>
        <v>77757.634920634926</v>
      </c>
      <c r="G74" s="110">
        <f t="shared" ref="G74" si="10">(F74-E74)/E74</f>
        <v>-4.3007621622841857E-2</v>
      </c>
      <c r="H74" s="86">
        <f>SUM(H68:H73)</f>
        <v>77823.218253968254</v>
      </c>
      <c r="I74" s="111">
        <f t="shared" ref="I74" si="11">(F74-H74)/H74</f>
        <v>-8.4272193832056475E-4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67</v>
      </c>
      <c r="C76" s="18" t="s">
        <v>139</v>
      </c>
      <c r="D76" s="20" t="s">
        <v>135</v>
      </c>
      <c r="E76" s="43">
        <v>2747.2222222222222</v>
      </c>
      <c r="F76" s="43">
        <v>2740.375</v>
      </c>
      <c r="G76" s="21">
        <f>(F76-E76)/E76</f>
        <v>-2.4924165824064528E-3</v>
      </c>
      <c r="H76" s="43">
        <v>2740.375</v>
      </c>
      <c r="I76" s="21">
        <f>(F76-H76)/H76</f>
        <v>0</v>
      </c>
    </row>
    <row r="77" spans="1:9" ht="16.5" x14ac:dyDescent="0.3">
      <c r="A77" s="37"/>
      <c r="B77" s="34" t="s">
        <v>69</v>
      </c>
      <c r="C77" s="15" t="s">
        <v>140</v>
      </c>
      <c r="D77" s="13" t="s">
        <v>136</v>
      </c>
      <c r="E77" s="47">
        <v>1320</v>
      </c>
      <c r="F77" s="47">
        <v>1311.875</v>
      </c>
      <c r="G77" s="21">
        <f>(F77-E77)/E77</f>
        <v>-6.15530303030303E-3</v>
      </c>
      <c r="H77" s="47">
        <v>1311.875</v>
      </c>
      <c r="I77" s="21">
        <f>(F77-H77)/H77</f>
        <v>0</v>
      </c>
    </row>
    <row r="78" spans="1:9" ht="16.5" x14ac:dyDescent="0.3">
      <c r="A78" s="37"/>
      <c r="B78" s="34" t="s">
        <v>70</v>
      </c>
      <c r="C78" s="15" t="s">
        <v>141</v>
      </c>
      <c r="D78" s="13" t="s">
        <v>137</v>
      </c>
      <c r="E78" s="47">
        <v>2076.875</v>
      </c>
      <c r="F78" s="47">
        <v>2500.625</v>
      </c>
      <c r="G78" s="21">
        <f>(F78-E78)/E78</f>
        <v>0.20403250075233223</v>
      </c>
      <c r="H78" s="47">
        <v>2500.625</v>
      </c>
      <c r="I78" s="21">
        <f>(F78-H78)/H78</f>
        <v>0</v>
      </c>
    </row>
    <row r="79" spans="1:9" ht="16.5" x14ac:dyDescent="0.3">
      <c r="A79" s="37"/>
      <c r="B79" s="34" t="s">
        <v>71</v>
      </c>
      <c r="C79" s="15" t="s">
        <v>200</v>
      </c>
      <c r="D79" s="13" t="s">
        <v>134</v>
      </c>
      <c r="E79" s="47">
        <v>1693.5222222222224</v>
      </c>
      <c r="F79" s="47">
        <v>1610.5555555555557</v>
      </c>
      <c r="G79" s="21">
        <f>(F79-E79)/E79</f>
        <v>-4.8990598161622406E-2</v>
      </c>
      <c r="H79" s="47">
        <v>1610.5555555555557</v>
      </c>
      <c r="I79" s="21">
        <f>(F79-H79)/H79</f>
        <v>0</v>
      </c>
    </row>
    <row r="80" spans="1:9" ht="16.5" customHeight="1" thickBot="1" x14ac:dyDescent="0.35">
      <c r="A80" s="38"/>
      <c r="B80" s="34" t="s">
        <v>68</v>
      </c>
      <c r="C80" s="15" t="s">
        <v>138</v>
      </c>
      <c r="D80" s="12" t="s">
        <v>134</v>
      </c>
      <c r="E80" s="50">
        <v>3725.8</v>
      </c>
      <c r="F80" s="50">
        <v>3803.75</v>
      </c>
      <c r="G80" s="21">
        <f>(F80-E80)/E80</f>
        <v>2.0921681249664453E-2</v>
      </c>
      <c r="H80" s="50">
        <v>3755.625</v>
      </c>
      <c r="I80" s="21">
        <f>(F80-H80)/H80</f>
        <v>1.2814112165085705E-2</v>
      </c>
    </row>
    <row r="81" spans="1:11" ht="15.75" customHeight="1" thickBot="1" x14ac:dyDescent="0.25">
      <c r="A81" s="159" t="s">
        <v>193</v>
      </c>
      <c r="B81" s="160"/>
      <c r="C81" s="160"/>
      <c r="D81" s="161"/>
      <c r="E81" s="86">
        <f>SUM(E76:E80)</f>
        <v>11563.419444444444</v>
      </c>
      <c r="F81" s="86">
        <f>SUM(F76:F80)</f>
        <v>11967.180555555555</v>
      </c>
      <c r="G81" s="110">
        <f t="shared" ref="G81" si="12">(F81-E81)/E81</f>
        <v>3.4917103288603347E-2</v>
      </c>
      <c r="H81" s="86">
        <f>SUM(H76:H80)</f>
        <v>11919.055555555555</v>
      </c>
      <c r="I81" s="111">
        <f t="shared" ref="I81" si="13">(F81-H81)/H81</f>
        <v>4.0376521256810993E-3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1466.4285714285713</v>
      </c>
      <c r="F83" s="43">
        <v>1456.6666666666667</v>
      </c>
      <c r="G83" s="22">
        <f>(F83-E83)/E83</f>
        <v>-6.6569248254585607E-3</v>
      </c>
      <c r="H83" s="43">
        <v>1456.6666666666667</v>
      </c>
      <c r="I83" s="22">
        <f>(F83-H83)/H83</f>
        <v>0</v>
      </c>
    </row>
    <row r="84" spans="1:11" ht="16.5" x14ac:dyDescent="0.3">
      <c r="A84" s="37"/>
      <c r="B84" s="34" t="s">
        <v>75</v>
      </c>
      <c r="C84" s="15" t="s">
        <v>148</v>
      </c>
      <c r="D84" s="11" t="s">
        <v>145</v>
      </c>
      <c r="E84" s="47">
        <v>824.77777777777783</v>
      </c>
      <c r="F84" s="47">
        <v>907.875</v>
      </c>
      <c r="G84" s="21">
        <f>(F84-E84)/E84</f>
        <v>0.10075104405226991</v>
      </c>
      <c r="H84" s="47">
        <v>907.875</v>
      </c>
      <c r="I84" s="21">
        <f>(F84-H84)/H84</f>
        <v>0</v>
      </c>
    </row>
    <row r="85" spans="1:11" ht="16.5" x14ac:dyDescent="0.3">
      <c r="A85" s="37"/>
      <c r="B85" s="34" t="s">
        <v>77</v>
      </c>
      <c r="C85" s="15" t="s">
        <v>146</v>
      </c>
      <c r="D85" s="13" t="s">
        <v>162</v>
      </c>
      <c r="E85" s="47">
        <v>1504.9</v>
      </c>
      <c r="F85" s="47">
        <v>1501.8</v>
      </c>
      <c r="G85" s="21">
        <f>(F85-E85)/E85</f>
        <v>-2.0599375373779893E-3</v>
      </c>
      <c r="H85" s="47">
        <v>1501.8</v>
      </c>
      <c r="I85" s="21">
        <f>(F85-H85)/H85</f>
        <v>0</v>
      </c>
    </row>
    <row r="86" spans="1:11" ht="16.5" x14ac:dyDescent="0.3">
      <c r="A86" s="37"/>
      <c r="B86" s="34" t="s">
        <v>78</v>
      </c>
      <c r="C86" s="15" t="s">
        <v>149</v>
      </c>
      <c r="D86" s="13" t="s">
        <v>147</v>
      </c>
      <c r="E86" s="47">
        <v>1962.675</v>
      </c>
      <c r="F86" s="47">
        <v>1940.3</v>
      </c>
      <c r="G86" s="21">
        <f>(F86-E86)/E86</f>
        <v>-1.1400257301896647E-2</v>
      </c>
      <c r="H86" s="47">
        <v>1940.3</v>
      </c>
      <c r="I86" s="21">
        <f>(F86-H86)/H86</f>
        <v>0</v>
      </c>
    </row>
    <row r="87" spans="1:11" ht="16.5" x14ac:dyDescent="0.3">
      <c r="A87" s="37"/>
      <c r="B87" s="34" t="s">
        <v>79</v>
      </c>
      <c r="C87" s="15" t="s">
        <v>155</v>
      </c>
      <c r="D87" s="25" t="s">
        <v>156</v>
      </c>
      <c r="E87" s="61">
        <v>8303.3333333333339</v>
      </c>
      <c r="F87" s="61">
        <v>8218.25</v>
      </c>
      <c r="G87" s="21">
        <f>(F87-E87)/E87</f>
        <v>-1.0246888799678916E-2</v>
      </c>
      <c r="H87" s="61">
        <v>8218.25</v>
      </c>
      <c r="I87" s="21">
        <f>(F87-H87)/H87</f>
        <v>0</v>
      </c>
    </row>
    <row r="88" spans="1:11" ht="16.5" x14ac:dyDescent="0.3">
      <c r="A88" s="37"/>
      <c r="B88" s="34" t="s">
        <v>80</v>
      </c>
      <c r="C88" s="15" t="s">
        <v>151</v>
      </c>
      <c r="D88" s="25" t="s">
        <v>150</v>
      </c>
      <c r="E88" s="61">
        <v>3996</v>
      </c>
      <c r="F88" s="61">
        <v>3939.3</v>
      </c>
      <c r="G88" s="21">
        <f>(F88-E88)/E88</f>
        <v>-1.4189189189189143E-2</v>
      </c>
      <c r="H88" s="61">
        <v>3939.3</v>
      </c>
      <c r="I88" s="21">
        <f>(F88-H88)/H88</f>
        <v>0</v>
      </c>
    </row>
    <row r="89" spans="1:11" ht="16.5" customHeight="1" thickBot="1" x14ac:dyDescent="0.35">
      <c r="A89" s="35"/>
      <c r="B89" s="36" t="s">
        <v>76</v>
      </c>
      <c r="C89" s="16" t="s">
        <v>143</v>
      </c>
      <c r="D89" s="12" t="s">
        <v>161</v>
      </c>
      <c r="E89" s="50">
        <v>1369.2111111111112</v>
      </c>
      <c r="F89" s="138">
        <v>1181.6666666666667</v>
      </c>
      <c r="G89" s="23">
        <f>(F89-E89)/E89</f>
        <v>-0.13697262819628497</v>
      </c>
      <c r="H89" s="138">
        <v>1179.4444444444443</v>
      </c>
      <c r="I89" s="23">
        <f>(F89-H89)/H89</f>
        <v>1.8841262364579928E-3</v>
      </c>
    </row>
    <row r="90" spans="1:11" ht="15.75" customHeight="1" thickBot="1" x14ac:dyDescent="0.25">
      <c r="A90" s="159" t="s">
        <v>194</v>
      </c>
      <c r="B90" s="160"/>
      <c r="C90" s="160"/>
      <c r="D90" s="161"/>
      <c r="E90" s="86">
        <f>SUM(E83:E89)</f>
        <v>19427.325793650794</v>
      </c>
      <c r="F90" s="86">
        <f>SUM(F83:F89)</f>
        <v>19145.858333333334</v>
      </c>
      <c r="G90" s="120">
        <f t="shared" ref="G90:G91" si="14">(F90-E90)/E90</f>
        <v>-1.4488224643324277E-2</v>
      </c>
      <c r="H90" s="86">
        <f>SUM(H83:H89)</f>
        <v>19143.636111111111</v>
      </c>
      <c r="I90" s="111">
        <f t="shared" ref="I90:I91" si="15">(F90-H90)/H90</f>
        <v>1.160815118572397E-4</v>
      </c>
    </row>
    <row r="91" spans="1:11" ht="15.75" customHeight="1" thickBot="1" x14ac:dyDescent="0.25">
      <c r="A91" s="159" t="s">
        <v>195</v>
      </c>
      <c r="B91" s="160"/>
      <c r="C91" s="160"/>
      <c r="D91" s="161"/>
      <c r="E91" s="106">
        <f>SUM(E90+E81+E74+E66+E55+E47+E39+E32)</f>
        <v>351863.98471031751</v>
      </c>
      <c r="F91" s="106">
        <f>SUM(F32,F39,F47,F55,F66,F74,F81,F90)</f>
        <v>347703.10329365078</v>
      </c>
      <c r="G91" s="108">
        <f t="shared" si="14"/>
        <v>-1.1825255205054017E-2</v>
      </c>
      <c r="H91" s="106">
        <f>SUM(H32,H39,H47,H55,H66,H74,H81,H90)</f>
        <v>349364.25987698406</v>
      </c>
      <c r="I91" s="121">
        <f t="shared" si="15"/>
        <v>-4.7547982839406281E-3</v>
      </c>
      <c r="J91" s="122"/>
    </row>
    <row r="92" spans="1:11" x14ac:dyDescent="0.25">
      <c r="E92" s="123"/>
      <c r="F92" s="123"/>
      <c r="K92" s="124"/>
    </row>
    <row r="95" spans="1:11" x14ac:dyDescent="0.25">
      <c r="E95" s="139"/>
      <c r="F95" s="139"/>
      <c r="G95" s="139"/>
      <c r="H95" s="139"/>
      <c r="I95" s="139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abSelected="1" topLeftCell="A15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28.375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5" t="s">
        <v>205</v>
      </c>
      <c r="B9" s="26"/>
      <c r="C9" s="26"/>
      <c r="D9" s="26"/>
      <c r="E9" s="144"/>
      <c r="F9" s="14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221</v>
      </c>
    </row>
    <row r="12" spans="1:9" ht="15.75" thickBot="1" x14ac:dyDescent="0.3"/>
    <row r="13" spans="1:9" ht="24.75" customHeight="1" x14ac:dyDescent="0.2">
      <c r="A13" s="153" t="s">
        <v>3</v>
      </c>
      <c r="B13" s="153"/>
      <c r="C13" s="155" t="s">
        <v>0</v>
      </c>
      <c r="D13" s="149" t="s">
        <v>207</v>
      </c>
      <c r="E13" s="149" t="s">
        <v>208</v>
      </c>
      <c r="F13" s="149" t="s">
        <v>209</v>
      </c>
      <c r="G13" s="149" t="s">
        <v>210</v>
      </c>
      <c r="H13" s="149" t="s">
        <v>211</v>
      </c>
      <c r="I13" s="149" t="s">
        <v>212</v>
      </c>
    </row>
    <row r="14" spans="1:9" ht="24.75" customHeight="1" thickBot="1" x14ac:dyDescent="0.25">
      <c r="A14" s="154"/>
      <c r="B14" s="154"/>
      <c r="C14" s="156"/>
      <c r="D14" s="169"/>
      <c r="E14" s="169"/>
      <c r="F14" s="169"/>
      <c r="G14" s="150"/>
      <c r="H14" s="169"/>
      <c r="I14" s="169"/>
    </row>
    <row r="15" spans="1:9" ht="17.25" customHeight="1" thickBot="1" x14ac:dyDescent="0.3">
      <c r="A15" s="90" t="s">
        <v>24</v>
      </c>
      <c r="B15" s="129"/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40" t="s">
        <v>4</v>
      </c>
      <c r="C16" s="14" t="s">
        <v>163</v>
      </c>
      <c r="D16" s="135">
        <v>1500</v>
      </c>
      <c r="E16" s="135">
        <v>1500</v>
      </c>
      <c r="F16" s="135">
        <v>1750</v>
      </c>
      <c r="G16" s="135">
        <v>1750</v>
      </c>
      <c r="H16" s="136">
        <v>1416</v>
      </c>
      <c r="I16" s="83">
        <v>1583.2</v>
      </c>
    </row>
    <row r="17" spans="1:9" ht="16.5" x14ac:dyDescent="0.3">
      <c r="A17" s="92"/>
      <c r="B17" s="141" t="s">
        <v>5</v>
      </c>
      <c r="C17" s="15" t="s">
        <v>164</v>
      </c>
      <c r="D17" s="93">
        <v>1750</v>
      </c>
      <c r="E17" s="93">
        <v>1750</v>
      </c>
      <c r="F17" s="93">
        <v>1750</v>
      </c>
      <c r="G17" s="93">
        <v>1500</v>
      </c>
      <c r="H17" s="32">
        <v>1250</v>
      </c>
      <c r="I17" s="83">
        <v>1600</v>
      </c>
    </row>
    <row r="18" spans="1:9" ht="16.5" x14ac:dyDescent="0.3">
      <c r="A18" s="92"/>
      <c r="B18" s="141" t="s">
        <v>6</v>
      </c>
      <c r="C18" s="15" t="s">
        <v>165</v>
      </c>
      <c r="D18" s="93">
        <v>1500</v>
      </c>
      <c r="E18" s="93">
        <v>1500</v>
      </c>
      <c r="F18" s="93">
        <v>1500</v>
      </c>
      <c r="G18" s="93">
        <v>2000</v>
      </c>
      <c r="H18" s="32">
        <v>1666</v>
      </c>
      <c r="I18" s="83">
        <v>1633.2</v>
      </c>
    </row>
    <row r="19" spans="1:9" ht="16.5" x14ac:dyDescent="0.3">
      <c r="A19" s="92"/>
      <c r="B19" s="141" t="s">
        <v>7</v>
      </c>
      <c r="C19" s="15" t="s">
        <v>166</v>
      </c>
      <c r="D19" s="93">
        <v>750</v>
      </c>
      <c r="E19" s="93">
        <v>500</v>
      </c>
      <c r="F19" s="93">
        <v>1000</v>
      </c>
      <c r="G19" s="93">
        <v>1250</v>
      </c>
      <c r="H19" s="32">
        <v>1000</v>
      </c>
      <c r="I19" s="83">
        <v>900</v>
      </c>
    </row>
    <row r="20" spans="1:9" ht="16.5" x14ac:dyDescent="0.3">
      <c r="A20" s="92"/>
      <c r="B20" s="141" t="s">
        <v>8</v>
      </c>
      <c r="C20" s="15" t="s">
        <v>167</v>
      </c>
      <c r="D20" s="93">
        <v>1500</v>
      </c>
      <c r="E20" s="93">
        <v>2500</v>
      </c>
      <c r="F20" s="93">
        <v>3500</v>
      </c>
      <c r="G20" s="93">
        <v>1500</v>
      </c>
      <c r="H20" s="32">
        <v>1500</v>
      </c>
      <c r="I20" s="83">
        <v>2100</v>
      </c>
    </row>
    <row r="21" spans="1:9" ht="16.5" x14ac:dyDescent="0.3">
      <c r="A21" s="92"/>
      <c r="B21" s="141" t="s">
        <v>9</v>
      </c>
      <c r="C21" s="15" t="s">
        <v>168</v>
      </c>
      <c r="D21" s="93">
        <v>1125</v>
      </c>
      <c r="E21" s="93">
        <v>1500</v>
      </c>
      <c r="F21" s="93">
        <v>1750</v>
      </c>
      <c r="G21" s="93">
        <v>1000</v>
      </c>
      <c r="H21" s="32">
        <v>1000</v>
      </c>
      <c r="I21" s="83">
        <v>1275</v>
      </c>
    </row>
    <row r="22" spans="1:9" ht="16.5" x14ac:dyDescent="0.3">
      <c r="A22" s="92"/>
      <c r="B22" s="141" t="s">
        <v>10</v>
      </c>
      <c r="C22" s="15" t="s">
        <v>169</v>
      </c>
      <c r="D22" s="93">
        <v>1125</v>
      </c>
      <c r="E22" s="93">
        <v>1250</v>
      </c>
      <c r="F22" s="93">
        <v>875</v>
      </c>
      <c r="G22" s="93">
        <v>1500</v>
      </c>
      <c r="H22" s="32">
        <v>1166</v>
      </c>
      <c r="I22" s="83">
        <v>1183.2</v>
      </c>
    </row>
    <row r="23" spans="1:9" ht="16.5" x14ac:dyDescent="0.3">
      <c r="A23" s="92"/>
      <c r="B23" s="141" t="s">
        <v>11</v>
      </c>
      <c r="C23" s="15" t="s">
        <v>170</v>
      </c>
      <c r="D23" s="93">
        <v>416.67</v>
      </c>
      <c r="E23" s="93">
        <v>350</v>
      </c>
      <c r="F23" s="93">
        <v>625</v>
      </c>
      <c r="G23" s="93">
        <v>500</v>
      </c>
      <c r="H23" s="32">
        <v>500</v>
      </c>
      <c r="I23" s="83">
        <v>478.334</v>
      </c>
    </row>
    <row r="24" spans="1:9" ht="16.5" x14ac:dyDescent="0.3">
      <c r="A24" s="92"/>
      <c r="B24" s="141" t="s">
        <v>12</v>
      </c>
      <c r="C24" s="15" t="s">
        <v>171</v>
      </c>
      <c r="D24" s="93"/>
      <c r="E24" s="93">
        <v>350</v>
      </c>
      <c r="F24" s="93">
        <v>625</v>
      </c>
      <c r="G24" s="93">
        <v>500</v>
      </c>
      <c r="H24" s="32">
        <v>500</v>
      </c>
      <c r="I24" s="83">
        <v>493.75</v>
      </c>
    </row>
    <row r="25" spans="1:9" ht="16.5" x14ac:dyDescent="0.3">
      <c r="A25" s="92"/>
      <c r="B25" s="141" t="s">
        <v>13</v>
      </c>
      <c r="C25" s="15" t="s">
        <v>172</v>
      </c>
      <c r="D25" s="93">
        <v>416.67</v>
      </c>
      <c r="E25" s="93">
        <v>350</v>
      </c>
      <c r="F25" s="93">
        <v>625</v>
      </c>
      <c r="G25" s="93">
        <v>500</v>
      </c>
      <c r="H25" s="32">
        <v>500</v>
      </c>
      <c r="I25" s="83">
        <v>478.334</v>
      </c>
    </row>
    <row r="26" spans="1:9" ht="16.5" x14ac:dyDescent="0.3">
      <c r="A26" s="92"/>
      <c r="B26" s="141" t="s">
        <v>14</v>
      </c>
      <c r="C26" s="15" t="s">
        <v>173</v>
      </c>
      <c r="D26" s="93">
        <v>416.67</v>
      </c>
      <c r="E26" s="93">
        <v>500</v>
      </c>
      <c r="F26" s="93">
        <v>625</v>
      </c>
      <c r="G26" s="93">
        <v>500</v>
      </c>
      <c r="H26" s="32">
        <v>500</v>
      </c>
      <c r="I26" s="83">
        <v>508.334</v>
      </c>
    </row>
    <row r="27" spans="1:9" ht="16.5" x14ac:dyDescent="0.3">
      <c r="A27" s="92"/>
      <c r="B27" s="141" t="s">
        <v>15</v>
      </c>
      <c r="C27" s="15" t="s">
        <v>174</v>
      </c>
      <c r="D27" s="93">
        <v>1500</v>
      </c>
      <c r="E27" s="93">
        <v>1500</v>
      </c>
      <c r="F27" s="93">
        <v>625</v>
      </c>
      <c r="G27" s="93">
        <v>1500</v>
      </c>
      <c r="H27" s="32">
        <v>1500</v>
      </c>
      <c r="I27" s="83">
        <v>1325</v>
      </c>
    </row>
    <row r="28" spans="1:9" ht="16.5" x14ac:dyDescent="0.3">
      <c r="A28" s="92"/>
      <c r="B28" s="141" t="s">
        <v>16</v>
      </c>
      <c r="C28" s="15" t="s">
        <v>175</v>
      </c>
      <c r="D28" s="93">
        <v>416.67</v>
      </c>
      <c r="E28" s="93">
        <v>500</v>
      </c>
      <c r="F28" s="93">
        <v>625</v>
      </c>
      <c r="G28" s="93">
        <v>500</v>
      </c>
      <c r="H28" s="32">
        <v>500</v>
      </c>
      <c r="I28" s="83">
        <v>508.334</v>
      </c>
    </row>
    <row r="29" spans="1:9" ht="16.5" x14ac:dyDescent="0.3">
      <c r="A29" s="92"/>
      <c r="B29" s="141" t="s">
        <v>17</v>
      </c>
      <c r="C29" s="15" t="s">
        <v>176</v>
      </c>
      <c r="D29" s="93"/>
      <c r="E29" s="93">
        <v>1500</v>
      </c>
      <c r="F29" s="93">
        <v>1250</v>
      </c>
      <c r="G29" s="93">
        <v>1000</v>
      </c>
      <c r="H29" s="32">
        <v>1166</v>
      </c>
      <c r="I29" s="83">
        <v>1229</v>
      </c>
    </row>
    <row r="30" spans="1:9" ht="16.5" x14ac:dyDescent="0.3">
      <c r="A30" s="92"/>
      <c r="B30" s="141" t="s">
        <v>18</v>
      </c>
      <c r="C30" s="15" t="s">
        <v>177</v>
      </c>
      <c r="D30" s="93"/>
      <c r="E30" s="93">
        <v>1500</v>
      </c>
      <c r="F30" s="93">
        <v>1125</v>
      </c>
      <c r="G30" s="93">
        <v>1000</v>
      </c>
      <c r="H30" s="32">
        <v>916</v>
      </c>
      <c r="I30" s="83">
        <v>1135.25</v>
      </c>
    </row>
    <row r="31" spans="1:9" ht="17.25" thickBot="1" x14ac:dyDescent="0.35">
      <c r="A31" s="94"/>
      <c r="B31" s="142" t="s">
        <v>19</v>
      </c>
      <c r="C31" s="16" t="s">
        <v>178</v>
      </c>
      <c r="D31" s="49">
        <v>1250</v>
      </c>
      <c r="E31" s="49">
        <v>1500</v>
      </c>
      <c r="F31" s="49">
        <v>1500</v>
      </c>
      <c r="G31" s="49">
        <v>1000</v>
      </c>
      <c r="H31" s="134">
        <v>1166</v>
      </c>
      <c r="I31" s="85">
        <v>1283.2</v>
      </c>
    </row>
    <row r="32" spans="1:9" ht="17.25" customHeight="1" thickBot="1" x14ac:dyDescent="0.3">
      <c r="A32" s="90" t="s">
        <v>20</v>
      </c>
      <c r="B32" s="129" t="s">
        <v>21</v>
      </c>
      <c r="C32" s="5"/>
      <c r="D32" s="7"/>
      <c r="E32" s="7"/>
      <c r="F32" s="7"/>
      <c r="G32" s="7"/>
      <c r="H32" s="7"/>
      <c r="I32" s="8"/>
    </row>
    <row r="33" spans="1:9" ht="16.5" x14ac:dyDescent="0.3">
      <c r="A33" s="91"/>
      <c r="B33" s="140" t="s">
        <v>26</v>
      </c>
      <c r="C33" s="18" t="s">
        <v>179</v>
      </c>
      <c r="D33" s="135"/>
      <c r="E33" s="135">
        <v>2750</v>
      </c>
      <c r="F33" s="135">
        <v>1750</v>
      </c>
      <c r="G33" s="135">
        <v>3000</v>
      </c>
      <c r="H33" s="136">
        <v>1833</v>
      </c>
      <c r="I33" s="83">
        <v>2333.25</v>
      </c>
    </row>
    <row r="34" spans="1:9" ht="16.5" x14ac:dyDescent="0.3">
      <c r="A34" s="92"/>
      <c r="B34" s="141" t="s">
        <v>27</v>
      </c>
      <c r="C34" s="15" t="s">
        <v>180</v>
      </c>
      <c r="D34" s="93">
        <v>1750</v>
      </c>
      <c r="E34" s="93">
        <v>2750</v>
      </c>
      <c r="F34" s="93">
        <v>1750</v>
      </c>
      <c r="G34" s="93">
        <v>3000</v>
      </c>
      <c r="H34" s="32">
        <v>1833</v>
      </c>
      <c r="I34" s="83">
        <v>2216.6</v>
      </c>
    </row>
    <row r="35" spans="1:9" ht="16.5" x14ac:dyDescent="0.3">
      <c r="A35" s="92"/>
      <c r="B35" s="140" t="s">
        <v>28</v>
      </c>
      <c r="C35" s="15" t="s">
        <v>181</v>
      </c>
      <c r="D35" s="93">
        <v>2000</v>
      </c>
      <c r="E35" s="93">
        <v>1500</v>
      </c>
      <c r="F35" s="93">
        <v>1500</v>
      </c>
      <c r="G35" s="93">
        <v>2000</v>
      </c>
      <c r="H35" s="32">
        <v>1833</v>
      </c>
      <c r="I35" s="83">
        <v>1766.6</v>
      </c>
    </row>
    <row r="36" spans="1:9" ht="16.5" x14ac:dyDescent="0.3">
      <c r="A36" s="92"/>
      <c r="B36" s="141" t="s">
        <v>29</v>
      </c>
      <c r="C36" s="15" t="s">
        <v>182</v>
      </c>
      <c r="D36" s="93"/>
      <c r="E36" s="93">
        <v>1750</v>
      </c>
      <c r="F36" s="93">
        <v>1250</v>
      </c>
      <c r="G36" s="93">
        <v>2250</v>
      </c>
      <c r="H36" s="32">
        <v>1333</v>
      </c>
      <c r="I36" s="83">
        <v>1645.75</v>
      </c>
    </row>
    <row r="37" spans="1:9" ht="16.5" customHeight="1" thickBot="1" x14ac:dyDescent="0.35">
      <c r="A37" s="94"/>
      <c r="B37" s="140" t="s">
        <v>30</v>
      </c>
      <c r="C37" s="15" t="s">
        <v>183</v>
      </c>
      <c r="D37" s="137">
        <v>666.67</v>
      </c>
      <c r="E37" s="137">
        <v>1500</v>
      </c>
      <c r="F37" s="137">
        <v>1500</v>
      </c>
      <c r="G37" s="137">
        <v>2000</v>
      </c>
      <c r="H37" s="138">
        <v>833</v>
      </c>
      <c r="I37" s="83">
        <v>1299.934</v>
      </c>
    </row>
    <row r="38" spans="1:9" ht="17.25" customHeight="1" thickBot="1" x14ac:dyDescent="0.3">
      <c r="A38" s="90" t="s">
        <v>25</v>
      </c>
      <c r="B38" s="129" t="s">
        <v>51</v>
      </c>
      <c r="C38" s="5"/>
      <c r="D38" s="7"/>
      <c r="E38" s="7"/>
      <c r="F38" s="7"/>
      <c r="G38" s="7"/>
      <c r="H38" s="7"/>
      <c r="I38" s="8"/>
    </row>
    <row r="39" spans="1:9" ht="16.5" x14ac:dyDescent="0.3">
      <c r="A39" s="91"/>
      <c r="B39" s="143" t="s">
        <v>31</v>
      </c>
      <c r="C39" s="19" t="s">
        <v>213</v>
      </c>
      <c r="D39" s="42">
        <v>25000</v>
      </c>
      <c r="E39" s="42">
        <v>27000</v>
      </c>
      <c r="F39" s="42">
        <v>26500</v>
      </c>
      <c r="G39" s="42">
        <v>20000</v>
      </c>
      <c r="H39" s="136">
        <v>24333</v>
      </c>
      <c r="I39" s="84">
        <v>24566.6</v>
      </c>
    </row>
    <row r="40" spans="1:9" ht="17.25" thickBot="1" x14ac:dyDescent="0.35">
      <c r="A40" s="94"/>
      <c r="B40" s="142" t="s">
        <v>32</v>
      </c>
      <c r="C40" s="16" t="s">
        <v>185</v>
      </c>
      <c r="D40" s="49">
        <v>16000</v>
      </c>
      <c r="E40" s="49">
        <v>17000</v>
      </c>
      <c r="F40" s="49">
        <v>13000</v>
      </c>
      <c r="G40" s="49">
        <v>15000</v>
      </c>
      <c r="H40" s="134">
        <v>16333</v>
      </c>
      <c r="I40" s="85">
        <v>15466.6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20-05-2019</vt:lpstr>
      <vt:lpstr>By Order</vt:lpstr>
      <vt:lpstr>All Stores</vt:lpstr>
      <vt:lpstr>'20-05-2019'!Print_Titles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2019-05-23T09:39:07Z</cp:lastPrinted>
  <dcterms:created xsi:type="dcterms:W3CDTF">2010-10-20T06:23:14Z</dcterms:created>
  <dcterms:modified xsi:type="dcterms:W3CDTF">2019-05-23T09:40:23Z</dcterms:modified>
</cp:coreProperties>
</file>