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10-06-2019" sheetId="9" r:id="rId4"/>
    <sheet name="By Order" sheetId="11" r:id="rId5"/>
    <sheet name="All Stores" sheetId="12" r:id="rId6"/>
  </sheets>
  <definedNames>
    <definedName name="_xlnm.Print_Titles" localSheetId="3">'10-06-2019'!$12:$14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5" i="11" l="1"/>
  <c r="G85" i="11"/>
  <c r="I89" i="11"/>
  <c r="G89" i="11"/>
  <c r="I83" i="11"/>
  <c r="G83" i="11"/>
  <c r="I86" i="11"/>
  <c r="G86" i="11"/>
  <c r="I88" i="11"/>
  <c r="G88" i="11"/>
  <c r="I84" i="11"/>
  <c r="G84" i="11"/>
  <c r="I87" i="11"/>
  <c r="G87" i="11"/>
  <c r="I80" i="11"/>
  <c r="G80" i="11"/>
  <c r="I76" i="11"/>
  <c r="G76" i="11"/>
  <c r="I79" i="11"/>
  <c r="G79" i="11"/>
  <c r="I78" i="11"/>
  <c r="G78" i="11"/>
  <c r="I77" i="11"/>
  <c r="G77" i="11"/>
  <c r="I73" i="11"/>
  <c r="G73" i="11"/>
  <c r="I72" i="11"/>
  <c r="G72" i="11"/>
  <c r="I68" i="11"/>
  <c r="G68" i="11"/>
  <c r="I70" i="11"/>
  <c r="G70" i="11"/>
  <c r="I71" i="11"/>
  <c r="G71" i="11"/>
  <c r="I69" i="11"/>
  <c r="G69" i="11"/>
  <c r="I64" i="11"/>
  <c r="G64" i="11"/>
  <c r="I62" i="11"/>
  <c r="G62" i="11"/>
  <c r="I58" i="11"/>
  <c r="G58" i="11"/>
  <c r="I65" i="11"/>
  <c r="G65" i="11"/>
  <c r="I61" i="11"/>
  <c r="G61" i="11"/>
  <c r="I63" i="11"/>
  <c r="G63" i="11"/>
  <c r="I60" i="11"/>
  <c r="G60" i="11"/>
  <c r="I59" i="11"/>
  <c r="G59" i="11"/>
  <c r="I57" i="11"/>
  <c r="G57" i="11"/>
  <c r="I52" i="11"/>
  <c r="G52" i="11"/>
  <c r="I53" i="11"/>
  <c r="G53" i="11"/>
  <c r="I54" i="11"/>
  <c r="G54" i="11"/>
  <c r="I51" i="11"/>
  <c r="G51" i="11"/>
  <c r="I50" i="11"/>
  <c r="G50" i="11"/>
  <c r="I49" i="11"/>
  <c r="G49" i="11"/>
  <c r="I43" i="11"/>
  <c r="G43" i="11"/>
  <c r="I44" i="11"/>
  <c r="G44" i="11"/>
  <c r="I45" i="11"/>
  <c r="G45" i="11"/>
  <c r="I42" i="11"/>
  <c r="G42" i="11"/>
  <c r="I46" i="11"/>
  <c r="G46" i="11"/>
  <c r="I41" i="11"/>
  <c r="G41" i="11"/>
  <c r="I38" i="11"/>
  <c r="G38" i="11"/>
  <c r="I35" i="11"/>
  <c r="G35" i="11"/>
  <c r="I34" i="11"/>
  <c r="G34" i="11"/>
  <c r="I37" i="11"/>
  <c r="G37" i="11"/>
  <c r="I36" i="11"/>
  <c r="G36" i="11"/>
  <c r="I20" i="11"/>
  <c r="G20" i="11"/>
  <c r="I21" i="11"/>
  <c r="G21" i="11"/>
  <c r="I18" i="11"/>
  <c r="G18" i="11"/>
  <c r="I22" i="11"/>
  <c r="G22" i="11"/>
  <c r="I16" i="11"/>
  <c r="G16" i="11"/>
  <c r="I29" i="11"/>
  <c r="G29" i="11"/>
  <c r="I27" i="11"/>
  <c r="G27" i="11"/>
  <c r="I24" i="11"/>
  <c r="G24" i="11"/>
  <c r="I28" i="11"/>
  <c r="G28" i="11"/>
  <c r="I25" i="11"/>
  <c r="G25" i="11"/>
  <c r="I23" i="11"/>
  <c r="G23" i="11"/>
  <c r="I31" i="11"/>
  <c r="G31" i="11"/>
  <c r="I26" i="11"/>
  <c r="G26" i="11"/>
  <c r="I17" i="11"/>
  <c r="G17" i="11"/>
  <c r="I30" i="11"/>
  <c r="G30" i="11"/>
  <c r="I19" i="11"/>
  <c r="G19" i="11"/>
  <c r="D40" i="8" l="1"/>
  <c r="E40" i="8" l="1"/>
  <c r="I19" i="5" l="1"/>
  <c r="I17" i="5" l="1"/>
  <c r="I15" i="5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66" i="11"/>
  <c r="I81" i="11"/>
  <c r="G32" i="11"/>
  <c r="I91" i="11" l="1"/>
  <c r="G91" i="11"/>
  <c r="I16" i="9" l="1"/>
  <c r="F15" i="8" l="1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<sst xmlns="http://schemas.openxmlformats.org/spreadsheetml/2006/main" count="848" uniqueCount="231">
  <si>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</si>
  <si>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</si>
  <si>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</si>
  <si>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</si>
  <si>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</si>
  <si>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</si>
  <si>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</si>
  <si>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</si>
  <si>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</si>
  <si>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</si>
  <si>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</si>
  <si>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</si>
  <si>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</si>
  <si>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</si>
  <si>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</si>
  <si>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</si>
  <si>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</si>
  <si>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</si>
  <si>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</si>
  <si>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</si>
  <si>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</si>
  <si>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</si>
  <si>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</si>
  <si>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</si>
  <si>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</si>
  <si>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</si>
  <si>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</si>
  <si>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</si>
  <si>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</si>
  <si>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</si>
  <si>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</si>
  <si>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</si>
  <si>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</si>
  <si>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</si>
  <si>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</si>
  <si>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</si>
  <si>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</si>
  <si>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</si>
  <si>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</si>
  <si>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</si>
  <si>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</si>
  <si>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</si>
  <si>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</si>
  <si>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</si>
  <si>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</si>
  <si>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</si>
  <si>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</si>
  <si>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</si>
  <si>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</si>
  <si>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</si>
  <si>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</si>
  <si>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</si>
  <si>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</si>
  <si>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</si>
  <si>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</si>
  <si>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</si>
  <si>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</si>
  <si>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</si>
  <si>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</si>
  <si>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</si>
  <si>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</si>
  <si>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</si>
  <si>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</si>
  <si>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</si>
  <si>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</si>
  <si>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</si>
  <si>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</si>
  <si>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</si>
  <si>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</si>
  <si>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</si>
  <si>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</si>
  <si>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</si>
  <si>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</si>
  <si>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</si>
  <si>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</si>
  <si>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</si>
  <si>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</si>
  <si>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</si>
  <si>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</si>
  <si>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</si>
  <si>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</si>
  <si>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</si>
  <si>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</si>
  <si>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</si>
  <si>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</si>
  <si>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</si>
  <si>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</si>
  <si>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</si>
  <si>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</si>
  <si>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</si>
  <si>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</si>
  <si>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</si>
  <si>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</si>
  <si>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</si>
  <si>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</si>
  <si>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</si>
  <si>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</si>
  <si>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</si>
  <si>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</si>
  <si>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</si>
  <si>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</si>
  <si>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</si>
  <si>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</si>
  <si>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</si>
  <si>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</si>
  <si>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</si>
  <si>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</si>
  <si>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</si>
  <si>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</si>
  <si>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</si>
  <si>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</si>
  <si>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</si>
  <si>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</si>
  <si>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</si>
  <si>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</si>
  <si>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</si>
  <si>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</si>
  <si>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</si>
  <si>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</si>
  <si>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</si>
  <si>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</si>
  <si>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</si>
  <si>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</si>
  <si>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</si>
  <si>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</si>
  <si>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</si>
  <si>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</si>
  <si>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</si>
  <si>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</si>
  <si>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</si>
  <si>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</si>
  <si>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</si>
  <si>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</si>
  <si>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</si>
  <si>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</si>
  <si>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</si>
  <si>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</si>
  <si>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</si>
  <si>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</si>
  <si>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</si>
  <si>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</si>
  <si>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</si>
  <si>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</si>
  <si>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</si>
  <si>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</si>
  <si>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</si>
  <si>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</si>
  <si>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</si>
  <si>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</si>
  <si>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</si>
  <si>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</si>
  <si>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</si>
  <si>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</si>
  <si>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</si>
  <si>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</si>
  <si>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</si>
  <si>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</si>
  <si>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</si>
  <si>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</si>
  <si>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</si>
  <si>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</si>
  <si>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</si>
  <si>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</si>
  <si>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</si>
  <si>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</si>
  <si>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</si>
  <si>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</si>
  <si>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</si>
  <si>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</si>
  <si>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</si>
  <si>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</si>
  <si>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</si>
  <si>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</si>
  <si>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</si>
  <si>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</si>
  <si>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</si>
  <si>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</si>
  <si>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</si>
  <si>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</si>
  <si>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</si>
  <si>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</si>
  <si>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</si>
  <si>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</si>
  <si>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</si>
  <si>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</si>
  <si>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</si>
  <si>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</si>
  <si>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</si>
  <si>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</si>
  <si>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</si>
  <si>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</si>
  <si>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</si>
  <si>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</si>
  <si>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</si>
  <si>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</si>
  <si>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</si>
  <si>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</si>
  <si>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</si>
  <si>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</si>
  <si>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</si>
  <si>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</si>
  <si>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</si>
  <si>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</si>
  <si>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</si>
  <si>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</si>
  <si>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</si>
  <si>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</si>
  <si>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</si>
  <si>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</si>
  <si>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</si>
  <si>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</si>
  <si>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</si>
  <si>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</si>
  <si>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</si>
  <si>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</si>
  <si>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</si>
  <si>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</si>
  <si>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27-05-2019 (ل.ل.)</t>
  </si>
  <si>
    <t xml:space="preserve"> التاريخ 27 أيار 2019</t>
  </si>
  <si>
    <t>معدل أسعار المحلات والملاحم في 27-05-2019 (ل.ل.)</t>
  </si>
  <si>
    <t>المعدل العام للأسعار في 27-05-2019  (ل.ل.)</t>
  </si>
  <si>
    <t>المعدل العام للأسعار في 10-06-2019  (ل.ل.)</t>
  </si>
  <si>
    <t>معدل أسعار  السوبرماركات في 10-06-2019 (ل.ل.)</t>
  </si>
  <si>
    <t xml:space="preserve"> التاريخ 10 حزيران 2019</t>
  </si>
  <si>
    <t>معدل أسعار المحلات والملاحم في 10-06-2019 (ل.ل.)</t>
  </si>
  <si>
    <t xml:space="preserve"> التاريخ 10 حزيران2019</t>
  </si>
  <si>
    <t>المعدل العام للأسعار في10-06-2019  (ل.ل.)</t>
  </si>
  <si>
    <t xml:space="preserve"> التاريخ 10حزيران 2019</t>
  </si>
  <si>
    <t>معدل الأسعار في حزيران 2018 (ل.ل.)</t>
  </si>
  <si>
    <t>معدل الأسعار في حزيران2018 (ل.ل.)</t>
  </si>
  <si>
    <t>معدل الأسعار في حزيرن 2018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</si>
</sst>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A5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223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228</v>
      </c>
      <c r="F12" s="149" t="s">
        <v>222</v>
      </c>
      <c r="G12" s="149" t="s">
        <v>197</v>
      </c>
      <c r="H12" s="149" t="s">
        <v>217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1327.75</v>
      </c>
      <c r="F15" s="43">
        <v>1209.8</v>
      </c>
      <c r="G15" s="45">
        <f t="shared" ref="G15:G30" si="0">(F15-E15)/E15</f>
        <v>-8.8834494445490519E-2</v>
      </c>
      <c r="H15" s="43">
        <v>1304.5999999999999</v>
      </c>
      <c r="I15" s="45">
        <f>(F15-H15)/H15</f>
        <v>-7.2665951249425084E-2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1668.2874999999999</v>
      </c>
      <c r="F16" s="47">
        <v>1289.8</v>
      </c>
      <c r="G16" s="48">
        <f t="shared" si="0"/>
        <v>-0.22687186710923626</v>
      </c>
      <c r="H16" s="47">
        <v>1244.7</v>
      </c>
      <c r="I16" s="44">
        <f t="shared" ref="I16:I30" si="1">(F16-H16)/H16</f>
        <v>3.6233630593717286E-2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1396.1124999999997</v>
      </c>
      <c r="F17" s="47">
        <v>1468.8</v>
      </c>
      <c r="G17" s="48">
        <f t="shared" si="0"/>
        <v>5.206421402286724E-2</v>
      </c>
      <c r="H17" s="47">
        <v>1743.8</v>
      </c>
      <c r="I17" s="44">
        <f>(F17-H17)/H17</f>
        <v>-0.15770157128111023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825.87499999999989</v>
      </c>
      <c r="F18" s="47">
        <v>969.8</v>
      </c>
      <c r="G18" s="48">
        <f t="shared" si="0"/>
        <v>0.17426971393976096</v>
      </c>
      <c r="H18" s="47">
        <v>948.7</v>
      </c>
      <c r="I18" s="44">
        <f t="shared" si="1"/>
        <v>2.224096131548425E-2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2749.6374999999998</v>
      </c>
      <c r="F19" s="47">
        <v>2319.8000000000002</v>
      </c>
      <c r="G19" s="48">
        <f>(F19-E19)/E19</f>
        <v>-0.15632515195184807</v>
      </c>
      <c r="H19" s="47">
        <v>2193.8000000000002</v>
      </c>
      <c r="I19" s="44">
        <f>(F19-H19)/H19</f>
        <v>5.7434588385449903E-2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1222.6500000000001</v>
      </c>
      <c r="F20" s="47">
        <v>1179.7</v>
      </c>
      <c r="G20" s="48">
        <f t="shared" si="0"/>
        <v>-3.5128614075982528E-2</v>
      </c>
      <c r="H20" s="47">
        <v>1148.7</v>
      </c>
      <c r="I20" s="44">
        <f t="shared" si="1"/>
        <v>2.698702881518238E-2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1352.0374999999999</v>
      </c>
      <c r="F21" s="47">
        <v>1443.8</v>
      </c>
      <c r="G21" s="48">
        <f t="shared" si="0"/>
        <v>6.7869789114577111E-2</v>
      </c>
      <c r="H21" s="47">
        <v>1388.8</v>
      </c>
      <c r="I21" s="44">
        <f t="shared" si="1"/>
        <v>3.960253456221198E-2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403.929125</v>
      </c>
      <c r="F22" s="47">
        <v>389.8</v>
      </c>
      <c r="G22" s="48">
        <f t="shared" si="0"/>
        <v>-3.4979218198242047E-2</v>
      </c>
      <c r="H22" s="47">
        <v>374.8</v>
      </c>
      <c r="I22" s="44">
        <f t="shared" si="1"/>
        <v>4.0021344717182494E-2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486.4</v>
      </c>
      <c r="F23" s="47">
        <v>449.8</v>
      </c>
      <c r="G23" s="48">
        <f t="shared" si="0"/>
        <v>-7.5246710526315722E-2</v>
      </c>
      <c r="H23" s="47">
        <v>469.8</v>
      </c>
      <c r="I23" s="44">
        <f t="shared" si="1"/>
        <v>-4.2571306939123033E-2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495.83749999999998</v>
      </c>
      <c r="F24" s="47">
        <v>597.29999999999995</v>
      </c>
      <c r="G24" s="48">
        <f t="shared" si="0"/>
        <v>0.20462853253334001</v>
      </c>
      <c r="H24" s="47">
        <v>599.79999999999995</v>
      </c>
      <c r="I24" s="44">
        <f t="shared" si="1"/>
        <v>-4.1680560186728912E-3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509.27499999999998</v>
      </c>
      <c r="F25" s="47">
        <v>584.79999999999995</v>
      </c>
      <c r="G25" s="48">
        <f t="shared" si="0"/>
        <v>0.14829905257473855</v>
      </c>
      <c r="H25" s="47">
        <v>629.79999999999995</v>
      </c>
      <c r="I25" s="44">
        <f t="shared" si="1"/>
        <v>-7.1451254366465544E-2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1354.3375000000001</v>
      </c>
      <c r="F26" s="47">
        <v>1404.8</v>
      </c>
      <c r="G26" s="48">
        <f t="shared" si="0"/>
        <v>3.7259914903042896E-2</v>
      </c>
      <c r="H26" s="47">
        <v>1599.8</v>
      </c>
      <c r="I26" s="44">
        <f t="shared" si="1"/>
        <v>-0.12189023627953495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533.96249999999998</v>
      </c>
      <c r="F27" s="47">
        <v>439.8</v>
      </c>
      <c r="G27" s="48">
        <f t="shared" si="0"/>
        <v>-0.17634665355713178</v>
      </c>
      <c r="H27" s="47">
        <v>499.8</v>
      </c>
      <c r="I27" s="44">
        <f t="shared" si="1"/>
        <v>-0.12004801920768307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1020.275</v>
      </c>
      <c r="F28" s="47">
        <v>889.8</v>
      </c>
      <c r="G28" s="48">
        <f t="shared" si="0"/>
        <v>-0.12788218862561568</v>
      </c>
      <c r="H28" s="47">
        <v>959.7</v>
      </c>
      <c r="I28" s="44">
        <f t="shared" si="1"/>
        <v>-7.2835261019068551E-2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1488.5583333333334</v>
      </c>
      <c r="F29" s="47">
        <v>1607.5</v>
      </c>
      <c r="G29" s="48">
        <f t="shared" si="0"/>
        <v>7.9903933895771592E-2</v>
      </c>
      <c r="H29" s="47">
        <v>1601.3333333333333</v>
      </c>
      <c r="I29" s="44">
        <f t="shared" si="1"/>
        <v>3.8509575353872249E-3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938.12500000000011</v>
      </c>
      <c r="F30" s="50">
        <v>1022.7</v>
      </c>
      <c r="G30" s="51">
        <f t="shared" si="0"/>
        <v>9.0153231179213769E-2</v>
      </c>
      <c r="H30" s="50">
        <v>993.7</v>
      </c>
      <c r="I30" s="56">
        <f t="shared" si="1"/>
        <v>2.9183858307336216E-2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2626.6062499999998</v>
      </c>
      <c r="F32" s="43">
        <v>2498.75</v>
      </c>
      <c r="G32" s="45">
        <f>(F32-E32)/E32</f>
        <v>-4.8677356950627762E-2</v>
      </c>
      <c r="H32" s="43">
        <v>2281.25</v>
      </c>
      <c r="I32" s="44">
        <f>(F32-H32)/H32</f>
        <v>9.5342465753424657E-2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2517.5124999999998</v>
      </c>
      <c r="F33" s="47">
        <v>2198.8000000000002</v>
      </c>
      <c r="G33" s="48">
        <f>(F33-E33)/E33</f>
        <v>-0.1265981797508452</v>
      </c>
      <c r="H33" s="47">
        <v>1924.8</v>
      </c>
      <c r="I33" s="44">
        <f>(F33-H33)/H33</f>
        <v>0.14235245220282639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1962.46675</v>
      </c>
      <c r="F34" s="47">
        <v>2048.75</v>
      </c>
      <c r="G34" s="48">
        <f>(F34-E34)/E34</f>
        <v>4.396673217520753E-2</v>
      </c>
      <c r="H34" s="47">
        <v>2117.5</v>
      </c>
      <c r="I34" s="44">
        <f>(F34-H34)/H34</f>
        <v>-3.2467532467532464E-2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1435.6770833333335</v>
      </c>
      <c r="F35" s="47">
        <v>1611.25</v>
      </c>
      <c r="G35" s="48">
        <f>(F35-E35)/E35</f>
        <v>0.12229276256121882</v>
      </c>
      <c r="H35" s="47">
        <v>1564.2857142857142</v>
      </c>
      <c r="I35" s="44">
        <f>(F35-H35)/H35</f>
        <v>3.0022831050228353E-2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1533.8125</v>
      </c>
      <c r="F36" s="50">
        <v>1219.7</v>
      </c>
      <c r="G36" s="51">
        <f>(F36-E36)/E36</f>
        <v>-0.20479198076687988</v>
      </c>
      <c r="H36" s="50">
        <v>1068.7</v>
      </c>
      <c r="I36" s="56">
        <f>(F36-H36)/H36</f>
        <v>0.14129315991391408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26767.736111111109</v>
      </c>
      <c r="F38" s="43">
        <v>27074.444444444445</v>
      </c>
      <c r="G38" s="45">
        <f t="shared" ref="G38:G43" si="2">(F38-E38)/E38</f>
        <v>1.1458134974889534E-2</v>
      </c>
      <c r="H38" s="43">
        <v>28246.666666666668</v>
      </c>
      <c r="I38" s="44">
        <f t="shared" ref="I38:I43" si="3">(F38-H38)/H38</f>
        <v>-4.149948863189365E-2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15242.338888888889</v>
      </c>
      <c r="F39" s="57">
        <v>14965.333333333334</v>
      </c>
      <c r="G39" s="48">
        <f t="shared" si="2"/>
        <v>-1.8173428472810196E-2</v>
      </c>
      <c r="H39" s="57">
        <v>14965.333333333334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11619</v>
      </c>
      <c r="F40" s="57">
        <v>11022.875</v>
      </c>
      <c r="G40" s="48">
        <f t="shared" si="2"/>
        <v>-5.1306050434632926E-2</v>
      </c>
      <c r="H40" s="57">
        <v>11185.375</v>
      </c>
      <c r="I40" s="44">
        <f t="shared" si="3"/>
        <v>-1.4527899154029257E-2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6020.7</v>
      </c>
      <c r="F41" s="47">
        <v>6116.6</v>
      </c>
      <c r="G41" s="48">
        <f t="shared" si="2"/>
        <v>1.5928380420881384E-2</v>
      </c>
      <c r="H41" s="47">
        <v>6056.6</v>
      </c>
      <c r="I41" s="44">
        <f t="shared" si="3"/>
        <v>9.9065482283789575E-3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9968.4523809523816</v>
      </c>
      <c r="F42" s="47">
        <v>9976</v>
      </c>
      <c r="G42" s="48">
        <f t="shared" si="2"/>
        <v>7.571505344240064E-4</v>
      </c>
      <c r="H42" s="47">
        <v>9966</v>
      </c>
      <c r="I42" s="44">
        <f t="shared" si="3"/>
        <v>1.0034115994380895E-3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12217.5</v>
      </c>
      <c r="F43" s="50">
        <v>13175.833333333334</v>
      </c>
      <c r="G43" s="51">
        <f t="shared" si="2"/>
        <v>7.8439397039765407E-2</v>
      </c>
      <c r="H43" s="50">
        <v>13198.333333333334</v>
      </c>
      <c r="I43" s="59">
        <f t="shared" si="3"/>
        <v>-1.704760702108852E-3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4960.1388888888887</v>
      </c>
      <c r="F45" s="43">
        <v>4971.1111111111113</v>
      </c>
      <c r="G45" s="45">
        <f t="shared" ref="G45:G50" si="4">(F45-E45)/E45</f>
        <v>2.2120796348669368E-3</v>
      </c>
      <c r="H45" s="43">
        <v>5013.333333333333</v>
      </c>
      <c r="I45" s="44">
        <f t="shared" ref="I45:I50" si="5">(F45-H45)/H45</f>
        <v>-8.4219858156027363E-3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6155.3472222222226</v>
      </c>
      <c r="F46" s="47">
        <v>6035.333333333333</v>
      </c>
      <c r="G46" s="48">
        <f t="shared" si="4"/>
        <v>-1.9497501043582364E-2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19026.428571428572</v>
      </c>
      <c r="G47" s="48">
        <f t="shared" si="4"/>
        <v>-1.2832034688186136E-2</v>
      </c>
      <c r="H47" s="47">
        <v>19026.428571428572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18689.265555555558</v>
      </c>
      <c r="F48" s="47">
        <v>19284.017749999999</v>
      </c>
      <c r="G48" s="48">
        <f t="shared" si="4"/>
        <v>3.182319779642951E-2</v>
      </c>
      <c r="H48" s="47">
        <v>18784.017500000002</v>
      </c>
      <c r="I48" s="87">
        <f t="shared" si="5"/>
        <v>2.6618387147477756E-2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2201.7857142857142</v>
      </c>
      <c r="F49" s="47">
        <v>2258.3333333333335</v>
      </c>
      <c r="G49" s="48">
        <f t="shared" si="4"/>
        <v>2.5682616923492933E-2</v>
      </c>
      <c r="H49" s="47">
        <v>2241.6666666666665</v>
      </c>
      <c r="I49" s="44">
        <f t="shared" si="5"/>
        <v>7.4349442379183514E-3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27101</v>
      </c>
      <c r="F50" s="50">
        <v>27836</v>
      </c>
      <c r="G50" s="56">
        <f t="shared" si="4"/>
        <v>2.712077045127486E-2</v>
      </c>
      <c r="H50" s="50">
        <v>27836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 t="shared" ref="G52:G60" si="6">(F52-E52)/E52</f>
        <v>0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3823.5714285714284</v>
      </c>
      <c r="F53" s="70">
        <v>3608.2857142857142</v>
      </c>
      <c r="G53" s="48">
        <f t="shared" si="6"/>
        <v>-5.6304875770595911E-2</v>
      </c>
      <c r="H53" s="70">
        <v>3606.1428571428573</v>
      </c>
      <c r="I53" s="87">
        <f t="shared" si="7"/>
        <v>5.9422414134604367E-4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2032.5</v>
      </c>
      <c r="F54" s="70">
        <v>2883.75</v>
      </c>
      <c r="G54" s="48">
        <f t="shared" si="6"/>
        <v>0.41881918819188191</v>
      </c>
      <c r="H54" s="70">
        <v>2881.25</v>
      </c>
      <c r="I54" s="87">
        <f t="shared" si="7"/>
        <v>8.6767895878524942E-4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4700</v>
      </c>
      <c r="G55" s="48">
        <f t="shared" si="6"/>
        <v>-0.14545454545454545</v>
      </c>
      <c r="H55" s="70">
        <v>4650</v>
      </c>
      <c r="I55" s="87">
        <f t="shared" si="7"/>
        <v>1.0752688172043012E-2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2149.6875</v>
      </c>
      <c r="F56" s="105">
        <v>2028</v>
      </c>
      <c r="G56" s="55">
        <f t="shared" si="6"/>
        <v>-5.6607064980375058E-2</v>
      </c>
      <c r="H56" s="105">
        <v>2026</v>
      </c>
      <c r="I56" s="88">
        <f t="shared" si="7"/>
        <v>9.871668311944718E-4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4450.5555555555547</v>
      </c>
      <c r="F57" s="50">
        <v>4052.8</v>
      </c>
      <c r="G57" s="51">
        <f t="shared" si="6"/>
        <v>-8.9372113344151585E-2</v>
      </c>
      <c r="H57" s="50">
        <v>3972.5555555555557</v>
      </c>
      <c r="I57" s="126">
        <f t="shared" si="7"/>
        <v>2.0199703521382843E-2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5157.5</v>
      </c>
      <c r="F58" s="68">
        <v>4448</v>
      </c>
      <c r="G58" s="44">
        <f t="shared" si="6"/>
        <v>-0.13756665050896752</v>
      </c>
      <c r="H58" s="68">
        <v>4448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4973.875</v>
      </c>
      <c r="F59" s="70">
        <v>4822.5</v>
      </c>
      <c r="G59" s="48">
        <f t="shared" si="6"/>
        <v>-3.0434017742705637E-2</v>
      </c>
      <c r="H59" s="70">
        <v>4799.5</v>
      </c>
      <c r="I59" s="44">
        <f t="shared" si="7"/>
        <v>4.7921658506094381E-3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20887.5</v>
      </c>
      <c r="F60" s="73">
        <v>21557.142857142859</v>
      </c>
      <c r="G60" s="51">
        <f t="shared" si="6"/>
        <v>3.2059502436522259E-2</v>
      </c>
      <c r="H60" s="73">
        <v>21301.25</v>
      </c>
      <c r="I60" s="51">
        <f t="shared" si="7"/>
        <v>1.2013044170781466E-2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6477.6388888888887</v>
      </c>
      <c r="F62" s="54">
        <v>6409</v>
      </c>
      <c r="G62" s="45">
        <f t="shared" ref="G62:G67" si="8">(F62-E62)/E62</f>
        <v>-1.0596282081519727E-2</v>
      </c>
      <c r="H62" s="54">
        <v>6409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46526.857142857145</v>
      </c>
      <c r="G63" s="48">
        <f t="shared" si="8"/>
        <v>-1.1047930795096462E-2</v>
      </c>
      <c r="H63" s="46">
        <v>46491.857142857145</v>
      </c>
      <c r="I63" s="44">
        <f t="shared" si="9"/>
        <v>7.5282000227382367E-4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12748.75</v>
      </c>
      <c r="F64" s="46">
        <v>10700</v>
      </c>
      <c r="G64" s="48">
        <f t="shared" si="8"/>
        <v>-0.16070202961074614</v>
      </c>
      <c r="H64" s="46">
        <v>10700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7630.5</v>
      </c>
      <c r="F65" s="46">
        <v>7579</v>
      </c>
      <c r="G65" s="48">
        <f t="shared" si="8"/>
        <v>-6.7492300635607107E-3</v>
      </c>
      <c r="H65" s="46">
        <v>7649</v>
      </c>
      <c r="I65" s="87">
        <f t="shared" si="9"/>
        <v>-9.1515230749117538E-3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3863.25</v>
      </c>
      <c r="F66" s="46">
        <v>3714</v>
      </c>
      <c r="G66" s="48">
        <f t="shared" si="8"/>
        <v>-3.8633275092215105E-2</v>
      </c>
      <c r="H66" s="46">
        <v>3644</v>
      </c>
      <c r="I66" s="87">
        <f t="shared" si="9"/>
        <v>1.9209659714599342E-2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3580.5297619047624</v>
      </c>
      <c r="F67" s="58">
        <v>2985</v>
      </c>
      <c r="G67" s="51">
        <f t="shared" si="8"/>
        <v>-0.16632448310887765</v>
      </c>
      <c r="H67" s="58">
        <v>2805</v>
      </c>
      <c r="I67" s="88">
        <f t="shared" si="9"/>
        <v>6.4171122994652413E-2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3719.5722222222221</v>
      </c>
      <c r="F69" s="43">
        <v>3868.5</v>
      </c>
      <c r="G69" s="45">
        <f>(F69-E69)/E69</f>
        <v>4.0038953105419869E-2</v>
      </c>
      <c r="H69" s="43">
        <v>3866</v>
      </c>
      <c r="I69" s="44">
        <f>(F69-H69)/H69</f>
        <v>6.4666321779617173E-4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2747.2222222222222</v>
      </c>
      <c r="F70" s="47">
        <v>2742.25</v>
      </c>
      <c r="G70" s="48">
        <f>(F70-E70)/E70</f>
        <v>-1.8099089989888593E-3</v>
      </c>
      <c r="H70" s="47">
        <v>2740.375</v>
      </c>
      <c r="I70" s="44">
        <f>(F70-H70)/H70</f>
        <v>6.8421292706290194E-4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1320</v>
      </c>
      <c r="F71" s="47">
        <v>1313.125</v>
      </c>
      <c r="G71" s="48">
        <f>(F71-E71)/E71</f>
        <v>-5.208333333333333E-3</v>
      </c>
      <c r="H71" s="47">
        <v>1311.875</v>
      </c>
      <c r="I71" s="44">
        <f>(F71-H71)/H71</f>
        <v>9.528346831824678E-4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2119.2633928571431</v>
      </c>
      <c r="F72" s="47">
        <v>2350.7142857142858</v>
      </c>
      <c r="G72" s="48">
        <f>(F72-E72)/E72</f>
        <v>0.10921289615874777</v>
      </c>
      <c r="H72" s="47">
        <v>2500.625</v>
      </c>
      <c r="I72" s="44">
        <f>(F72-H72)/H72</f>
        <v>-5.9949298389688266E-2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1676.7166666666667</v>
      </c>
      <c r="F73" s="50">
        <v>1616.6666666666667</v>
      </c>
      <c r="G73" s="48">
        <f>(F73-E73)/E73</f>
        <v>-3.5814041330775398E-2</v>
      </c>
      <c r="H73" s="50">
        <v>1610.5555555555557</v>
      </c>
      <c r="I73" s="59">
        <f>(F73-H73)/H73</f>
        <v>3.7944118661607292E-3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1458.3333333333333</v>
      </c>
      <c r="G75" s="44">
        <f t="shared" ref="G75:G81" si="10">(F75-E75)/E75</f>
        <v>-5.5203766845266945E-3</v>
      </c>
      <c r="H75" s="43">
        <v>1456.6666666666667</v>
      </c>
      <c r="I75" s="45">
        <f t="shared" ref="I75:I81" si="11">(F75-H75)/H75</f>
        <v>1.1441647597252964E-3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1351.8</v>
      </c>
      <c r="F76" s="32">
        <v>1181.6666666666667</v>
      </c>
      <c r="G76" s="48">
        <f t="shared" si="10"/>
        <v>-0.12585688218178223</v>
      </c>
      <c r="H76" s="32">
        <v>1181.6666666666667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831.44444444444446</v>
      </c>
      <c r="F77" s="47">
        <v>918.11111111111109</v>
      </c>
      <c r="G77" s="48">
        <f t="shared" si="10"/>
        <v>0.10423626887611916</v>
      </c>
      <c r="H77" s="47">
        <v>907.875</v>
      </c>
      <c r="I77" s="44">
        <f t="shared" si="11"/>
        <v>1.1274802270258665E-2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1504.9</v>
      </c>
      <c r="F78" s="47">
        <v>1502.8</v>
      </c>
      <c r="G78" s="48">
        <f t="shared" si="10"/>
        <v>-1.3954415575786671E-3</v>
      </c>
      <c r="H78" s="47">
        <v>1501.8</v>
      </c>
      <c r="I78" s="44">
        <f t="shared" si="11"/>
        <v>6.6586762551604738E-4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1933.8</v>
      </c>
      <c r="F79" s="61">
        <v>1941.3</v>
      </c>
      <c r="G79" s="48">
        <f t="shared" si="10"/>
        <v>3.8783741855414212E-3</v>
      </c>
      <c r="H79" s="61">
        <v>1944.3</v>
      </c>
      <c r="I79" s="44">
        <f t="shared" si="11"/>
        <v>-1.5429717636167258E-3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8303.3333333333339</v>
      </c>
      <c r="F80" s="61">
        <v>8899.3333333333339</v>
      </c>
      <c r="G80" s="48">
        <f t="shared" si="10"/>
        <v>7.1778402248093134E-2</v>
      </c>
      <c r="H80" s="61">
        <v>8218.25</v>
      </c>
      <c r="I80" s="44">
        <f t="shared" si="11"/>
        <v>8.2874496800819389E-2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3996</v>
      </c>
      <c r="F81" s="50">
        <v>3941.3</v>
      </c>
      <c r="G81" s="51">
        <f t="shared" si="10"/>
        <v>-1.3688688688688644E-2</v>
      </c>
      <c r="H81" s="50">
        <v>3939.3</v>
      </c>
      <c r="I81" s="56">
        <f t="shared" si="11"/>
        <v>5.0770441448988392E-4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A6" zoomScale="91" zoomScaleNormal="91" workbookViewId="0">
      <selection activeCell="D16" sqref="D16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225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229</v>
      </c>
      <c r="F12" s="157" t="s">
        <v>224</v>
      </c>
      <c r="G12" s="149" t="s">
        <v>197</v>
      </c>
      <c r="H12" s="157" t="s">
        <v>219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1327.75</v>
      </c>
      <c r="F15" s="83">
        <v>1350</v>
      </c>
      <c r="G15" s="44">
        <f>(F15-E15)/E15</f>
        <v>1.6757672754660138E-2</v>
      </c>
      <c r="H15" s="83">
        <v>1300</v>
      </c>
      <c r="I15" s="127">
        <f>(F15-H15)/H15</f>
        <v>3.8461538461538464E-2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1668.2874999999999</v>
      </c>
      <c r="F16" s="83">
        <v>1358.2</v>
      </c>
      <c r="G16" s="48">
        <f t="shared" ref="G16:G39" si="0">(F16-E16)/E16</f>
        <v>-0.18587173973310947</v>
      </c>
      <c r="H16" s="83">
        <v>1108.2</v>
      </c>
      <c r="I16" s="48">
        <f>(F16-H16)/H16</f>
        <v>0.22559104854719364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1396.1124999999997</v>
      </c>
      <c r="F17" s="83">
        <v>1341.6</v>
      </c>
      <c r="G17" s="48">
        <f t="shared" si="0"/>
        <v>-3.9045922158851692E-2</v>
      </c>
      <c r="H17" s="83">
        <v>1275</v>
      </c>
      <c r="I17" s="48">
        <f t="shared" ref="I17:I29" si="1">(F17-H17)/H17</f>
        <v>5.2235294117646991E-2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825.87499999999989</v>
      </c>
      <c r="F18" s="83">
        <v>950</v>
      </c>
      <c r="G18" s="48">
        <f t="shared" si="0"/>
        <v>0.1502951415165735</v>
      </c>
      <c r="H18" s="83">
        <v>858.2</v>
      </c>
      <c r="I18" s="48">
        <f t="shared" si="1"/>
        <v>0.10696807271032388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2749.6374999999998</v>
      </c>
      <c r="F19" s="83">
        <v>2433.1999999999998</v>
      </c>
      <c r="G19" s="48">
        <f t="shared" si="0"/>
        <v>-0.11508335189638635</v>
      </c>
      <c r="H19" s="83">
        <v>1733.2</v>
      </c>
      <c r="I19" s="48">
        <f t="shared" si="1"/>
        <v>0.40387722132471715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1222.6500000000001</v>
      </c>
      <c r="F20" s="83">
        <v>1333.2</v>
      </c>
      <c r="G20" s="48">
        <f t="shared" si="0"/>
        <v>9.0418353576248264E-2</v>
      </c>
      <c r="H20" s="83">
        <v>1350</v>
      </c>
      <c r="I20" s="48">
        <f t="shared" si="1"/>
        <v>-1.2444444444444411E-2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1352.0374999999999</v>
      </c>
      <c r="F21" s="83">
        <v>1350</v>
      </c>
      <c r="G21" s="48">
        <f t="shared" si="0"/>
        <v>-1.5069848284532856E-3</v>
      </c>
      <c r="H21" s="83">
        <v>1316.6</v>
      </c>
      <c r="I21" s="48">
        <f t="shared" si="1"/>
        <v>2.5368373082181449E-2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403.929125</v>
      </c>
      <c r="F22" s="83">
        <v>400</v>
      </c>
      <c r="G22" s="48">
        <f t="shared" si="0"/>
        <v>-9.7272634153330716E-3</v>
      </c>
      <c r="H22" s="83">
        <v>365</v>
      </c>
      <c r="I22" s="48">
        <f t="shared" si="1"/>
        <v>9.5890410958904104E-2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486.4</v>
      </c>
      <c r="F23" s="83">
        <v>437.5</v>
      </c>
      <c r="G23" s="48">
        <f t="shared" si="0"/>
        <v>-0.10053453947368417</v>
      </c>
      <c r="H23" s="83">
        <v>406.25</v>
      </c>
      <c r="I23" s="48">
        <f t="shared" si="1"/>
        <v>7.6923076923076927E-2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495.83749999999998</v>
      </c>
      <c r="F24" s="83">
        <v>450</v>
      </c>
      <c r="G24" s="48">
        <f t="shared" si="0"/>
        <v>-9.2444601305871343E-2</v>
      </c>
      <c r="H24" s="83">
        <v>385</v>
      </c>
      <c r="I24" s="48">
        <f t="shared" si="1"/>
        <v>0.16883116883116883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509.27499999999998</v>
      </c>
      <c r="F25" s="83">
        <v>500</v>
      </c>
      <c r="G25" s="48">
        <f t="shared" si="0"/>
        <v>-1.8212164351283644E-2</v>
      </c>
      <c r="H25" s="83">
        <v>385</v>
      </c>
      <c r="I25" s="48">
        <f t="shared" si="1"/>
        <v>0.29870129870129869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1354.3375000000001</v>
      </c>
      <c r="F26" s="83">
        <v>1241.5999999999999</v>
      </c>
      <c r="G26" s="48">
        <f t="shared" si="0"/>
        <v>-8.3241806418267367E-2</v>
      </c>
      <c r="H26" s="83">
        <v>1275</v>
      </c>
      <c r="I26" s="48">
        <f t="shared" si="1"/>
        <v>-2.6196078431372619E-2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533.96249999999998</v>
      </c>
      <c r="F27" s="83">
        <v>500</v>
      </c>
      <c r="G27" s="48">
        <f t="shared" si="0"/>
        <v>-6.3604653884870146E-2</v>
      </c>
      <c r="H27" s="83">
        <v>435</v>
      </c>
      <c r="I27" s="48">
        <f t="shared" si="1"/>
        <v>0.14942528735632185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1020.275</v>
      </c>
      <c r="F28" s="83">
        <v>1166.5</v>
      </c>
      <c r="G28" s="48">
        <f t="shared" si="0"/>
        <v>0.14331920315601188</v>
      </c>
      <c r="H28" s="83">
        <v>1229</v>
      </c>
      <c r="I28" s="48">
        <f t="shared" si="1"/>
        <v>-5.0854353132628156E-2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1488.5583333333334</v>
      </c>
      <c r="F29" s="83">
        <v>1145.75</v>
      </c>
      <c r="G29" s="48">
        <f t="shared" si="0"/>
        <v>-0.23029553203043215</v>
      </c>
      <c r="H29" s="83">
        <v>1145.75</v>
      </c>
      <c r="I29" s="48">
        <f t="shared" si="1"/>
        <v>0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938.12500000000011</v>
      </c>
      <c r="F30" s="95">
        <v>1050</v>
      </c>
      <c r="G30" s="51">
        <f t="shared" si="0"/>
        <v>0.11925383077948021</v>
      </c>
      <c r="H30" s="95">
        <v>1091.5999999999999</v>
      </c>
      <c r="I30" s="51">
        <f>(F30-H30)/H30</f>
        <v>-3.8109197508244701E-2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2626.6062499999998</v>
      </c>
      <c r="F32" s="83">
        <v>2150</v>
      </c>
      <c r="G32" s="44">
        <f t="shared" si="0"/>
        <v>-0.18145325360434206</v>
      </c>
      <c r="H32" s="83">
        <v>1941.6</v>
      </c>
      <c r="I32" s="45">
        <f>(F32-H32)/H32</f>
        <v>0.10733415739596215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2517.5124999999998</v>
      </c>
      <c r="F33" s="83">
        <v>2333.25</v>
      </c>
      <c r="G33" s="48">
        <f t="shared" si="0"/>
        <v>-7.3192288022403004E-2</v>
      </c>
      <c r="H33" s="83">
        <v>1916.6</v>
      </c>
      <c r="I33" s="48">
        <f>(F33-H33)/H33</f>
        <v>0.21739017009287284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1962.46675</v>
      </c>
      <c r="F34" s="83">
        <v>1687.5</v>
      </c>
      <c r="G34" s="48">
        <f t="shared" si="0"/>
        <v>-0.14011281974586323</v>
      </c>
      <c r="H34" s="83">
        <v>1691.6</v>
      </c>
      <c r="I34" s="48">
        <f>(F34-H34)/H34</f>
        <v>-2.4237408370772697E-3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1435.6770833333335</v>
      </c>
      <c r="F35" s="83">
        <v>1395.75</v>
      </c>
      <c r="G35" s="48">
        <f t="shared" si="0"/>
        <v>-2.7810629421367777E-2</v>
      </c>
      <c r="H35" s="83">
        <v>1500</v>
      </c>
      <c r="I35" s="48">
        <f>(F35-H35)/H35</f>
        <v>-6.9500000000000006E-2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1533.8125</v>
      </c>
      <c r="F36" s="83">
        <v>1300</v>
      </c>
      <c r="G36" s="55">
        <f t="shared" si="0"/>
        <v>-0.15243877592600139</v>
      </c>
      <c r="H36" s="83">
        <v>1058.2</v>
      </c>
      <c r="I36" s="48">
        <f>(F36-H36)/H36</f>
        <v>0.22850122850122845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26767.736111111109</v>
      </c>
      <c r="F38" s="84">
        <v>24333.200000000001</v>
      </c>
      <c r="G38" s="45">
        <f t="shared" si="0"/>
        <v>-9.0950392704317984E-2</v>
      </c>
      <c r="H38" s="84">
        <v>24633.200000000001</v>
      </c>
      <c r="I38" s="45">
        <f>(F38-H38)/H38</f>
        <v>-1.2178685676241819E-2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15242.338888888889</v>
      </c>
      <c r="F39" s="85">
        <v>15966.6</v>
      </c>
      <c r="G39" s="51">
        <f t="shared" si="0"/>
        <v>4.7516402593506889E-2</v>
      </c>
      <c r="H39" s="85">
        <v>15300</v>
      </c>
      <c r="I39" s="51">
        <f>(F39-H39)/H39</f>
        <v>4.3568627450980418E-2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9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218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222</v>
      </c>
      <c r="E12" s="157" t="s">
        <v>224</v>
      </c>
      <c r="F12" s="164" t="s">
        <v>186</v>
      </c>
      <c r="G12" s="149" t="s">
        <v>230</v>
      </c>
      <c r="H12" s="166" t="s">
        <v>226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1209.8</v>
      </c>
      <c r="E15" s="83">
        <v>1350</v>
      </c>
      <c r="F15" s="67">
        <f t="shared" ref="F15:F30" si="0">D15-E15</f>
        <v>-140.20000000000005</v>
      </c>
      <c r="G15" s="42">
        <v>1327.75</v>
      </c>
      <c r="H15" s="66">
        <f>AVERAGE(D15:E15)</f>
        <v>1279.9000000000001</v>
      </c>
      <c r="I15" s="69">
        <f>(H15-G15)/G15</f>
        <v>-3.6038410845415106E-2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1289.8</v>
      </c>
      <c r="E16" s="83">
        <v>1358.2</v>
      </c>
      <c r="F16" s="71">
        <f t="shared" si="0"/>
        <v>-68.400000000000091</v>
      </c>
      <c r="G16" s="46">
        <v>1668.2874999999999</v>
      </c>
      <c r="H16" s="68">
        <f t="shared" ref="H16:H30" si="1">AVERAGE(D16:E16)</f>
        <v>1324</v>
      </c>
      <c r="I16" s="72">
        <f t="shared" ref="I16:I39" si="2">(H16-G16)/G16</f>
        <v>-0.20637180342117287</v>
      </c>
    </row>
    <row r="17" spans="1:9" ht="16.5" x14ac:dyDescent="0.3">
      <c r="A17" s="37"/>
      <c r="B17" s="34" t="s">
        <v>6</v>
      </c>
      <c r="C17" s="15" t="s">
        <v>165</v>
      </c>
      <c r="D17" s="47">
        <v>1468.8</v>
      </c>
      <c r="E17" s="83">
        <v>1341.6</v>
      </c>
      <c r="F17" s="71">
        <f t="shared" si="0"/>
        <v>127.20000000000005</v>
      </c>
      <c r="G17" s="46">
        <v>1396.1124999999997</v>
      </c>
      <c r="H17" s="68">
        <f t="shared" si="1"/>
        <v>1405.1999999999998</v>
      </c>
      <c r="I17" s="72">
        <f t="shared" si="2"/>
        <v>6.509145932007695E-3</v>
      </c>
    </row>
    <row r="18" spans="1:9" ht="16.5" x14ac:dyDescent="0.3">
      <c r="A18" s="37"/>
      <c r="B18" s="34" t="s">
        <v>7</v>
      </c>
      <c r="C18" s="15" t="s">
        <v>166</v>
      </c>
      <c r="D18" s="47">
        <v>969.8</v>
      </c>
      <c r="E18" s="83">
        <v>950</v>
      </c>
      <c r="F18" s="71">
        <f t="shared" si="0"/>
        <v>19.799999999999955</v>
      </c>
      <c r="G18" s="46">
        <v>825.87499999999989</v>
      </c>
      <c r="H18" s="68">
        <f t="shared" si="1"/>
        <v>959.9</v>
      </c>
      <c r="I18" s="72">
        <f t="shared" si="2"/>
        <v>0.16228242772816723</v>
      </c>
    </row>
    <row r="19" spans="1:9" ht="16.5" x14ac:dyDescent="0.3">
      <c r="A19" s="37"/>
      <c r="B19" s="34" t="s">
        <v>8</v>
      </c>
      <c r="C19" s="15" t="s">
        <v>167</v>
      </c>
      <c r="D19" s="47">
        <v>2319.8000000000002</v>
      </c>
      <c r="E19" s="83">
        <v>2433.1999999999998</v>
      </c>
      <c r="F19" s="71">
        <f t="shared" si="0"/>
        <v>-113.39999999999964</v>
      </c>
      <c r="G19" s="46">
        <v>2749.6374999999998</v>
      </c>
      <c r="H19" s="68">
        <f t="shared" si="1"/>
        <v>2376.5</v>
      </c>
      <c r="I19" s="72">
        <f t="shared" si="2"/>
        <v>-0.13570425192411723</v>
      </c>
    </row>
    <row r="20" spans="1:9" ht="16.5" x14ac:dyDescent="0.3">
      <c r="A20" s="37"/>
      <c r="B20" s="34" t="s">
        <v>9</v>
      </c>
      <c r="C20" s="15" t="s">
        <v>168</v>
      </c>
      <c r="D20" s="47">
        <v>1179.7</v>
      </c>
      <c r="E20" s="83">
        <v>1333.2</v>
      </c>
      <c r="F20" s="71">
        <f t="shared" si="0"/>
        <v>-153.5</v>
      </c>
      <c r="G20" s="46">
        <v>1222.6500000000001</v>
      </c>
      <c r="H20" s="68">
        <f t="shared" si="1"/>
        <v>1256.45</v>
      </c>
      <c r="I20" s="72">
        <f t="shared" si="2"/>
        <v>2.7644869750132868E-2</v>
      </c>
    </row>
    <row r="21" spans="1:9" ht="16.5" x14ac:dyDescent="0.3">
      <c r="A21" s="37"/>
      <c r="B21" s="34" t="s">
        <v>10</v>
      </c>
      <c r="C21" s="15" t="s">
        <v>169</v>
      </c>
      <c r="D21" s="47">
        <v>1443.8</v>
      </c>
      <c r="E21" s="83">
        <v>1350</v>
      </c>
      <c r="F21" s="71">
        <f t="shared" si="0"/>
        <v>93.799999999999955</v>
      </c>
      <c r="G21" s="46">
        <v>1352.0374999999999</v>
      </c>
      <c r="H21" s="68">
        <f t="shared" si="1"/>
        <v>1396.9</v>
      </c>
      <c r="I21" s="72">
        <f t="shared" si="2"/>
        <v>3.3181402143061998E-2</v>
      </c>
    </row>
    <row r="22" spans="1:9" ht="16.5" x14ac:dyDescent="0.3">
      <c r="A22" s="37"/>
      <c r="B22" s="34" t="s">
        <v>11</v>
      </c>
      <c r="C22" s="15" t="s">
        <v>170</v>
      </c>
      <c r="D22" s="47">
        <v>389.8</v>
      </c>
      <c r="E22" s="83">
        <v>400</v>
      </c>
      <c r="F22" s="71">
        <f t="shared" si="0"/>
        <v>-10.199999999999989</v>
      </c>
      <c r="G22" s="46">
        <v>403.929125</v>
      </c>
      <c r="H22" s="68">
        <f t="shared" si="1"/>
        <v>394.9</v>
      </c>
      <c r="I22" s="72">
        <f t="shared" si="2"/>
        <v>-2.235324080678763E-2</v>
      </c>
    </row>
    <row r="23" spans="1:9" ht="16.5" x14ac:dyDescent="0.3">
      <c r="A23" s="37"/>
      <c r="B23" s="34" t="s">
        <v>12</v>
      </c>
      <c r="C23" s="15" t="s">
        <v>171</v>
      </c>
      <c r="D23" s="47">
        <v>449.8</v>
      </c>
      <c r="E23" s="83">
        <v>437.5</v>
      </c>
      <c r="F23" s="71">
        <f t="shared" si="0"/>
        <v>12.300000000000011</v>
      </c>
      <c r="G23" s="46">
        <v>486.4</v>
      </c>
      <c r="H23" s="68">
        <f t="shared" si="1"/>
        <v>443.65</v>
      </c>
      <c r="I23" s="72">
        <f t="shared" si="2"/>
        <v>-8.7890625E-2</v>
      </c>
    </row>
    <row r="24" spans="1:9" ht="16.5" x14ac:dyDescent="0.3">
      <c r="A24" s="37"/>
      <c r="B24" s="34" t="s">
        <v>13</v>
      </c>
      <c r="C24" s="15" t="s">
        <v>172</v>
      </c>
      <c r="D24" s="47">
        <v>597.29999999999995</v>
      </c>
      <c r="E24" s="83">
        <v>450</v>
      </c>
      <c r="F24" s="71">
        <f t="shared" si="0"/>
        <v>147.29999999999995</v>
      </c>
      <c r="G24" s="46">
        <v>495.83749999999998</v>
      </c>
      <c r="H24" s="68">
        <f t="shared" si="1"/>
        <v>523.65</v>
      </c>
      <c r="I24" s="72">
        <f t="shared" si="2"/>
        <v>5.6091965613734342E-2</v>
      </c>
    </row>
    <row r="25" spans="1:9" ht="16.5" x14ac:dyDescent="0.3">
      <c r="A25" s="37"/>
      <c r="B25" s="34" t="s">
        <v>14</v>
      </c>
      <c r="C25" s="15" t="s">
        <v>173</v>
      </c>
      <c r="D25" s="47">
        <v>584.79999999999995</v>
      </c>
      <c r="E25" s="83">
        <v>500</v>
      </c>
      <c r="F25" s="71">
        <f t="shared" si="0"/>
        <v>84.799999999999955</v>
      </c>
      <c r="G25" s="46">
        <v>509.27499999999998</v>
      </c>
      <c r="H25" s="68">
        <f t="shared" si="1"/>
        <v>542.4</v>
      </c>
      <c r="I25" s="72">
        <f t="shared" si="2"/>
        <v>6.5043444111727453E-2</v>
      </c>
    </row>
    <row r="26" spans="1:9" ht="16.5" x14ac:dyDescent="0.3">
      <c r="A26" s="37"/>
      <c r="B26" s="34" t="s">
        <v>15</v>
      </c>
      <c r="C26" s="15" t="s">
        <v>174</v>
      </c>
      <c r="D26" s="47">
        <v>1404.8</v>
      </c>
      <c r="E26" s="83">
        <v>1241.5999999999999</v>
      </c>
      <c r="F26" s="71">
        <f t="shared" si="0"/>
        <v>163.20000000000005</v>
      </c>
      <c r="G26" s="46">
        <v>1354.3375000000001</v>
      </c>
      <c r="H26" s="68">
        <f t="shared" si="1"/>
        <v>1323.1999999999998</v>
      </c>
      <c r="I26" s="72">
        <f t="shared" si="2"/>
        <v>-2.2990945757612315E-2</v>
      </c>
    </row>
    <row r="27" spans="1:9" ht="16.5" x14ac:dyDescent="0.3">
      <c r="A27" s="37"/>
      <c r="B27" s="34" t="s">
        <v>16</v>
      </c>
      <c r="C27" s="15" t="s">
        <v>175</v>
      </c>
      <c r="D27" s="47">
        <v>439.8</v>
      </c>
      <c r="E27" s="83">
        <v>500</v>
      </c>
      <c r="F27" s="71">
        <f t="shared" si="0"/>
        <v>-60.199999999999989</v>
      </c>
      <c r="G27" s="46">
        <v>533.96249999999998</v>
      </c>
      <c r="H27" s="68">
        <f t="shared" si="1"/>
        <v>469.9</v>
      </c>
      <c r="I27" s="72">
        <f t="shared" si="2"/>
        <v>-0.11997565372100101</v>
      </c>
    </row>
    <row r="28" spans="1:9" ht="16.5" x14ac:dyDescent="0.3">
      <c r="A28" s="37"/>
      <c r="B28" s="34" t="s">
        <v>17</v>
      </c>
      <c r="C28" s="15" t="s">
        <v>176</v>
      </c>
      <c r="D28" s="47">
        <v>889.8</v>
      </c>
      <c r="E28" s="83">
        <v>1166.5</v>
      </c>
      <c r="F28" s="71">
        <f t="shared" si="0"/>
        <v>-276.70000000000005</v>
      </c>
      <c r="G28" s="46">
        <v>1020.275</v>
      </c>
      <c r="H28" s="68">
        <f t="shared" si="1"/>
        <v>1028.1500000000001</v>
      </c>
      <c r="I28" s="72">
        <f t="shared" si="2"/>
        <v>7.7185072651982196E-3</v>
      </c>
    </row>
    <row r="29" spans="1:9" ht="16.5" x14ac:dyDescent="0.3">
      <c r="A29" s="37"/>
      <c r="B29" s="34" t="s">
        <v>18</v>
      </c>
      <c r="C29" s="15" t="s">
        <v>177</v>
      </c>
      <c r="D29" s="47">
        <v>1607.5</v>
      </c>
      <c r="E29" s="83">
        <v>1145.75</v>
      </c>
      <c r="F29" s="71">
        <f t="shared" si="0"/>
        <v>461.75</v>
      </c>
      <c r="G29" s="46">
        <v>1488.5583333333334</v>
      </c>
      <c r="H29" s="68">
        <f t="shared" si="1"/>
        <v>1376.625</v>
      </c>
      <c r="I29" s="72">
        <f t="shared" si="2"/>
        <v>-7.5195799067330288E-2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1022.7</v>
      </c>
      <c r="E30" s="95">
        <v>1050</v>
      </c>
      <c r="F30" s="74">
        <f t="shared" si="0"/>
        <v>-27.299999999999955</v>
      </c>
      <c r="G30" s="49">
        <v>938.12500000000011</v>
      </c>
      <c r="H30" s="107">
        <f t="shared" si="1"/>
        <v>1036.3499999999999</v>
      </c>
      <c r="I30" s="75">
        <f t="shared" si="2"/>
        <v>0.10470353097934687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2498.75</v>
      </c>
      <c r="E32" s="83">
        <v>2150</v>
      </c>
      <c r="F32" s="67">
        <f>D32-E32</f>
        <v>348.75</v>
      </c>
      <c r="G32" s="54">
        <v>2626.6062499999998</v>
      </c>
      <c r="H32" s="68">
        <f>AVERAGE(D32:E32)</f>
        <v>2324.375</v>
      </c>
      <c r="I32" s="78">
        <f t="shared" si="2"/>
        <v>-0.1150653052774849</v>
      </c>
    </row>
    <row r="33" spans="1:9" ht="16.5" x14ac:dyDescent="0.3">
      <c r="A33" s="37"/>
      <c r="B33" s="34" t="s">
        <v>27</v>
      </c>
      <c r="C33" s="15" t="s">
        <v>180</v>
      </c>
      <c r="D33" s="47">
        <v>2198.8000000000002</v>
      </c>
      <c r="E33" s="83">
        <v>2333.25</v>
      </c>
      <c r="F33" s="79">
        <f>D33-E33</f>
        <v>-134.44999999999982</v>
      </c>
      <c r="G33" s="46">
        <v>2517.5124999999998</v>
      </c>
      <c r="H33" s="68">
        <f>AVERAGE(D33:E33)</f>
        <v>2266.0250000000001</v>
      </c>
      <c r="I33" s="72">
        <f t="shared" si="2"/>
        <v>-9.9895233886624094E-2</v>
      </c>
    </row>
    <row r="34" spans="1:9" ht="16.5" x14ac:dyDescent="0.3">
      <c r="A34" s="37"/>
      <c r="B34" s="39" t="s">
        <v>28</v>
      </c>
      <c r="C34" s="15" t="s">
        <v>181</v>
      </c>
      <c r="D34" s="47">
        <v>2048.75</v>
      </c>
      <c r="E34" s="83">
        <v>1687.5</v>
      </c>
      <c r="F34" s="71">
        <f>D34-E34</f>
        <v>361.25</v>
      </c>
      <c r="G34" s="46">
        <v>1962.46675</v>
      </c>
      <c r="H34" s="68">
        <f>AVERAGE(D34:E34)</f>
        <v>1868.125</v>
      </c>
      <c r="I34" s="72">
        <f t="shared" si="2"/>
        <v>-4.8073043785327854E-2</v>
      </c>
    </row>
    <row r="35" spans="1:9" ht="16.5" x14ac:dyDescent="0.3">
      <c r="A35" s="37"/>
      <c r="B35" s="34" t="s">
        <v>29</v>
      </c>
      <c r="C35" s="15" t="s">
        <v>182</v>
      </c>
      <c r="D35" s="47">
        <v>1611.25</v>
      </c>
      <c r="E35" s="83">
        <v>1395.75</v>
      </c>
      <c r="F35" s="79">
        <f>D35-E35</f>
        <v>215.5</v>
      </c>
      <c r="G35" s="46">
        <v>1435.6770833333335</v>
      </c>
      <c r="H35" s="68">
        <f>AVERAGE(D35:E35)</f>
        <v>1503.5</v>
      </c>
      <c r="I35" s="72">
        <f t="shared" si="2"/>
        <v>4.7241066569925522E-2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1219.7</v>
      </c>
      <c r="E36" s="83">
        <v>1300</v>
      </c>
      <c r="F36" s="71">
        <f>D36-E36</f>
        <v>-80.299999999999955</v>
      </c>
      <c r="G36" s="49">
        <v>1533.8125</v>
      </c>
      <c r="H36" s="68">
        <f>AVERAGE(D36:E36)</f>
        <v>1259.8499999999999</v>
      </c>
      <c r="I36" s="80">
        <f t="shared" si="2"/>
        <v>-0.1786153783464407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27074.444444444445</v>
      </c>
      <c r="E38" s="84">
        <v>24333.200000000001</v>
      </c>
      <c r="F38" s="67">
        <f>D38-E38</f>
        <v>2741.2444444444445</v>
      </c>
      <c r="G38" s="46">
        <v>26767.736111111109</v>
      </c>
      <c r="H38" s="67">
        <f>AVERAGE(D38:E38)</f>
        <v>25703.822222222225</v>
      </c>
      <c r="I38" s="78">
        <f t="shared" si="2"/>
        <v>-3.9746128864714153E-2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14965.333333333334</v>
      </c>
      <c r="E39" s="85">
        <v>15966.6</v>
      </c>
      <c r="F39" s="74">
        <f>D39-E39</f>
        <v>-1001.2666666666664</v>
      </c>
      <c r="G39" s="46">
        <v>15242.338888888889</v>
      </c>
      <c r="H39" s="81">
        <f>AVERAGE(D39:E39)</f>
        <v>15465.966666666667</v>
      </c>
      <c r="I39" s="75">
        <f t="shared" si="2"/>
        <v>1.4671487060348347E-2</v>
      </c>
    </row>
    <row r="40" spans="1:9" ht="15.75" customHeight="1" thickBot="1" x14ac:dyDescent="0.25">
      <c r="A40" s="159"/>
      <c r="B40" s="160"/>
      <c r="C40" s="161"/>
      <c r="D40" s="86">
        <f>SUM(D15:D39)</f>
        <v>68884.827777777769</v>
      </c>
      <c r="E40" s="86">
        <f>SUM(E15:E39)</f>
        <v>66173.850000000006</v>
      </c>
      <c r="F40" s="86">
        <f>SUM(F15:F39)</f>
        <v>2710.9777777777786</v>
      </c>
      <c r="G40" s="86">
        <f>SUM(G15:G39)</f>
        <v>69859.200041666671</v>
      </c>
      <c r="H40" s="86">
        <f>AVERAGE(D40:E40)</f>
        <v>67529.338888888888</v>
      </c>
      <c r="I40" s="75">
        <f>(H40-G40)/G40</f>
        <v>-3.3350813513297682E-2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A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228</v>
      </c>
      <c r="F13" s="166" t="s">
        <v>221</v>
      </c>
      <c r="G13" s="149" t="s">
        <v>197</v>
      </c>
      <c r="H13" s="166" t="s">
        <v>220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1327.75</v>
      </c>
      <c r="F16" s="42">
        <v>1279.9000000000001</v>
      </c>
      <c r="G16" s="21">
        <f>(F16-E16)/E16</f>
        <v>-3.6038410845415106E-2</v>
      </c>
      <c r="H16" s="42">
        <v>1302.3</v>
      </c>
      <c r="I16" s="21">
        <f>(F16-H16)/H16</f>
        <v>-1.7200337863779364E-2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1668.2874999999999</v>
      </c>
      <c r="F17" s="46">
        <v>1324</v>
      </c>
      <c r="G17" s="21">
        <f t="shared" ref="G17:G80" si="0">(F17-E17)/E17</f>
        <v>-0.20637180342117287</v>
      </c>
      <c r="H17" s="46">
        <v>1176.45</v>
      </c>
      <c r="I17" s="21">
        <f t="shared" ref="I17:I31" si="1">(F17-H17)/H17</f>
        <v>0.12541969484465973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1396.1124999999997</v>
      </c>
      <c r="F18" s="46">
        <v>1405.1999999999998</v>
      </c>
      <c r="G18" s="21">
        <f t="shared" si="0"/>
        <v>6.509145932007695E-3</v>
      </c>
      <c r="H18" s="46">
        <v>1509.4</v>
      </c>
      <c r="I18" s="21">
        <f t="shared" si="1"/>
        <v>-6.9034053266198672E-2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825.87499999999989</v>
      </c>
      <c r="F19" s="46">
        <v>959.9</v>
      </c>
      <c r="G19" s="21">
        <f t="shared" si="0"/>
        <v>0.16228242772816723</v>
      </c>
      <c r="H19" s="46">
        <v>903.45</v>
      </c>
      <c r="I19" s="21">
        <f t="shared" si="1"/>
        <v>6.248270518567705E-2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2749.6374999999998</v>
      </c>
      <c r="F20" s="46">
        <v>2376.5</v>
      </c>
      <c r="G20" s="21">
        <f>(F20-E20)/E20</f>
        <v>-0.13570425192411723</v>
      </c>
      <c r="H20" s="46">
        <v>1963.5</v>
      </c>
      <c r="I20" s="21">
        <f t="shared" si="1"/>
        <v>0.21033868092691621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1222.6500000000001</v>
      </c>
      <c r="F21" s="46">
        <v>1256.45</v>
      </c>
      <c r="G21" s="21">
        <f t="shared" si="0"/>
        <v>2.7644869750132868E-2</v>
      </c>
      <c r="H21" s="46">
        <v>1249.3499999999999</v>
      </c>
      <c r="I21" s="21">
        <f t="shared" si="1"/>
        <v>5.6829551366711787E-3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1352.0374999999999</v>
      </c>
      <c r="F22" s="46">
        <v>1396.9</v>
      </c>
      <c r="G22" s="21">
        <f t="shared" si="0"/>
        <v>3.3181402143061998E-2</v>
      </c>
      <c r="H22" s="46">
        <v>1352.6999999999998</v>
      </c>
      <c r="I22" s="21">
        <f t="shared" si="1"/>
        <v>3.2675389960819305E-2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403.929125</v>
      </c>
      <c r="F23" s="46">
        <v>394.9</v>
      </c>
      <c r="G23" s="21">
        <f t="shared" si="0"/>
        <v>-2.235324080678763E-2</v>
      </c>
      <c r="H23" s="46">
        <v>369.9</v>
      </c>
      <c r="I23" s="21">
        <f t="shared" si="1"/>
        <v>6.7585834009191673E-2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486.4</v>
      </c>
      <c r="F24" s="46">
        <v>443.65</v>
      </c>
      <c r="G24" s="21">
        <f t="shared" si="0"/>
        <v>-8.7890625E-2</v>
      </c>
      <c r="H24" s="46">
        <v>438.02499999999998</v>
      </c>
      <c r="I24" s="21">
        <f t="shared" si="1"/>
        <v>1.2841732777809487E-2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495.83749999999998</v>
      </c>
      <c r="F25" s="46">
        <v>523.65</v>
      </c>
      <c r="G25" s="21">
        <f t="shared" si="0"/>
        <v>5.6091965613734342E-2</v>
      </c>
      <c r="H25" s="46">
        <v>492.4</v>
      </c>
      <c r="I25" s="21">
        <f t="shared" si="1"/>
        <v>6.3464662875710801E-2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509.27499999999998</v>
      </c>
      <c r="F26" s="46">
        <v>542.4</v>
      </c>
      <c r="G26" s="21">
        <f t="shared" si="0"/>
        <v>6.5043444111727453E-2</v>
      </c>
      <c r="H26" s="46">
        <v>507.4</v>
      </c>
      <c r="I26" s="21">
        <f t="shared" si="1"/>
        <v>6.8979109184075682E-2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1354.3375000000001</v>
      </c>
      <c r="F27" s="46">
        <v>1323.1999999999998</v>
      </c>
      <c r="G27" s="21">
        <f t="shared" si="0"/>
        <v>-2.2990945757612315E-2</v>
      </c>
      <c r="H27" s="46">
        <v>1437.4</v>
      </c>
      <c r="I27" s="21">
        <f t="shared" si="1"/>
        <v>-7.9449005148184412E-2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533.96249999999998</v>
      </c>
      <c r="F28" s="46">
        <v>469.9</v>
      </c>
      <c r="G28" s="21">
        <f t="shared" si="0"/>
        <v>-0.11997565372100101</v>
      </c>
      <c r="H28" s="46">
        <v>467.4</v>
      </c>
      <c r="I28" s="21">
        <f t="shared" si="1"/>
        <v>5.3487376979032952E-3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1020.275</v>
      </c>
      <c r="F29" s="46">
        <v>1028.1500000000001</v>
      </c>
      <c r="G29" s="21">
        <f t="shared" si="0"/>
        <v>7.7185072651982196E-3</v>
      </c>
      <c r="H29" s="46">
        <v>1094.3499999999999</v>
      </c>
      <c r="I29" s="21">
        <f t="shared" si="1"/>
        <v>-6.0492529812217137E-2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1488.5583333333334</v>
      </c>
      <c r="F30" s="46">
        <v>1376.625</v>
      </c>
      <c r="G30" s="21">
        <f t="shared" si="0"/>
        <v>-7.5195799067330288E-2</v>
      </c>
      <c r="H30" s="46">
        <v>1373.5416666666665</v>
      </c>
      <c r="I30" s="21">
        <f t="shared" si="1"/>
        <v>2.2448050963143834E-3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938.12500000000011</v>
      </c>
      <c r="F31" s="49">
        <v>1036.3499999999999</v>
      </c>
      <c r="G31" s="23">
        <f t="shared" si="0"/>
        <v>0.10470353097934687</v>
      </c>
      <c r="H31" s="49">
        <v>1042.6500000000001</v>
      </c>
      <c r="I31" s="23">
        <f t="shared" si="1"/>
        <v>-6.0422960725077272E-3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2626.6062499999998</v>
      </c>
      <c r="F33" s="54">
        <v>2324.375</v>
      </c>
      <c r="G33" s="21">
        <f t="shared" si="0"/>
        <v>-0.1150653052774849</v>
      </c>
      <c r="H33" s="54">
        <v>2111.4250000000002</v>
      </c>
      <c r="I33" s="21">
        <f>(F33-H33)/H33</f>
        <v>0.10085605692837767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2517.5124999999998</v>
      </c>
      <c r="F34" s="46">
        <v>2266.0250000000001</v>
      </c>
      <c r="G34" s="21">
        <f t="shared" si="0"/>
        <v>-9.9895233886624094E-2</v>
      </c>
      <c r="H34" s="46">
        <v>1920.6999999999998</v>
      </c>
      <c r="I34" s="21">
        <f>(F34-H34)/H34</f>
        <v>0.17979122195033076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1962.46675</v>
      </c>
      <c r="F35" s="46">
        <v>1868.125</v>
      </c>
      <c r="G35" s="21">
        <f t="shared" si="0"/>
        <v>-4.8073043785327854E-2</v>
      </c>
      <c r="H35" s="46">
        <v>1904.55</v>
      </c>
      <c r="I35" s="21">
        <f>(F35-H35)/H35</f>
        <v>-1.9125252684361112E-2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1435.6770833333335</v>
      </c>
      <c r="F36" s="46">
        <v>1503.5</v>
      </c>
      <c r="G36" s="21">
        <f t="shared" si="0"/>
        <v>4.7241066569925522E-2</v>
      </c>
      <c r="H36" s="46">
        <v>1532.1428571428571</v>
      </c>
      <c r="I36" s="21">
        <f>(F36-H36)/H36</f>
        <v>-1.8694638694638673E-2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1533.8125</v>
      </c>
      <c r="F37" s="49">
        <v>1259.8499999999999</v>
      </c>
      <c r="G37" s="23">
        <f t="shared" si="0"/>
        <v>-0.1786153783464407</v>
      </c>
      <c r="H37" s="49">
        <v>1063.45</v>
      </c>
      <c r="I37" s="23">
        <f>(F37-H37)/H37</f>
        <v>0.18468193144952735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26767.736111111109</v>
      </c>
      <c r="F39" s="46">
        <v>25703.822222222225</v>
      </c>
      <c r="G39" s="21">
        <f t="shared" si="0"/>
        <v>-3.9746128864714153E-2</v>
      </c>
      <c r="H39" s="46">
        <v>26439.933333333334</v>
      </c>
      <c r="I39" s="21">
        <f t="shared" ref="I39:I44" si="2">(F39-H39)/H39</f>
        <v>-2.7840883781014684E-2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15242.338888888889</v>
      </c>
      <c r="F40" s="46">
        <v>15465.966666666667</v>
      </c>
      <c r="G40" s="21">
        <f t="shared" si="0"/>
        <v>1.4671487060348347E-2</v>
      </c>
      <c r="H40" s="46">
        <v>15132.666666666668</v>
      </c>
      <c r="I40" s="21">
        <f t="shared" si="2"/>
        <v>2.2025199347988848E-2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11619</v>
      </c>
      <c r="F41" s="57">
        <v>11022.875</v>
      </c>
      <c r="G41" s="21">
        <f t="shared" si="0"/>
        <v>-5.1306050434632926E-2</v>
      </c>
      <c r="H41" s="57">
        <v>11185.375</v>
      </c>
      <c r="I41" s="21">
        <f t="shared" si="2"/>
        <v>-1.4527899154029257E-2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6020.7</v>
      </c>
      <c r="F42" s="47">
        <v>6116.6</v>
      </c>
      <c r="G42" s="21">
        <f t="shared" si="0"/>
        <v>1.5928380420881384E-2</v>
      </c>
      <c r="H42" s="47">
        <v>6056.6</v>
      </c>
      <c r="I42" s="21">
        <f t="shared" si="2"/>
        <v>9.9065482283789575E-3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9976</v>
      </c>
      <c r="G43" s="21">
        <f t="shared" si="0"/>
        <v>7.571505344240064E-4</v>
      </c>
      <c r="H43" s="47">
        <v>9966</v>
      </c>
      <c r="I43" s="21">
        <f t="shared" si="2"/>
        <v>1.0034115994380895E-3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12217.5</v>
      </c>
      <c r="F44" s="50">
        <v>13175.833333333334</v>
      </c>
      <c r="G44" s="31">
        <f t="shared" si="0"/>
        <v>7.8439397039765407E-2</v>
      </c>
      <c r="H44" s="50">
        <v>13198.333333333334</v>
      </c>
      <c r="I44" s="31">
        <f t="shared" si="2"/>
        <v>-1.704760702108852E-3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4960.1388888888887</v>
      </c>
      <c r="F46" s="43">
        <v>4971.1111111111113</v>
      </c>
      <c r="G46" s="21">
        <f t="shared" si="0"/>
        <v>2.2120796348669368E-3</v>
      </c>
      <c r="H46" s="43">
        <v>5013.333333333333</v>
      </c>
      <c r="I46" s="21">
        <f t="shared" ref="I46:I51" si="3">(F46-H46)/H46</f>
        <v>-8.4219858156027363E-3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6155.3472222222226</v>
      </c>
      <c r="F47" s="47">
        <v>6035.333333333333</v>
      </c>
      <c r="G47" s="21">
        <f t="shared" si="0"/>
        <v>-1.9497501043582364E-2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19026.428571428572</v>
      </c>
      <c r="G48" s="21">
        <f t="shared" si="0"/>
        <v>-1.2832034688186136E-2</v>
      </c>
      <c r="H48" s="47">
        <v>19026.428571428572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18689.265555555558</v>
      </c>
      <c r="F49" s="47">
        <v>19284.017749999999</v>
      </c>
      <c r="G49" s="21">
        <f t="shared" si="0"/>
        <v>3.182319779642951E-2</v>
      </c>
      <c r="H49" s="47">
        <v>18784.017500000002</v>
      </c>
      <c r="I49" s="21">
        <f t="shared" si="3"/>
        <v>2.6618387147477756E-2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2201.7857142857142</v>
      </c>
      <c r="F50" s="47">
        <v>2258.3333333333335</v>
      </c>
      <c r="G50" s="21">
        <f t="shared" si="0"/>
        <v>2.5682616923492933E-2</v>
      </c>
      <c r="H50" s="47">
        <v>2241.6666666666665</v>
      </c>
      <c r="I50" s="21">
        <f t="shared" si="3"/>
        <v>7.4349442379183514E-3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27101</v>
      </c>
      <c r="F51" s="50">
        <v>27836</v>
      </c>
      <c r="G51" s="31">
        <f t="shared" si="0"/>
        <v>2.712077045127486E-2</v>
      </c>
      <c r="H51" s="50">
        <v>27836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3823.5714285714284</v>
      </c>
      <c r="F54" s="70">
        <v>3608.2857142857142</v>
      </c>
      <c r="G54" s="21">
        <f t="shared" si="0"/>
        <v>-5.6304875770595911E-2</v>
      </c>
      <c r="H54" s="70">
        <v>3606.1428571428573</v>
      </c>
      <c r="I54" s="21">
        <f t="shared" si="4"/>
        <v>5.9422414134604367E-4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2032.5</v>
      </c>
      <c r="F55" s="70">
        <v>2883.75</v>
      </c>
      <c r="G55" s="21">
        <f t="shared" si="0"/>
        <v>0.41881918819188191</v>
      </c>
      <c r="H55" s="70">
        <v>2881.25</v>
      </c>
      <c r="I55" s="21">
        <f t="shared" si="4"/>
        <v>8.6767895878524942E-4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4700</v>
      </c>
      <c r="G56" s="21">
        <f t="shared" si="0"/>
        <v>-0.14545454545454545</v>
      </c>
      <c r="H56" s="70">
        <v>4650</v>
      </c>
      <c r="I56" s="21">
        <f t="shared" si="4"/>
        <v>1.0752688172043012E-2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2149.6875</v>
      </c>
      <c r="F57" s="105">
        <v>2028</v>
      </c>
      <c r="G57" s="21">
        <f t="shared" si="0"/>
        <v>-5.6607064980375058E-2</v>
      </c>
      <c r="H57" s="105">
        <v>2026</v>
      </c>
      <c r="I57" s="21">
        <f t="shared" si="4"/>
        <v>9.871668311944718E-4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4450.5555555555547</v>
      </c>
      <c r="F58" s="50">
        <v>4052.8</v>
      </c>
      <c r="G58" s="29">
        <f t="shared" si="0"/>
        <v>-8.9372113344151585E-2</v>
      </c>
      <c r="H58" s="50">
        <v>3972.5555555555557</v>
      </c>
      <c r="I58" s="29">
        <f t="shared" si="4"/>
        <v>2.0199703521382843E-2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5157.5</v>
      </c>
      <c r="F59" s="68">
        <v>4448</v>
      </c>
      <c r="G59" s="21">
        <f t="shared" si="0"/>
        <v>-0.13756665050896752</v>
      </c>
      <c r="H59" s="68">
        <v>4448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4973.875</v>
      </c>
      <c r="F60" s="70">
        <v>4822.5</v>
      </c>
      <c r="G60" s="21">
        <f t="shared" si="0"/>
        <v>-3.0434017742705637E-2</v>
      </c>
      <c r="H60" s="70">
        <v>4799.5</v>
      </c>
      <c r="I60" s="21">
        <f t="shared" si="4"/>
        <v>4.7921658506094381E-3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20887.5</v>
      </c>
      <c r="F61" s="73">
        <v>21557.142857142859</v>
      </c>
      <c r="G61" s="29">
        <f t="shared" si="0"/>
        <v>3.2059502436522259E-2</v>
      </c>
      <c r="H61" s="73">
        <v>21301.25</v>
      </c>
      <c r="I61" s="29">
        <f t="shared" si="4"/>
        <v>1.2013044170781466E-2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6477.6388888888887</v>
      </c>
      <c r="F63" s="54">
        <v>6409</v>
      </c>
      <c r="G63" s="21">
        <f t="shared" si="0"/>
        <v>-1.0596282081519727E-2</v>
      </c>
      <c r="H63" s="54">
        <v>6409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46526.857142857145</v>
      </c>
      <c r="G64" s="21">
        <f t="shared" si="0"/>
        <v>-1.1047930795096462E-2</v>
      </c>
      <c r="H64" s="46">
        <v>46491.857142857145</v>
      </c>
      <c r="I64" s="21">
        <f t="shared" si="5"/>
        <v>7.5282000227382367E-4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12748.75</v>
      </c>
      <c r="F65" s="46">
        <v>10700</v>
      </c>
      <c r="G65" s="21">
        <f t="shared" si="0"/>
        <v>-0.16070202961074614</v>
      </c>
      <c r="H65" s="46">
        <v>10700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7630.5</v>
      </c>
      <c r="F66" s="46">
        <v>7579</v>
      </c>
      <c r="G66" s="21">
        <f t="shared" si="0"/>
        <v>-6.7492300635607107E-3</v>
      </c>
      <c r="H66" s="46">
        <v>7649</v>
      </c>
      <c r="I66" s="21">
        <f t="shared" si="5"/>
        <v>-9.1515230749117538E-3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3863.25</v>
      </c>
      <c r="F67" s="46">
        <v>3714</v>
      </c>
      <c r="G67" s="21">
        <f t="shared" si="0"/>
        <v>-3.8633275092215105E-2</v>
      </c>
      <c r="H67" s="46">
        <v>3644</v>
      </c>
      <c r="I67" s="21">
        <f t="shared" si="5"/>
        <v>1.9209659714599342E-2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3580.5297619047624</v>
      </c>
      <c r="F68" s="58">
        <v>2985</v>
      </c>
      <c r="G68" s="31">
        <f t="shared" si="0"/>
        <v>-0.16632448310887765</v>
      </c>
      <c r="H68" s="58">
        <v>2805</v>
      </c>
      <c r="I68" s="31">
        <f t="shared" si="5"/>
        <v>6.4171122994652413E-2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3719.5722222222221</v>
      </c>
      <c r="F70" s="43">
        <v>3868.5</v>
      </c>
      <c r="G70" s="21">
        <f t="shared" si="0"/>
        <v>4.0038953105419869E-2</v>
      </c>
      <c r="H70" s="43">
        <v>3866</v>
      </c>
      <c r="I70" s="21">
        <f t="shared" si="5"/>
        <v>6.4666321779617173E-4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2747.2222222222222</v>
      </c>
      <c r="F71" s="47">
        <v>2742.25</v>
      </c>
      <c r="G71" s="21">
        <f t="shared" si="0"/>
        <v>-1.8099089989888593E-3</v>
      </c>
      <c r="H71" s="47">
        <v>2740.375</v>
      </c>
      <c r="I71" s="21">
        <f t="shared" si="5"/>
        <v>6.8421292706290194E-4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1320</v>
      </c>
      <c r="F72" s="47">
        <v>1313.125</v>
      </c>
      <c r="G72" s="21">
        <f t="shared" si="0"/>
        <v>-5.208333333333333E-3</v>
      </c>
      <c r="H72" s="47">
        <v>1311.875</v>
      </c>
      <c r="I72" s="21">
        <f t="shared" si="5"/>
        <v>9.528346831824678E-4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2119.2633928571431</v>
      </c>
      <c r="F73" s="47">
        <v>2350.7142857142858</v>
      </c>
      <c r="G73" s="21">
        <f t="shared" si="0"/>
        <v>0.10921289615874777</v>
      </c>
      <c r="H73" s="47">
        <v>2500.625</v>
      </c>
      <c r="I73" s="21">
        <f t="shared" si="5"/>
        <v>-5.9949298389688266E-2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1676.7166666666667</v>
      </c>
      <c r="F74" s="50">
        <v>1616.6666666666667</v>
      </c>
      <c r="G74" s="21">
        <f t="shared" si="0"/>
        <v>-3.5814041330775398E-2</v>
      </c>
      <c r="H74" s="50">
        <v>1610.5555555555557</v>
      </c>
      <c r="I74" s="21">
        <f t="shared" si="5"/>
        <v>3.7944118661607292E-3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1458.3333333333333</v>
      </c>
      <c r="G76" s="22">
        <f t="shared" si="0"/>
        <v>-5.5203766845266945E-3</v>
      </c>
      <c r="H76" s="43">
        <v>1456.6666666666667</v>
      </c>
      <c r="I76" s="22">
        <f t="shared" ref="I76:I82" si="6">(F76-H76)/H76</f>
        <v>1.1441647597252964E-3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1351.8</v>
      </c>
      <c r="F77" s="32">
        <v>1181.6666666666667</v>
      </c>
      <c r="G77" s="21">
        <f t="shared" si="0"/>
        <v>-0.12585688218178223</v>
      </c>
      <c r="H77" s="32">
        <v>1181.6666666666667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831.44444444444446</v>
      </c>
      <c r="F78" s="47">
        <v>918.11111111111109</v>
      </c>
      <c r="G78" s="21">
        <f t="shared" si="0"/>
        <v>0.10423626887611916</v>
      </c>
      <c r="H78" s="47">
        <v>907.875</v>
      </c>
      <c r="I78" s="21">
        <f t="shared" si="6"/>
        <v>1.1274802270258665E-2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1504.9</v>
      </c>
      <c r="F79" s="47">
        <v>1502.8</v>
      </c>
      <c r="G79" s="21">
        <f t="shared" si="0"/>
        <v>-1.3954415575786671E-3</v>
      </c>
      <c r="H79" s="47">
        <v>1501.8</v>
      </c>
      <c r="I79" s="21">
        <f t="shared" si="6"/>
        <v>6.6586762551604738E-4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1933.8</v>
      </c>
      <c r="F80" s="61">
        <v>1941.3</v>
      </c>
      <c r="G80" s="21">
        <f t="shared" si="0"/>
        <v>3.8783741855414212E-3</v>
      </c>
      <c r="H80" s="61">
        <v>1944.3</v>
      </c>
      <c r="I80" s="21">
        <f t="shared" si="6"/>
        <v>-1.5429717636167258E-3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8303.3333333333339</v>
      </c>
      <c r="F81" s="61">
        <v>8899.3333333333339</v>
      </c>
      <c r="G81" s="21">
        <f>(F81-E81)/E81</f>
        <v>7.1778402248093134E-2</v>
      </c>
      <c r="H81" s="61">
        <v>8218.25</v>
      </c>
      <c r="I81" s="21">
        <f t="shared" si="6"/>
        <v>8.2874496800819389E-2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3996</v>
      </c>
      <c r="F82" s="50">
        <v>3941.3</v>
      </c>
      <c r="G82" s="23">
        <f>(F82-E82)/E82</f>
        <v>-1.3688688688688644E-2</v>
      </c>
      <c r="H82" s="50">
        <v>3939.3</v>
      </c>
      <c r="I82" s="23">
        <f t="shared" si="6"/>
        <v>5.0770441448988392E-4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4" zoomScaleNormal="100" workbookViewId="0">
      <selection activeCell="E20" sqref="E20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8.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2" t="s">
        <v>0</v>
      </c>
      <c r="D13" s="174" t="s">
        <v>23</v>
      </c>
      <c r="E13" s="149" t="s">
        <v>228</v>
      </c>
      <c r="F13" s="166" t="s">
        <v>221</v>
      </c>
      <c r="G13" s="149" t="s">
        <v>196</v>
      </c>
      <c r="H13" s="166" t="s">
        <v>220</v>
      </c>
      <c r="I13" s="149" t="s">
        <v>187</v>
      </c>
    </row>
    <row r="14" spans="1:9" ht="38.25" customHeight="1" thickBot="1" x14ac:dyDescent="0.25">
      <c r="A14" s="148"/>
      <c r="B14" s="154"/>
      <c r="C14" s="173"/>
      <c r="D14" s="175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15</v>
      </c>
      <c r="C16" s="14" t="s">
        <v>95</v>
      </c>
      <c r="D16" s="11" t="s">
        <v>82</v>
      </c>
      <c r="E16" s="42">
        <v>1354.3375000000001</v>
      </c>
      <c r="F16" s="42">
        <v>1323.1999999999998</v>
      </c>
      <c r="G16" s="21">
        <f t="shared" ref="G16:G31" si="0">(F16-E16)/E16</f>
        <v>-2.2990945757612315E-2</v>
      </c>
      <c r="H16" s="42">
        <v>1437.4</v>
      </c>
      <c r="I16" s="21">
        <f t="shared" ref="I16:I31" si="1">(F16-H16)/H16</f>
        <v>-7.9449005148184412E-2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1396.1124999999997</v>
      </c>
      <c r="F17" s="46">
        <v>1405.1999999999998</v>
      </c>
      <c r="G17" s="21">
        <f t="shared" si="0"/>
        <v>6.509145932007695E-3</v>
      </c>
      <c r="H17" s="46">
        <v>1509.4</v>
      </c>
      <c r="I17" s="21">
        <f t="shared" si="1"/>
        <v>-6.9034053266198672E-2</v>
      </c>
    </row>
    <row r="18" spans="1:9" ht="16.5" x14ac:dyDescent="0.3">
      <c r="A18" s="37"/>
      <c r="B18" s="34" t="s">
        <v>17</v>
      </c>
      <c r="C18" s="15" t="s">
        <v>97</v>
      </c>
      <c r="D18" s="11" t="s">
        <v>161</v>
      </c>
      <c r="E18" s="46">
        <v>1020.275</v>
      </c>
      <c r="F18" s="46">
        <v>1028.1500000000001</v>
      </c>
      <c r="G18" s="21">
        <f t="shared" si="0"/>
        <v>7.7185072651982196E-3</v>
      </c>
      <c r="H18" s="46">
        <v>1094.3499999999999</v>
      </c>
      <c r="I18" s="21">
        <f t="shared" si="1"/>
        <v>-6.0492529812217137E-2</v>
      </c>
    </row>
    <row r="19" spans="1:9" ht="16.5" x14ac:dyDescent="0.3">
      <c r="A19" s="37"/>
      <c r="B19" s="34" t="s">
        <v>4</v>
      </c>
      <c r="C19" s="15" t="s">
        <v>84</v>
      </c>
      <c r="D19" s="11" t="s">
        <v>161</v>
      </c>
      <c r="E19" s="46">
        <v>1327.75</v>
      </c>
      <c r="F19" s="46">
        <v>1279.9000000000001</v>
      </c>
      <c r="G19" s="21">
        <f t="shared" si="0"/>
        <v>-3.6038410845415106E-2</v>
      </c>
      <c r="H19" s="46">
        <v>1302.3</v>
      </c>
      <c r="I19" s="21">
        <f t="shared" si="1"/>
        <v>-1.7200337863779364E-2</v>
      </c>
    </row>
    <row r="20" spans="1:9" ht="16.5" x14ac:dyDescent="0.3">
      <c r="A20" s="37"/>
      <c r="B20" s="34" t="s">
        <v>19</v>
      </c>
      <c r="C20" s="15" t="s">
        <v>99</v>
      </c>
      <c r="D20" s="11" t="s">
        <v>161</v>
      </c>
      <c r="E20" s="46">
        <v>938.12500000000011</v>
      </c>
      <c r="F20" s="46">
        <v>1036.3499999999999</v>
      </c>
      <c r="G20" s="21">
        <f t="shared" si="0"/>
        <v>0.10470353097934687</v>
      </c>
      <c r="H20" s="46">
        <v>1042.6500000000001</v>
      </c>
      <c r="I20" s="21">
        <f t="shared" si="1"/>
        <v>-6.0422960725077272E-3</v>
      </c>
    </row>
    <row r="21" spans="1:9" ht="16.5" x14ac:dyDescent="0.3">
      <c r="A21" s="37"/>
      <c r="B21" s="34" t="s">
        <v>18</v>
      </c>
      <c r="C21" s="15" t="s">
        <v>98</v>
      </c>
      <c r="D21" s="11" t="s">
        <v>83</v>
      </c>
      <c r="E21" s="46">
        <v>1488.5583333333334</v>
      </c>
      <c r="F21" s="46">
        <v>1376.625</v>
      </c>
      <c r="G21" s="21">
        <f t="shared" si="0"/>
        <v>-7.5195799067330288E-2</v>
      </c>
      <c r="H21" s="46">
        <v>1373.5416666666665</v>
      </c>
      <c r="I21" s="21">
        <f t="shared" si="1"/>
        <v>2.2448050963143834E-3</v>
      </c>
    </row>
    <row r="22" spans="1:9" ht="16.5" x14ac:dyDescent="0.3">
      <c r="A22" s="37"/>
      <c r="B22" s="34" t="s">
        <v>16</v>
      </c>
      <c r="C22" s="15" t="s">
        <v>96</v>
      </c>
      <c r="D22" s="11" t="s">
        <v>81</v>
      </c>
      <c r="E22" s="46">
        <v>533.96249999999998</v>
      </c>
      <c r="F22" s="46">
        <v>469.9</v>
      </c>
      <c r="G22" s="21">
        <f t="shared" si="0"/>
        <v>-0.11997565372100101</v>
      </c>
      <c r="H22" s="46">
        <v>467.4</v>
      </c>
      <c r="I22" s="21">
        <f t="shared" si="1"/>
        <v>5.3487376979032952E-3</v>
      </c>
    </row>
    <row r="23" spans="1:9" ht="16.5" x14ac:dyDescent="0.3">
      <c r="A23" s="37"/>
      <c r="B23" s="34" t="s">
        <v>9</v>
      </c>
      <c r="C23" s="15" t="s">
        <v>88</v>
      </c>
      <c r="D23" s="13" t="s">
        <v>161</v>
      </c>
      <c r="E23" s="46">
        <v>1222.6500000000001</v>
      </c>
      <c r="F23" s="46">
        <v>1256.45</v>
      </c>
      <c r="G23" s="21">
        <f t="shared" si="0"/>
        <v>2.7644869750132868E-2</v>
      </c>
      <c r="H23" s="46">
        <v>1249.3499999999999</v>
      </c>
      <c r="I23" s="21">
        <f t="shared" si="1"/>
        <v>5.6829551366711787E-3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486.4</v>
      </c>
      <c r="F24" s="46">
        <v>443.65</v>
      </c>
      <c r="G24" s="21">
        <f t="shared" si="0"/>
        <v>-8.7890625E-2</v>
      </c>
      <c r="H24" s="46">
        <v>438.02499999999998</v>
      </c>
      <c r="I24" s="21">
        <f t="shared" si="1"/>
        <v>1.2841732777809487E-2</v>
      </c>
    </row>
    <row r="25" spans="1:9" ht="16.5" x14ac:dyDescent="0.3">
      <c r="A25" s="37"/>
      <c r="B25" s="34" t="s">
        <v>10</v>
      </c>
      <c r="C25" s="15" t="s">
        <v>90</v>
      </c>
      <c r="D25" s="13" t="s">
        <v>161</v>
      </c>
      <c r="E25" s="46">
        <v>1352.0374999999999</v>
      </c>
      <c r="F25" s="46">
        <v>1396.9</v>
      </c>
      <c r="G25" s="21">
        <f t="shared" si="0"/>
        <v>3.3181402143061998E-2</v>
      </c>
      <c r="H25" s="46">
        <v>1352.6999999999998</v>
      </c>
      <c r="I25" s="21">
        <f t="shared" si="1"/>
        <v>3.2675389960819305E-2</v>
      </c>
    </row>
    <row r="26" spans="1:9" ht="16.5" x14ac:dyDescent="0.3">
      <c r="A26" s="37"/>
      <c r="B26" s="34" t="s">
        <v>7</v>
      </c>
      <c r="C26" s="15" t="s">
        <v>87</v>
      </c>
      <c r="D26" s="13" t="s">
        <v>161</v>
      </c>
      <c r="E26" s="46">
        <v>825.87499999999989</v>
      </c>
      <c r="F26" s="46">
        <v>959.9</v>
      </c>
      <c r="G26" s="21">
        <f t="shared" si="0"/>
        <v>0.16228242772816723</v>
      </c>
      <c r="H26" s="46">
        <v>903.45</v>
      </c>
      <c r="I26" s="21">
        <f t="shared" si="1"/>
        <v>6.248270518567705E-2</v>
      </c>
    </row>
    <row r="27" spans="1:9" ht="16.5" x14ac:dyDescent="0.3">
      <c r="A27" s="37"/>
      <c r="B27" s="34" t="s">
        <v>13</v>
      </c>
      <c r="C27" s="15" t="s">
        <v>93</v>
      </c>
      <c r="D27" s="13" t="s">
        <v>81</v>
      </c>
      <c r="E27" s="46">
        <v>495.83749999999998</v>
      </c>
      <c r="F27" s="46">
        <v>523.65</v>
      </c>
      <c r="G27" s="21">
        <f t="shared" si="0"/>
        <v>5.6091965613734342E-2</v>
      </c>
      <c r="H27" s="46">
        <v>492.4</v>
      </c>
      <c r="I27" s="21">
        <f t="shared" si="1"/>
        <v>6.3464662875710801E-2</v>
      </c>
    </row>
    <row r="28" spans="1:9" ht="16.5" x14ac:dyDescent="0.3">
      <c r="A28" s="37"/>
      <c r="B28" s="34" t="s">
        <v>11</v>
      </c>
      <c r="C28" s="15" t="s">
        <v>91</v>
      </c>
      <c r="D28" s="13" t="s">
        <v>81</v>
      </c>
      <c r="E28" s="46">
        <v>403.929125</v>
      </c>
      <c r="F28" s="46">
        <v>394.9</v>
      </c>
      <c r="G28" s="21">
        <f t="shared" si="0"/>
        <v>-2.235324080678763E-2</v>
      </c>
      <c r="H28" s="46">
        <v>369.9</v>
      </c>
      <c r="I28" s="21">
        <f t="shared" si="1"/>
        <v>6.7585834009191673E-2</v>
      </c>
    </row>
    <row r="29" spans="1:9" ht="17.25" thickBot="1" x14ac:dyDescent="0.35">
      <c r="A29" s="38"/>
      <c r="B29" s="34" t="s">
        <v>14</v>
      </c>
      <c r="C29" s="15" t="s">
        <v>94</v>
      </c>
      <c r="D29" s="13" t="s">
        <v>81</v>
      </c>
      <c r="E29" s="46">
        <v>509.27499999999998</v>
      </c>
      <c r="F29" s="46">
        <v>542.4</v>
      </c>
      <c r="G29" s="21">
        <f t="shared" si="0"/>
        <v>6.5043444111727453E-2</v>
      </c>
      <c r="H29" s="46">
        <v>507.4</v>
      </c>
      <c r="I29" s="21">
        <f t="shared" si="1"/>
        <v>6.8979109184075682E-2</v>
      </c>
    </row>
    <row r="30" spans="1:9" ht="16.5" x14ac:dyDescent="0.3">
      <c r="A30" s="37"/>
      <c r="B30" s="34" t="s">
        <v>5</v>
      </c>
      <c r="C30" s="15" t="s">
        <v>85</v>
      </c>
      <c r="D30" s="13" t="s">
        <v>161</v>
      </c>
      <c r="E30" s="46">
        <v>1668.2874999999999</v>
      </c>
      <c r="F30" s="46">
        <v>1324</v>
      </c>
      <c r="G30" s="21">
        <f t="shared" si="0"/>
        <v>-0.20637180342117287</v>
      </c>
      <c r="H30" s="46">
        <v>1176.45</v>
      </c>
      <c r="I30" s="21">
        <f t="shared" si="1"/>
        <v>0.12541969484465973</v>
      </c>
    </row>
    <row r="31" spans="1:9" ht="17.25" thickBot="1" x14ac:dyDescent="0.35">
      <c r="A31" s="38"/>
      <c r="B31" s="36" t="s">
        <v>8</v>
      </c>
      <c r="C31" s="16" t="s">
        <v>89</v>
      </c>
      <c r="D31" s="12" t="s">
        <v>161</v>
      </c>
      <c r="E31" s="49">
        <v>2749.6374999999998</v>
      </c>
      <c r="F31" s="49">
        <v>2376.5</v>
      </c>
      <c r="G31" s="23">
        <f t="shared" si="0"/>
        <v>-0.13570425192411723</v>
      </c>
      <c r="H31" s="49">
        <v>1963.5</v>
      </c>
      <c r="I31" s="23">
        <f t="shared" si="1"/>
        <v>0.21033868092691621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17773.049958333333</v>
      </c>
      <c r="F32" s="107">
        <f>SUM(F16:F31)</f>
        <v>17137.674999999996</v>
      </c>
      <c r="G32" s="108">
        <f t="shared" ref="G32" si="2">(F32-E32)/E32</f>
        <v>-3.5749348582426406E-2</v>
      </c>
      <c r="H32" s="107">
        <f>SUM(H16:H31)</f>
        <v>16680.216666666667</v>
      </c>
      <c r="I32" s="111">
        <f t="shared" ref="I32" si="3">(F32-H32)/H32</f>
        <v>2.7425203309708913E-2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161</v>
      </c>
      <c r="E34" s="54">
        <v>1962.46675</v>
      </c>
      <c r="F34" s="54">
        <v>1868.125</v>
      </c>
      <c r="G34" s="21">
        <f>(F34-E34)/E34</f>
        <v>-4.8073043785327854E-2</v>
      </c>
      <c r="H34" s="54">
        <v>1904.55</v>
      </c>
      <c r="I34" s="21">
        <f>(F34-H34)/H34</f>
        <v>-1.9125252684361112E-2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1435.6770833333335</v>
      </c>
      <c r="F35" s="46">
        <v>1503.5</v>
      </c>
      <c r="G35" s="21">
        <f>(F35-E35)/E35</f>
        <v>4.7241066569925522E-2</v>
      </c>
      <c r="H35" s="46">
        <v>1532.1428571428571</v>
      </c>
      <c r="I35" s="21">
        <f>(F35-H35)/H35</f>
        <v>-1.8694638694638673E-2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2626.6062499999998</v>
      </c>
      <c r="F36" s="46">
        <v>2324.375</v>
      </c>
      <c r="G36" s="21">
        <f>(F36-E36)/E36</f>
        <v>-0.1150653052774849</v>
      </c>
      <c r="H36" s="46">
        <v>2111.4250000000002</v>
      </c>
      <c r="I36" s="21">
        <f>(F36-H36)/H36</f>
        <v>0.10085605692837767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2517.5124999999998</v>
      </c>
      <c r="F37" s="46">
        <v>2266.0250000000001</v>
      </c>
      <c r="G37" s="21">
        <f>(F37-E37)/E37</f>
        <v>-9.9895233886624094E-2</v>
      </c>
      <c r="H37" s="46">
        <v>1920.6999999999998</v>
      </c>
      <c r="I37" s="21">
        <f>(F37-H37)/H37</f>
        <v>0.17979122195033076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1533.8125</v>
      </c>
      <c r="F38" s="49">
        <v>1259.8499999999999</v>
      </c>
      <c r="G38" s="23">
        <f>(F38-E38)/E38</f>
        <v>-0.1786153783464407</v>
      </c>
      <c r="H38" s="49">
        <v>1063.45</v>
      </c>
      <c r="I38" s="23">
        <f>(F38-H38)/H38</f>
        <v>0.18468193144952735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10076.075083333333</v>
      </c>
      <c r="F39" s="109">
        <f>SUM(F34:F38)</f>
        <v>9221.875</v>
      </c>
      <c r="G39" s="110">
        <f t="shared" ref="G39" si="4">(F39-E39)/E39</f>
        <v>-8.477508119667064E-2</v>
      </c>
      <c r="H39" s="109">
        <f>SUM(H34:H38)</f>
        <v>8532.2678571428569</v>
      </c>
      <c r="I39" s="111">
        <f t="shared" ref="I39" si="5">(F39-H39)/H39</f>
        <v>8.0823428706569847E-2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161</v>
      </c>
      <c r="E41" s="46">
        <v>26767.736111111109</v>
      </c>
      <c r="F41" s="46">
        <v>25703.822222222225</v>
      </c>
      <c r="G41" s="21">
        <f t="shared" ref="G41:G46" si="6">(F41-E41)/E41</f>
        <v>-3.9746128864714153E-2</v>
      </c>
      <c r="H41" s="46">
        <v>26439.933333333334</v>
      </c>
      <c r="I41" s="21">
        <f t="shared" ref="I41:I46" si="7">(F41-H41)/H41</f>
        <v>-2.7840883781014684E-2</v>
      </c>
    </row>
    <row r="42" spans="1:9" ht="16.5" x14ac:dyDescent="0.3">
      <c r="A42" s="37"/>
      <c r="B42" s="34" t="s">
        <v>33</v>
      </c>
      <c r="C42" s="15" t="s">
        <v>107</v>
      </c>
      <c r="D42" s="11" t="s">
        <v>161</v>
      </c>
      <c r="E42" s="46">
        <v>11619</v>
      </c>
      <c r="F42" s="46">
        <v>11022.875</v>
      </c>
      <c r="G42" s="21">
        <f t="shared" si="6"/>
        <v>-5.1306050434632926E-2</v>
      </c>
      <c r="H42" s="46">
        <v>11185.375</v>
      </c>
      <c r="I42" s="21">
        <f t="shared" si="7"/>
        <v>-1.4527899154029257E-2</v>
      </c>
    </row>
    <row r="43" spans="1:9" ht="16.5" x14ac:dyDescent="0.3">
      <c r="A43" s="37"/>
      <c r="B43" s="39" t="s">
        <v>36</v>
      </c>
      <c r="C43" s="15" t="s">
        <v>153</v>
      </c>
      <c r="D43" s="11" t="s">
        <v>161</v>
      </c>
      <c r="E43" s="57">
        <v>12217.5</v>
      </c>
      <c r="F43" s="57">
        <v>13175.833333333334</v>
      </c>
      <c r="G43" s="21">
        <f t="shared" si="6"/>
        <v>7.8439397039765407E-2</v>
      </c>
      <c r="H43" s="57">
        <v>13198.333333333334</v>
      </c>
      <c r="I43" s="21">
        <f t="shared" si="7"/>
        <v>-1.704760702108852E-3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9968.4523809523816</v>
      </c>
      <c r="F44" s="47">
        <v>9976</v>
      </c>
      <c r="G44" s="21">
        <f t="shared" si="6"/>
        <v>7.571505344240064E-4</v>
      </c>
      <c r="H44" s="47">
        <v>9966</v>
      </c>
      <c r="I44" s="21">
        <f t="shared" si="7"/>
        <v>1.0034115994380895E-3</v>
      </c>
    </row>
    <row r="45" spans="1:9" ht="16.5" x14ac:dyDescent="0.3">
      <c r="A45" s="37"/>
      <c r="B45" s="34" t="s">
        <v>34</v>
      </c>
      <c r="C45" s="15" t="s">
        <v>154</v>
      </c>
      <c r="D45" s="11" t="s">
        <v>161</v>
      </c>
      <c r="E45" s="47">
        <v>6020.7</v>
      </c>
      <c r="F45" s="47">
        <v>6116.6</v>
      </c>
      <c r="G45" s="21">
        <f t="shared" si="6"/>
        <v>1.5928380420881384E-2</v>
      </c>
      <c r="H45" s="47">
        <v>6056.6</v>
      </c>
      <c r="I45" s="21">
        <f t="shared" si="7"/>
        <v>9.9065482283789575E-3</v>
      </c>
    </row>
    <row r="46" spans="1:9" ht="16.5" customHeight="1" thickBot="1" x14ac:dyDescent="0.35">
      <c r="A46" s="38"/>
      <c r="B46" s="34" t="s">
        <v>32</v>
      </c>
      <c r="C46" s="15" t="s">
        <v>106</v>
      </c>
      <c r="D46" s="24" t="s">
        <v>161</v>
      </c>
      <c r="E46" s="50">
        <v>15242.338888888889</v>
      </c>
      <c r="F46" s="50">
        <v>15465.966666666667</v>
      </c>
      <c r="G46" s="31">
        <f t="shared" si="6"/>
        <v>1.4671487060348347E-2</v>
      </c>
      <c r="H46" s="50">
        <v>15132.666666666668</v>
      </c>
      <c r="I46" s="31">
        <f t="shared" si="7"/>
        <v>2.2025199347988848E-2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81835.727380952376</v>
      </c>
      <c r="F47" s="86">
        <f>SUM(F41:F46)</f>
        <v>81461.097222222219</v>
      </c>
      <c r="G47" s="110">
        <f t="shared" ref="G47" si="8">(F47-E47)/E47</f>
        <v>-4.5778313545894334E-3</v>
      </c>
      <c r="H47" s="109">
        <f>SUM(H41:H46)</f>
        <v>81978.90833333334</v>
      </c>
      <c r="I47" s="111">
        <f t="shared" ref="I47" si="9">(F47-H47)/H47</f>
        <v>-6.3163943218865065E-3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4960.1388888888887</v>
      </c>
      <c r="F49" s="43">
        <v>4971.1111111111113</v>
      </c>
      <c r="G49" s="21">
        <f t="shared" ref="G49:G54" si="10">(F49-E49)/E49</f>
        <v>2.2120796348669368E-3</v>
      </c>
      <c r="H49" s="43">
        <v>5013.333333333333</v>
      </c>
      <c r="I49" s="21">
        <f t="shared" ref="I49:I54" si="11">(F49-H49)/H49</f>
        <v>-8.4219858156027363E-3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6155.3472222222226</v>
      </c>
      <c r="F50" s="47">
        <v>6035.333333333333</v>
      </c>
      <c r="G50" s="21">
        <f t="shared" si="10"/>
        <v>-1.9497501043582364E-2</v>
      </c>
      <c r="H50" s="47">
        <v>6035.333333333333</v>
      </c>
      <c r="I50" s="21">
        <f t="shared" si="11"/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19273.75</v>
      </c>
      <c r="F51" s="47">
        <v>19026.428571428572</v>
      </c>
      <c r="G51" s="21">
        <f t="shared" si="10"/>
        <v>-1.2832034688186136E-2</v>
      </c>
      <c r="H51" s="47">
        <v>19026.428571428572</v>
      </c>
      <c r="I51" s="21">
        <f t="shared" si="11"/>
        <v>0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27101</v>
      </c>
      <c r="F52" s="47">
        <v>27836</v>
      </c>
      <c r="G52" s="21">
        <f t="shared" si="10"/>
        <v>2.712077045127486E-2</v>
      </c>
      <c r="H52" s="47">
        <v>27836</v>
      </c>
      <c r="I52" s="21">
        <f t="shared" si="11"/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2201.7857142857142</v>
      </c>
      <c r="F53" s="47">
        <v>2258.3333333333335</v>
      </c>
      <c r="G53" s="21">
        <f t="shared" si="10"/>
        <v>2.5682616923492933E-2</v>
      </c>
      <c r="H53" s="47">
        <v>2241.6666666666665</v>
      </c>
      <c r="I53" s="21">
        <f t="shared" si="11"/>
        <v>7.4349442379183514E-3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18689.265555555558</v>
      </c>
      <c r="F54" s="50">
        <v>19284.017749999999</v>
      </c>
      <c r="G54" s="31">
        <f t="shared" si="10"/>
        <v>3.182319779642951E-2</v>
      </c>
      <c r="H54" s="50">
        <v>18784.017500000002</v>
      </c>
      <c r="I54" s="31">
        <f t="shared" si="11"/>
        <v>2.6618387147477756E-2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78381.287380952388</v>
      </c>
      <c r="F55" s="86">
        <f>SUM(F49:F54)</f>
        <v>79411.22409920636</v>
      </c>
      <c r="G55" s="110">
        <f t="shared" ref="G55" si="12">(F55-E55)/E55</f>
        <v>1.3140084230158472E-2</v>
      </c>
      <c r="H55" s="86">
        <f>SUM(H49:H54)</f>
        <v>78936.77940476191</v>
      </c>
      <c r="I55" s="111">
        <f t="shared" ref="I55" si="13">(F55-H55)/H55</f>
        <v>6.0104389616867076E-3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3750</v>
      </c>
      <c r="G57" s="22">
        <f t="shared" ref="G57:G65" si="14">(F57-E57)/E57</f>
        <v>0</v>
      </c>
      <c r="H57" s="66">
        <v>3750</v>
      </c>
      <c r="I57" s="22">
        <f t="shared" ref="I57:I65" si="15">(F57-H57)/H57</f>
        <v>0</v>
      </c>
    </row>
    <row r="58" spans="1:9" ht="16.5" x14ac:dyDescent="0.3">
      <c r="A58" s="118"/>
      <c r="B58" s="99" t="s">
        <v>54</v>
      </c>
      <c r="C58" s="15" t="s">
        <v>121</v>
      </c>
      <c r="D58" s="11" t="s">
        <v>120</v>
      </c>
      <c r="E58" s="47">
        <v>5157.5</v>
      </c>
      <c r="F58" s="70">
        <v>4448</v>
      </c>
      <c r="G58" s="21">
        <f t="shared" si="14"/>
        <v>-0.13756665050896752</v>
      </c>
      <c r="H58" s="70">
        <v>4448</v>
      </c>
      <c r="I58" s="21">
        <f t="shared" si="15"/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3823.5714285714284</v>
      </c>
      <c r="F59" s="70">
        <v>3608.2857142857142</v>
      </c>
      <c r="G59" s="21">
        <f t="shared" si="14"/>
        <v>-5.6304875770595911E-2</v>
      </c>
      <c r="H59" s="70">
        <v>3606.1428571428573</v>
      </c>
      <c r="I59" s="21">
        <f t="shared" si="15"/>
        <v>5.9422414134604367E-4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2032.5</v>
      </c>
      <c r="F60" s="70">
        <v>2883.75</v>
      </c>
      <c r="G60" s="21">
        <f t="shared" si="14"/>
        <v>0.41881918819188191</v>
      </c>
      <c r="H60" s="70">
        <v>2881.25</v>
      </c>
      <c r="I60" s="21">
        <f t="shared" si="15"/>
        <v>8.6767895878524942E-4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47">
        <v>2149.6875</v>
      </c>
      <c r="F61" s="105">
        <v>2028</v>
      </c>
      <c r="G61" s="21">
        <f t="shared" si="14"/>
        <v>-5.6607064980375058E-2</v>
      </c>
      <c r="H61" s="105">
        <v>2026</v>
      </c>
      <c r="I61" s="21">
        <f t="shared" si="15"/>
        <v>9.871668311944718E-4</v>
      </c>
    </row>
    <row r="62" spans="1:9" ht="17.25" thickBot="1" x14ac:dyDescent="0.35">
      <c r="A62" s="118"/>
      <c r="B62" s="100" t="s">
        <v>55</v>
      </c>
      <c r="C62" s="16" t="s">
        <v>122</v>
      </c>
      <c r="D62" s="12" t="s">
        <v>120</v>
      </c>
      <c r="E62" s="50">
        <v>4973.875</v>
      </c>
      <c r="F62" s="73">
        <v>4822.5</v>
      </c>
      <c r="G62" s="29">
        <f t="shared" si="14"/>
        <v>-3.0434017742705637E-2</v>
      </c>
      <c r="H62" s="73">
        <v>4799.5</v>
      </c>
      <c r="I62" s="29">
        <f t="shared" si="15"/>
        <v>4.7921658506094381E-3</v>
      </c>
    </row>
    <row r="63" spans="1:9" ht="16.5" x14ac:dyDescent="0.3">
      <c r="A63" s="118"/>
      <c r="B63" s="101" t="s">
        <v>41</v>
      </c>
      <c r="C63" s="14" t="s">
        <v>118</v>
      </c>
      <c r="D63" s="11" t="s">
        <v>114</v>
      </c>
      <c r="E63" s="43">
        <v>5500</v>
      </c>
      <c r="F63" s="68">
        <v>4700</v>
      </c>
      <c r="G63" s="21">
        <f t="shared" si="14"/>
        <v>-0.14545454545454545</v>
      </c>
      <c r="H63" s="68">
        <v>4650</v>
      </c>
      <c r="I63" s="21">
        <f t="shared" si="15"/>
        <v>1.0752688172043012E-2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20887.5</v>
      </c>
      <c r="F64" s="70">
        <v>21557.142857142859</v>
      </c>
      <c r="G64" s="21">
        <f t="shared" si="14"/>
        <v>3.2059502436522259E-2</v>
      </c>
      <c r="H64" s="70">
        <v>21301.25</v>
      </c>
      <c r="I64" s="21">
        <f t="shared" si="15"/>
        <v>1.2013044170781466E-2</v>
      </c>
    </row>
    <row r="65" spans="1:9" ht="16.5" customHeight="1" thickBot="1" x14ac:dyDescent="0.35">
      <c r="A65" s="119"/>
      <c r="B65" s="100" t="s">
        <v>43</v>
      </c>
      <c r="C65" s="16" t="s">
        <v>119</v>
      </c>
      <c r="D65" s="12" t="s">
        <v>114</v>
      </c>
      <c r="E65" s="50">
        <v>4450.5555555555547</v>
      </c>
      <c r="F65" s="50">
        <v>4052.8</v>
      </c>
      <c r="G65" s="29">
        <f t="shared" si="14"/>
        <v>-8.9372113344151585E-2</v>
      </c>
      <c r="H65" s="50">
        <v>3972.5555555555557</v>
      </c>
      <c r="I65" s="29">
        <f t="shared" si="15"/>
        <v>2.0199703521382843E-2</v>
      </c>
    </row>
    <row r="66" spans="1:9" ht="15.75" customHeight="1" thickBot="1" x14ac:dyDescent="0.25">
      <c r="A66" s="159" t="s">
        <v>192</v>
      </c>
      <c r="B66" s="170"/>
      <c r="C66" s="170"/>
      <c r="D66" s="171"/>
      <c r="E66" s="106">
        <f>SUM(E57:E65)</f>
        <v>52725.189484126982</v>
      </c>
      <c r="F66" s="106">
        <f>SUM(F57:F65)</f>
        <v>51850.478571428575</v>
      </c>
      <c r="G66" s="108">
        <f t="shared" ref="G66" si="16">(F66-E66)/E66</f>
        <v>-1.6590000363331844E-2</v>
      </c>
      <c r="H66" s="106">
        <f>SUM(H57:H65)</f>
        <v>51434.69841269841</v>
      </c>
      <c r="I66" s="111">
        <f t="shared" ref="I66" si="17">(F66-H66)/H66</f>
        <v>8.0836511452649258E-3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62</v>
      </c>
      <c r="C68" s="15" t="s">
        <v>131</v>
      </c>
      <c r="D68" s="20" t="s">
        <v>125</v>
      </c>
      <c r="E68" s="43">
        <v>7630.5</v>
      </c>
      <c r="F68" s="54">
        <v>7579</v>
      </c>
      <c r="G68" s="21">
        <f t="shared" ref="G68:G73" si="18">(F68-E68)/E68</f>
        <v>-6.7492300635607107E-3</v>
      </c>
      <c r="H68" s="54">
        <v>7649</v>
      </c>
      <c r="I68" s="21">
        <f t="shared" ref="I68:I73" si="19">(F68-H68)/H68</f>
        <v>-9.1515230749117538E-3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6477.6388888888887</v>
      </c>
      <c r="F69" s="46">
        <v>6409</v>
      </c>
      <c r="G69" s="21">
        <f t="shared" si="18"/>
        <v>-1.0596282081519727E-2</v>
      </c>
      <c r="H69" s="46">
        <v>6409</v>
      </c>
      <c r="I69" s="21">
        <f t="shared" si="19"/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12748.75</v>
      </c>
      <c r="F70" s="46">
        <v>10700</v>
      </c>
      <c r="G70" s="21">
        <f t="shared" si="18"/>
        <v>-0.16070202961074614</v>
      </c>
      <c r="H70" s="46">
        <v>10700</v>
      </c>
      <c r="I70" s="21">
        <f t="shared" si="19"/>
        <v>0</v>
      </c>
    </row>
    <row r="71" spans="1:9" ht="16.5" x14ac:dyDescent="0.3">
      <c r="A71" s="37"/>
      <c r="B71" s="34" t="s">
        <v>60</v>
      </c>
      <c r="C71" s="15" t="s">
        <v>129</v>
      </c>
      <c r="D71" s="13" t="s">
        <v>215</v>
      </c>
      <c r="E71" s="47">
        <v>47046.625</v>
      </c>
      <c r="F71" s="46">
        <v>46526.857142857145</v>
      </c>
      <c r="G71" s="21">
        <f t="shared" si="18"/>
        <v>-1.1047930795096462E-2</v>
      </c>
      <c r="H71" s="46">
        <v>46491.857142857145</v>
      </c>
      <c r="I71" s="21">
        <f t="shared" si="19"/>
        <v>7.5282000227382367E-4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3863.25</v>
      </c>
      <c r="F72" s="46">
        <v>3714</v>
      </c>
      <c r="G72" s="21">
        <f t="shared" si="18"/>
        <v>-3.8633275092215105E-2</v>
      </c>
      <c r="H72" s="46">
        <v>3644</v>
      </c>
      <c r="I72" s="21">
        <f t="shared" si="19"/>
        <v>1.9209659714599342E-2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3580.5297619047624</v>
      </c>
      <c r="F73" s="58">
        <v>2985</v>
      </c>
      <c r="G73" s="31">
        <f t="shared" si="18"/>
        <v>-0.16632448310887765</v>
      </c>
      <c r="H73" s="58">
        <v>2805</v>
      </c>
      <c r="I73" s="31">
        <f t="shared" si="19"/>
        <v>6.4171122994652413E-2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81347.293650793654</v>
      </c>
      <c r="F74" s="86">
        <f>SUM(F68:F73)</f>
        <v>77913.857142857145</v>
      </c>
      <c r="G74" s="110">
        <f t="shared" ref="G74" si="20">(F74-E74)/E74</f>
        <v>-4.2207138723944639E-2</v>
      </c>
      <c r="H74" s="86">
        <f>SUM(H68:H73)</f>
        <v>77698.857142857145</v>
      </c>
      <c r="I74" s="111">
        <f t="shared" ref="I74" si="21">(F74-H74)/H74</f>
        <v>2.7670934670853773E-3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70</v>
      </c>
      <c r="C76" s="18" t="s">
        <v>141</v>
      </c>
      <c r="D76" s="20" t="s">
        <v>137</v>
      </c>
      <c r="E76" s="43">
        <v>2119.2633928571431</v>
      </c>
      <c r="F76" s="43">
        <v>2350.7142857142858</v>
      </c>
      <c r="G76" s="21">
        <f>(F76-E76)/E76</f>
        <v>0.10921289615874777</v>
      </c>
      <c r="H76" s="43">
        <v>2500.625</v>
      </c>
      <c r="I76" s="21">
        <f>(F76-H76)/H76</f>
        <v>-5.9949298389688266E-2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3719.5722222222221</v>
      </c>
      <c r="F77" s="47">
        <v>3868.5</v>
      </c>
      <c r="G77" s="21">
        <f>(F77-E77)/E77</f>
        <v>4.0038953105419869E-2</v>
      </c>
      <c r="H77" s="47">
        <v>3866</v>
      </c>
      <c r="I77" s="21">
        <f>(F77-H77)/H77</f>
        <v>6.4666321779617173E-4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2747.2222222222222</v>
      </c>
      <c r="F78" s="47">
        <v>2742.25</v>
      </c>
      <c r="G78" s="21">
        <f>(F78-E78)/E78</f>
        <v>-1.8099089989888593E-3</v>
      </c>
      <c r="H78" s="47">
        <v>2740.375</v>
      </c>
      <c r="I78" s="21">
        <f>(F78-H78)/H78</f>
        <v>6.8421292706290194E-4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1320</v>
      </c>
      <c r="F79" s="47">
        <v>1313.125</v>
      </c>
      <c r="G79" s="21">
        <f>(F79-E79)/E79</f>
        <v>-5.208333333333333E-3</v>
      </c>
      <c r="H79" s="47">
        <v>1311.875</v>
      </c>
      <c r="I79" s="21">
        <f>(F79-H79)/H79</f>
        <v>9.528346831824678E-4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1676.7166666666667</v>
      </c>
      <c r="F80" s="50">
        <v>1616.6666666666667</v>
      </c>
      <c r="G80" s="21">
        <f>(F80-E80)/E80</f>
        <v>-3.5814041330775398E-2</v>
      </c>
      <c r="H80" s="50">
        <v>1610.5555555555557</v>
      </c>
      <c r="I80" s="21">
        <f>(F80-H80)/H80</f>
        <v>3.7944118661607292E-3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11582.774503968254</v>
      </c>
      <c r="F81" s="86">
        <f>SUM(F76:F80)</f>
        <v>11891.255952380952</v>
      </c>
      <c r="G81" s="110">
        <f t="shared" ref="G81" si="22">(F81-E81)/E81</f>
        <v>2.6632776827953664E-2</v>
      </c>
      <c r="H81" s="86">
        <f>SUM(H76:H80)</f>
        <v>12029.430555555555</v>
      </c>
      <c r="I81" s="111">
        <f t="shared" ref="I81" si="23">(F81-H81)/H81</f>
        <v>-1.1486379387325964E-2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78</v>
      </c>
      <c r="C83" s="15" t="s">
        <v>149</v>
      </c>
      <c r="D83" s="20" t="s">
        <v>147</v>
      </c>
      <c r="E83" s="43">
        <v>1933.8</v>
      </c>
      <c r="F83" s="43">
        <v>1941.3</v>
      </c>
      <c r="G83" s="22">
        <f t="shared" ref="G83:G89" si="24">(F83-E83)/E83</f>
        <v>3.8783741855414212E-3</v>
      </c>
      <c r="H83" s="43">
        <v>1944.3</v>
      </c>
      <c r="I83" s="22">
        <f t="shared" ref="I83:I89" si="25">(F83-H83)/H83</f>
        <v>-1.5429717636167258E-3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1351.8</v>
      </c>
      <c r="F84" s="32">
        <v>1181.6666666666667</v>
      </c>
      <c r="G84" s="21">
        <f t="shared" si="24"/>
        <v>-0.12585688218178223</v>
      </c>
      <c r="H84" s="32">
        <v>1181.6666666666667</v>
      </c>
      <c r="I84" s="21">
        <f t="shared" si="25"/>
        <v>0</v>
      </c>
    </row>
    <row r="85" spans="1:11" ht="16.5" x14ac:dyDescent="0.3">
      <c r="A85" s="37"/>
      <c r="B85" s="34" t="s">
        <v>80</v>
      </c>
      <c r="C85" s="15" t="s">
        <v>151</v>
      </c>
      <c r="D85" s="13" t="s">
        <v>150</v>
      </c>
      <c r="E85" s="47">
        <v>3996</v>
      </c>
      <c r="F85" s="47">
        <v>3941.3</v>
      </c>
      <c r="G85" s="21">
        <f t="shared" si="24"/>
        <v>-1.3688688688688644E-2</v>
      </c>
      <c r="H85" s="47">
        <v>3939.3</v>
      </c>
      <c r="I85" s="21">
        <f t="shared" si="25"/>
        <v>5.0770441448988392E-4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1504.9</v>
      </c>
      <c r="F86" s="47">
        <v>1502.8</v>
      </c>
      <c r="G86" s="21">
        <f t="shared" si="24"/>
        <v>-1.3954415575786671E-3</v>
      </c>
      <c r="H86" s="47">
        <v>1501.8</v>
      </c>
      <c r="I86" s="21">
        <f t="shared" si="25"/>
        <v>6.6586762551604738E-4</v>
      </c>
    </row>
    <row r="87" spans="1:11" ht="16.5" x14ac:dyDescent="0.3">
      <c r="A87" s="37"/>
      <c r="B87" s="34" t="s">
        <v>74</v>
      </c>
      <c r="C87" s="15" t="s">
        <v>144</v>
      </c>
      <c r="D87" s="25" t="s">
        <v>142</v>
      </c>
      <c r="E87" s="61">
        <v>1466.4285714285713</v>
      </c>
      <c r="F87" s="61">
        <v>1458.3333333333333</v>
      </c>
      <c r="G87" s="21">
        <f t="shared" si="24"/>
        <v>-5.5203766845266945E-3</v>
      </c>
      <c r="H87" s="61">
        <v>1456.6666666666667</v>
      </c>
      <c r="I87" s="21">
        <f t="shared" si="25"/>
        <v>1.1441647597252964E-3</v>
      </c>
    </row>
    <row r="88" spans="1:11" ht="16.5" x14ac:dyDescent="0.3">
      <c r="A88" s="37"/>
      <c r="B88" s="34" t="s">
        <v>75</v>
      </c>
      <c r="C88" s="15" t="s">
        <v>148</v>
      </c>
      <c r="D88" s="25" t="s">
        <v>145</v>
      </c>
      <c r="E88" s="61">
        <v>831.44444444444446</v>
      </c>
      <c r="F88" s="61">
        <v>918.11111111111109</v>
      </c>
      <c r="G88" s="21">
        <f t="shared" si="24"/>
        <v>0.10423626887611916</v>
      </c>
      <c r="H88" s="61">
        <v>907.875</v>
      </c>
      <c r="I88" s="21">
        <f t="shared" si="25"/>
        <v>1.1274802270258665E-2</v>
      </c>
    </row>
    <row r="89" spans="1:11" ht="16.5" customHeight="1" thickBot="1" x14ac:dyDescent="0.35">
      <c r="A89" s="35"/>
      <c r="B89" s="36" t="s">
        <v>79</v>
      </c>
      <c r="C89" s="16" t="s">
        <v>155</v>
      </c>
      <c r="D89" s="12" t="s">
        <v>156</v>
      </c>
      <c r="E89" s="50">
        <v>8303.3333333333339</v>
      </c>
      <c r="F89" s="50">
        <v>8899.3333333333339</v>
      </c>
      <c r="G89" s="23">
        <f t="shared" si="24"/>
        <v>7.1778402248093134E-2</v>
      </c>
      <c r="H89" s="50">
        <v>8218.25</v>
      </c>
      <c r="I89" s="23">
        <f t="shared" si="25"/>
        <v>8.2874496800819389E-2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19387.70634920635</v>
      </c>
      <c r="F90" s="86">
        <f>SUM(F83:F89)</f>
        <v>19842.844444444447</v>
      </c>
      <c r="G90" s="120">
        <f t="shared" ref="G90:G91" si="26">(F90-E90)/E90</f>
        <v>2.3475602891867006E-2</v>
      </c>
      <c r="H90" s="86">
        <f>SUM(H83:H89)</f>
        <v>19149.85833333333</v>
      </c>
      <c r="I90" s="111">
        <f t="shared" ref="I90:I91" si="27">(F90-H90)/H90</f>
        <v>3.6187531993637043E-2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353109.10379166668</v>
      </c>
      <c r="F91" s="106">
        <f>SUM(F32,F39,F47,F55,F66,F74,F81,F90)</f>
        <v>348730.3074325397</v>
      </c>
      <c r="G91" s="108">
        <f t="shared" si="26"/>
        <v>-1.2400689509581312E-2</v>
      </c>
      <c r="H91" s="106">
        <f>SUM(H32,H39,H47,H55,H66,H74,H81,H90)</f>
        <v>346441.01670634921</v>
      </c>
      <c r="I91" s="121">
        <f t="shared" si="27"/>
        <v>6.6080244999712108E-3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A9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375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227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1500</v>
      </c>
      <c r="E16" s="135">
        <v>1250</v>
      </c>
      <c r="F16" s="135">
        <v>1500</v>
      </c>
      <c r="G16" s="135">
        <v>1500</v>
      </c>
      <c r="H16" s="136">
        <v>1000</v>
      </c>
      <c r="I16" s="83">
        <v>1350</v>
      </c>
    </row>
    <row r="17" spans="1:9" ht="16.5" x14ac:dyDescent="0.3">
      <c r="A17" s="92"/>
      <c r="B17" s="141" t="s">
        <v>5</v>
      </c>
      <c r="C17" s="15" t="s">
        <v>164</v>
      </c>
      <c r="D17" s="93">
        <v>1750</v>
      </c>
      <c r="E17" s="93">
        <v>1000</v>
      </c>
      <c r="F17" s="93">
        <v>1500</v>
      </c>
      <c r="G17" s="93">
        <v>1375</v>
      </c>
      <c r="H17" s="32">
        <v>1166</v>
      </c>
      <c r="I17" s="83">
        <v>1358.2</v>
      </c>
    </row>
    <row r="18" spans="1:9" ht="16.5" x14ac:dyDescent="0.3">
      <c r="A18" s="92"/>
      <c r="B18" s="141" t="s">
        <v>6</v>
      </c>
      <c r="C18" s="15" t="s">
        <v>165</v>
      </c>
      <c r="D18" s="93">
        <v>2000</v>
      </c>
      <c r="E18" s="93">
        <v>1250</v>
      </c>
      <c r="F18" s="93">
        <v>1000</v>
      </c>
      <c r="G18" s="93">
        <v>1125</v>
      </c>
      <c r="H18" s="32">
        <v>1333</v>
      </c>
      <c r="I18" s="83">
        <v>1341.6</v>
      </c>
    </row>
    <row r="19" spans="1:9" ht="16.5" x14ac:dyDescent="0.3">
      <c r="A19" s="92"/>
      <c r="B19" s="141" t="s">
        <v>7</v>
      </c>
      <c r="C19" s="15" t="s">
        <v>166</v>
      </c>
      <c r="D19" s="93">
        <v>1000</v>
      </c>
      <c r="E19" s="93">
        <v>500</v>
      </c>
      <c r="F19" s="93">
        <v>1000</v>
      </c>
      <c r="G19" s="93">
        <v>1250</v>
      </c>
      <c r="H19" s="32">
        <v>1000</v>
      </c>
      <c r="I19" s="83">
        <v>950</v>
      </c>
    </row>
    <row r="20" spans="1:9" ht="16.5" x14ac:dyDescent="0.3">
      <c r="A20" s="92"/>
      <c r="B20" s="141" t="s">
        <v>8</v>
      </c>
      <c r="C20" s="15" t="s">
        <v>167</v>
      </c>
      <c r="D20" s="93">
        <v>2000</v>
      </c>
      <c r="E20" s="93">
        <v>2000</v>
      </c>
      <c r="F20" s="93">
        <v>2500</v>
      </c>
      <c r="G20" s="93">
        <v>3000</v>
      </c>
      <c r="H20" s="32">
        <v>2666</v>
      </c>
      <c r="I20" s="83">
        <v>2433.1999999999998</v>
      </c>
    </row>
    <row r="21" spans="1:9" ht="16.5" x14ac:dyDescent="0.3">
      <c r="A21" s="92"/>
      <c r="B21" s="141" t="s">
        <v>9</v>
      </c>
      <c r="C21" s="15" t="s">
        <v>168</v>
      </c>
      <c r="D21" s="93">
        <v>1500</v>
      </c>
      <c r="E21" s="93">
        <v>1500</v>
      </c>
      <c r="F21" s="93">
        <v>1000</v>
      </c>
      <c r="G21" s="93">
        <v>1500</v>
      </c>
      <c r="H21" s="32">
        <v>1166</v>
      </c>
      <c r="I21" s="83">
        <v>1333.2</v>
      </c>
    </row>
    <row r="22" spans="1:9" ht="16.5" x14ac:dyDescent="0.3">
      <c r="A22" s="92"/>
      <c r="B22" s="141" t="s">
        <v>10</v>
      </c>
      <c r="C22" s="15" t="s">
        <v>169</v>
      </c>
      <c r="D22" s="93">
        <v>1500</v>
      </c>
      <c r="E22" s="93">
        <v>1000</v>
      </c>
      <c r="F22" s="93">
        <v>1000</v>
      </c>
      <c r="G22" s="93">
        <v>1750</v>
      </c>
      <c r="H22" s="32">
        <v>1500</v>
      </c>
      <c r="I22" s="83">
        <v>1350</v>
      </c>
    </row>
    <row r="23" spans="1:9" ht="16.5" x14ac:dyDescent="0.3">
      <c r="A23" s="92"/>
      <c r="B23" s="141" t="s">
        <v>11</v>
      </c>
      <c r="C23" s="15" t="s">
        <v>170</v>
      </c>
      <c r="D23" s="93">
        <v>500</v>
      </c>
      <c r="E23" s="93">
        <v>250</v>
      </c>
      <c r="F23" s="93">
        <v>250</v>
      </c>
      <c r="G23" s="93">
        <v>500</v>
      </c>
      <c r="H23" s="32">
        <v>500</v>
      </c>
      <c r="I23" s="83">
        <v>400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250</v>
      </c>
      <c r="F24" s="93">
        <v>500</v>
      </c>
      <c r="G24" s="93">
        <v>500</v>
      </c>
      <c r="H24" s="32">
        <v>500</v>
      </c>
      <c r="I24" s="83">
        <v>437.5</v>
      </c>
    </row>
    <row r="25" spans="1:9" ht="16.5" x14ac:dyDescent="0.3">
      <c r="A25" s="92"/>
      <c r="B25" s="141" t="s">
        <v>13</v>
      </c>
      <c r="C25" s="15" t="s">
        <v>172</v>
      </c>
      <c r="D25" s="93">
        <v>500</v>
      </c>
      <c r="E25" s="93">
        <v>250</v>
      </c>
      <c r="F25" s="93">
        <v>500</v>
      </c>
      <c r="G25" s="93">
        <v>500</v>
      </c>
      <c r="H25" s="32">
        <v>500</v>
      </c>
      <c r="I25" s="83">
        <v>450</v>
      </c>
    </row>
    <row r="26" spans="1:9" ht="16.5" x14ac:dyDescent="0.3">
      <c r="A26" s="92"/>
      <c r="B26" s="141" t="s">
        <v>14</v>
      </c>
      <c r="C26" s="15" t="s">
        <v>173</v>
      </c>
      <c r="D26" s="93">
        <v>500</v>
      </c>
      <c r="E26" s="93">
        <v>500</v>
      </c>
      <c r="F26" s="93">
        <v>500</v>
      </c>
      <c r="G26" s="93">
        <v>500</v>
      </c>
      <c r="H26" s="32">
        <v>500</v>
      </c>
      <c r="I26" s="83">
        <v>500</v>
      </c>
    </row>
    <row r="27" spans="1:9" ht="16.5" x14ac:dyDescent="0.3">
      <c r="A27" s="92"/>
      <c r="B27" s="141" t="s">
        <v>15</v>
      </c>
      <c r="C27" s="15" t="s">
        <v>174</v>
      </c>
      <c r="D27" s="93">
        <v>1500</v>
      </c>
      <c r="E27" s="93">
        <v>1000</v>
      </c>
      <c r="F27" s="93">
        <v>1000</v>
      </c>
      <c r="G27" s="93">
        <v>1375</v>
      </c>
      <c r="H27" s="32">
        <v>1333</v>
      </c>
      <c r="I27" s="83">
        <v>1241.5999999999999</v>
      </c>
    </row>
    <row r="28" spans="1:9" ht="16.5" x14ac:dyDescent="0.3">
      <c r="A28" s="92"/>
      <c r="B28" s="141" t="s">
        <v>16</v>
      </c>
      <c r="C28" s="15" t="s">
        <v>175</v>
      </c>
      <c r="D28" s="93">
        <v>500</v>
      </c>
      <c r="E28" s="93">
        <v>500</v>
      </c>
      <c r="F28" s="93">
        <v>500</v>
      </c>
      <c r="G28" s="93">
        <v>500</v>
      </c>
      <c r="H28" s="32">
        <v>500</v>
      </c>
      <c r="I28" s="83">
        <v>500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1000</v>
      </c>
      <c r="G29" s="93">
        <v>1000</v>
      </c>
      <c r="H29" s="32">
        <v>1166</v>
      </c>
      <c r="I29" s="83">
        <v>1166.5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1250</v>
      </c>
      <c r="G30" s="93">
        <v>1000</v>
      </c>
      <c r="H30" s="32">
        <v>833</v>
      </c>
      <c r="I30" s="83">
        <v>1145.75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1250</v>
      </c>
      <c r="E31" s="49">
        <v>1250</v>
      </c>
      <c r="F31" s="49">
        <v>750</v>
      </c>
      <c r="G31" s="49">
        <v>1000</v>
      </c>
      <c r="H31" s="134">
        <v>1000</v>
      </c>
      <c r="I31" s="85">
        <v>1050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1500</v>
      </c>
      <c r="E33" s="135">
        <v>2500</v>
      </c>
      <c r="F33" s="135">
        <v>1750</v>
      </c>
      <c r="G33" s="135">
        <v>3000</v>
      </c>
      <c r="H33" s="136">
        <v>2000</v>
      </c>
      <c r="I33" s="83">
        <v>2150</v>
      </c>
    </row>
    <row r="34" spans="1:9" ht="16.5" x14ac:dyDescent="0.3">
      <c r="A34" s="92"/>
      <c r="B34" s="141" t="s">
        <v>27</v>
      </c>
      <c r="C34" s="15" t="s">
        <v>180</v>
      </c>
      <c r="D34" s="93"/>
      <c r="E34" s="93">
        <v>2500</v>
      </c>
      <c r="F34" s="93">
        <v>2000</v>
      </c>
      <c r="G34" s="93">
        <v>3000</v>
      </c>
      <c r="H34" s="32">
        <v>1833</v>
      </c>
      <c r="I34" s="83">
        <v>2333.25</v>
      </c>
    </row>
    <row r="35" spans="1:9" ht="16.5" x14ac:dyDescent="0.3">
      <c r="A35" s="92"/>
      <c r="B35" s="140" t="s">
        <v>28</v>
      </c>
      <c r="C35" s="15" t="s">
        <v>181</v>
      </c>
      <c r="D35" s="93"/>
      <c r="E35" s="93">
        <v>1500</v>
      </c>
      <c r="F35" s="93">
        <v>1500</v>
      </c>
      <c r="G35" s="93">
        <v>1750</v>
      </c>
      <c r="H35" s="32">
        <v>2000</v>
      </c>
      <c r="I35" s="83">
        <v>1687.5</v>
      </c>
    </row>
    <row r="36" spans="1:9" ht="16.5" x14ac:dyDescent="0.3">
      <c r="A36" s="92"/>
      <c r="B36" s="141" t="s">
        <v>29</v>
      </c>
      <c r="C36" s="15" t="s">
        <v>182</v>
      </c>
      <c r="D36" s="93">
        <v>1250</v>
      </c>
      <c r="E36" s="93">
        <v>1500</v>
      </c>
      <c r="F36" s="93">
        <v>1500</v>
      </c>
      <c r="G36" s="93"/>
      <c r="H36" s="32">
        <v>1333</v>
      </c>
      <c r="I36" s="83">
        <v>1395.75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1250</v>
      </c>
      <c r="E37" s="137">
        <v>1000</v>
      </c>
      <c r="F37" s="137">
        <v>1250</v>
      </c>
      <c r="G37" s="137">
        <v>2000</v>
      </c>
      <c r="H37" s="138">
        <v>1000</v>
      </c>
      <c r="I37" s="83">
        <v>1300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25000</v>
      </c>
      <c r="E39" s="42">
        <v>27000</v>
      </c>
      <c r="F39" s="42">
        <v>25000</v>
      </c>
      <c r="G39" s="42">
        <v>20000</v>
      </c>
      <c r="H39" s="136">
        <v>24666</v>
      </c>
      <c r="I39" s="84">
        <v>24333.200000000001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15500</v>
      </c>
      <c r="E40" s="49">
        <v>17000</v>
      </c>
      <c r="F40" s="49">
        <v>16000</v>
      </c>
      <c r="G40" s="49">
        <v>15000</v>
      </c>
      <c r="H40" s="134">
        <v>16333</v>
      </c>
      <c r="I40" s="85">
        <v>15966.6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10-06-2019</vt:lpstr>
      <vt:lpstr>By Order</vt:lpstr>
      <vt:lpstr>All Stores</vt:lpstr>
      <vt:lpstr>'10-06-2019'!Print_Titles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2019-06-13T09:54:24Z</cp:lastPrinted>
  <dcterms:created xsi:type="dcterms:W3CDTF">2010-10-20T06:23:14Z</dcterms:created>
  <dcterms:modified xsi:type="dcterms:W3CDTF">2019-06-13T10:07:10Z</dcterms:modified>
</cp:coreProperties>
</file>