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01-07-2019" sheetId="9" r:id="rId4"/>
    <sheet name="By Order" sheetId="11" r:id="rId5"/>
    <sheet name="All Stores" sheetId="12" r:id="rId6"/>
  </sheets>
  <definedNames>
    <definedName name="_xlnm.Print_Titles" localSheetId="3">'01-07-2019'!$12:$14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76" i="11"/>
  <c r="G76" i="11"/>
  <c r="I78" i="11"/>
  <c r="G78" i="11"/>
  <c r="I79" i="11"/>
  <c r="G79" i="11"/>
  <c r="I80" i="11"/>
  <c r="G80" i="11"/>
  <c r="I77" i="11"/>
  <c r="G77" i="11"/>
  <c r="I68" i="11"/>
  <c r="G68" i="11"/>
  <c r="I73" i="11"/>
  <c r="G73" i="11"/>
  <c r="I72" i="11"/>
  <c r="G72" i="11"/>
  <c r="I71" i="11"/>
  <c r="G71" i="11"/>
  <c r="I70" i="11"/>
  <c r="G70" i="11"/>
  <c r="I69" i="11"/>
  <c r="G69" i="11"/>
  <c r="I65" i="11"/>
  <c r="G65" i="11"/>
  <c r="I64" i="11"/>
  <c r="G64" i="11"/>
  <c r="I63" i="11"/>
  <c r="G63" i="11"/>
  <c r="I57" i="11"/>
  <c r="G57" i="11"/>
  <c r="I62" i="11"/>
  <c r="G62" i="11"/>
  <c r="I61" i="11"/>
  <c r="G61" i="11"/>
  <c r="I60" i="11"/>
  <c r="G60" i="11"/>
  <c r="I59" i="11"/>
  <c r="G59" i="11"/>
  <c r="I58" i="11"/>
  <c r="G58" i="11"/>
  <c r="I49" i="11"/>
  <c r="G49" i="11"/>
  <c r="I53" i="11"/>
  <c r="G53" i="11"/>
  <c r="I52" i="11"/>
  <c r="G52" i="11"/>
  <c r="I51" i="11"/>
  <c r="G51" i="11"/>
  <c r="I50" i="11"/>
  <c r="G50" i="11"/>
  <c r="I54" i="11"/>
  <c r="G54" i="11"/>
  <c r="I42" i="11"/>
  <c r="G42" i="11"/>
  <c r="I45" i="11"/>
  <c r="G45" i="11"/>
  <c r="I44" i="11"/>
  <c r="G44" i="11"/>
  <c r="I41" i="11"/>
  <c r="G41" i="11"/>
  <c r="I43" i="11"/>
  <c r="G43" i="11"/>
  <c r="I46" i="11"/>
  <c r="G46" i="11"/>
  <c r="I34" i="11"/>
  <c r="G34" i="11"/>
  <c r="I38" i="11"/>
  <c r="G38" i="11"/>
  <c r="I36" i="11"/>
  <c r="G36" i="11"/>
  <c r="I37" i="11"/>
  <c r="G37" i="11"/>
  <c r="I35" i="11"/>
  <c r="G35" i="11"/>
  <c r="I27" i="11"/>
  <c r="G27" i="11"/>
  <c r="I22" i="11"/>
  <c r="G22" i="11"/>
  <c r="I29" i="11"/>
  <c r="G29" i="11"/>
  <c r="I28" i="11"/>
  <c r="G28" i="11"/>
  <c r="I31" i="11"/>
  <c r="G31" i="11"/>
  <c r="I30" i="11"/>
  <c r="G30" i="11"/>
  <c r="I19" i="11"/>
  <c r="G19" i="11"/>
  <c r="I20" i="11"/>
  <c r="G20" i="11"/>
  <c r="I16" i="11"/>
  <c r="G16" i="11"/>
  <c r="I21" i="11"/>
  <c r="G21" i="11"/>
  <c r="I23" i="11"/>
  <c r="G23" i="11"/>
  <c r="I26" i="11"/>
  <c r="G26" i="11"/>
  <c r="I25" i="11"/>
  <c r="G25" i="11"/>
  <c r="I18" i="11"/>
  <c r="G18" i="11"/>
  <c r="I17" i="11"/>
  <c r="G17" i="11"/>
  <c r="I24" i="11"/>
  <c r="G24" i="11"/>
  <c r="D40" i="8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I15" i="5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<sst xmlns="http://schemas.openxmlformats.org/spreadsheetml/2006/main" count="848" uniqueCount="225">
  <si>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</si>
  <si>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</si>
  <si>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</si>
  <si>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</si>
  <si>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</si>
  <si>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</si>
  <si>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</si>
  <si>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</si>
  <si>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</si>
  <si>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</si>
  <si>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</si>
  <si>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</si>
  <si>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</si>
  <si>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</si>
  <si>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</si>
  <si>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</si>
  <si>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</si>
  <si>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</si>
  <si>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</si>
  <si>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</si>
  <si>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</si>
  <si>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</si>
  <si>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</si>
  <si>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</si>
  <si>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</si>
  <si>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</si>
  <si>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</si>
  <si>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</si>
  <si>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</si>
  <si>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</si>
  <si>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</si>
  <si>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</si>
  <si>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</si>
  <si>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</si>
  <si>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</si>
  <si>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</si>
  <si>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</si>
  <si>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</si>
  <si>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</si>
  <si>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</si>
  <si>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</si>
  <si>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</si>
  <si>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</si>
  <si>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</si>
  <si>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</si>
  <si>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</si>
  <si>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</si>
  <si>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</si>
  <si>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</si>
  <si>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</si>
  <si>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</si>
  <si>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</si>
  <si>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</si>
  <si>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</si>
  <si>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</si>
  <si>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</si>
  <si>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</si>
  <si>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</si>
  <si>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</si>
  <si>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</si>
  <si>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</si>
  <si>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</si>
  <si>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</si>
  <si>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</si>
  <si>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</si>
  <si>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</si>
  <si>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</si>
  <si>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</si>
  <si>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</si>
  <si>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</si>
  <si>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</si>
  <si>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</si>
  <si>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</si>
  <si>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</si>
  <si>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</si>
  <si>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</si>
  <si>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</si>
  <si>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</si>
  <si>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</si>
  <si>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</si>
  <si>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</si>
  <si>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</si>
  <si>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</si>
  <si>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</si>
  <si>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</si>
  <si>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</si>
  <si>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</si>
  <si>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</si>
  <si>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</si>
  <si>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</si>
  <si>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</si>
  <si>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</si>
  <si>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</si>
  <si>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</si>
  <si>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</si>
  <si>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</si>
  <si>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</si>
  <si>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</si>
  <si>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</si>
  <si>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</si>
  <si>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</si>
  <si>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</si>
  <si>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</si>
  <si>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</si>
  <si>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</si>
  <si>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</si>
  <si>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</si>
  <si>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</si>
  <si>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</si>
  <si>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</si>
  <si>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</si>
  <si>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</si>
  <si>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</si>
  <si>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</si>
  <si>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</si>
  <si>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</si>
  <si>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</si>
  <si>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</si>
  <si>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</si>
  <si>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</si>
  <si>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</si>
  <si>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</si>
  <si>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</si>
  <si>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</si>
  <si>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</si>
  <si>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</si>
  <si>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</si>
  <si>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</si>
  <si>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</si>
  <si>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</si>
  <si>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</si>
  <si>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</si>
  <si>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</si>
  <si>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</si>
  <si>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</si>
  <si>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</si>
  <si>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</si>
  <si>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</si>
  <si>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</si>
  <si>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</si>
  <si>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</si>
  <si>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</si>
  <si>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</si>
  <si>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</si>
  <si>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</si>
  <si>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</si>
  <si>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</si>
  <si>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</si>
  <si>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</si>
  <si>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</si>
  <si>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</si>
  <si>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</si>
  <si>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</si>
  <si>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</si>
  <si>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</si>
  <si>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</si>
  <si>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</si>
  <si>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</si>
  <si>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</si>
  <si>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</si>
  <si>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</si>
  <si>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</si>
  <si>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</si>
  <si>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</si>
  <si>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</si>
  <si>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</si>
  <si>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</si>
  <si>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</si>
  <si>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</si>
  <si>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</si>
  <si>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</si>
  <si>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</si>
  <si>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</si>
  <si>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</si>
  <si>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</si>
  <si>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</si>
  <si>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</si>
  <si>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</si>
  <si>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</si>
  <si>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</si>
  <si>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</si>
  <si>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</si>
  <si>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</si>
  <si>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</si>
  <si>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</si>
  <si>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</si>
  <si>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</si>
  <si>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</si>
  <si>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</si>
  <si>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</si>
  <si>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</si>
  <si>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</si>
  <si>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</si>
  <si>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</si>
  <si>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</si>
  <si>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</si>
  <si>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</si>
  <si>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</si>
  <si>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</si>
  <si>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</si>
  <si>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</si>
  <si>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</si>
  <si>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</si>
  <si>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</si>
  <si>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</si>
  <si>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</si>
  <si>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</si>
  <si>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</si>
  <si>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</si>
  <si>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</si>
  <si>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</si>
  <si>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</si>
  <si>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</si>
  <si>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</si>
  <si>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</si>
  <si>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</si>
  <si>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</si>
  <si>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24-06-2019 (ل.ل.)</t>
  </si>
  <si>
    <t>معدل أسعار المحلات والملاحم في 24-06-2019 (ل.ل.)</t>
  </si>
  <si>
    <t>المعدل العام للأسعار في 24-06-2019  (ل.ل.)</t>
  </si>
  <si>
    <t xml:space="preserve"> التاريخ 1 تموز 2019</t>
  </si>
  <si>
    <t>معدل أسعار  السوبرماركات في 01-07-2019 (ل.ل.)</t>
  </si>
  <si>
    <t>معدل الأسعار في تموز 2018 (ل.ل.)</t>
  </si>
  <si>
    <t>معدل أسعار المحلات والملاحم في 01-07-2019 (ل.ل.)</t>
  </si>
  <si>
    <t>المعدل العام للأسعار في 01-07-2019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</si>
</sst>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222</v>
      </c>
      <c r="F12" s="149" t="s">
        <v>221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1706.1366</v>
      </c>
      <c r="F15" s="43">
        <v>1133.7</v>
      </c>
      <c r="G15" s="45">
        <f t="shared" ref="G15:G30" si="0">(F15-E15)/E15</f>
        <v>-0.33551627694992298</v>
      </c>
      <c r="H15" s="43">
        <v>1064.7</v>
      </c>
      <c r="I15" s="45">
        <f>(F15-H15)/H15</f>
        <v>6.4806987883910955E-2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1510.6999999999998</v>
      </c>
      <c r="F16" s="47">
        <v>1239.7</v>
      </c>
      <c r="G16" s="48">
        <f t="shared" si="0"/>
        <v>-0.17938703912093718</v>
      </c>
      <c r="H16" s="47">
        <v>1349.7</v>
      </c>
      <c r="I16" s="44">
        <f t="shared" ref="I16:I30" si="1">(F16-H16)/H16</f>
        <v>-8.1499592502037491E-2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1219.2766000000001</v>
      </c>
      <c r="F17" s="47">
        <v>1022.8</v>
      </c>
      <c r="G17" s="48">
        <f t="shared" si="0"/>
        <v>-0.16114194268962445</v>
      </c>
      <c r="H17" s="47">
        <v>1198.7</v>
      </c>
      <c r="I17" s="44">
        <f>(F17-H17)/H17</f>
        <v>-0.14674230416284315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888.49</v>
      </c>
      <c r="F18" s="47">
        <v>692.8</v>
      </c>
      <c r="G18" s="48">
        <f t="shared" si="0"/>
        <v>-0.22025008722664302</v>
      </c>
      <c r="H18" s="47">
        <v>737.8</v>
      </c>
      <c r="I18" s="44">
        <f t="shared" si="1"/>
        <v>-6.0992138791000274E-2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2511.4349999999995</v>
      </c>
      <c r="F19" s="47">
        <v>2844.2222222222222</v>
      </c>
      <c r="G19" s="48">
        <f>(F19-E19)/E19</f>
        <v>0.1325087936666578</v>
      </c>
      <c r="H19" s="47">
        <v>2944.2222222222222</v>
      </c>
      <c r="I19" s="44">
        <f>(F19-H19)/H19</f>
        <v>-3.3964827534153523E-2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1489.97</v>
      </c>
      <c r="F20" s="47">
        <v>1154.2</v>
      </c>
      <c r="G20" s="48">
        <f t="shared" si="0"/>
        <v>-0.22535353060799881</v>
      </c>
      <c r="H20" s="47">
        <v>1103.8</v>
      </c>
      <c r="I20" s="44">
        <f t="shared" si="1"/>
        <v>4.5660445732922716E-2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1307.67</v>
      </c>
      <c r="F21" s="47">
        <v>1588.8</v>
      </c>
      <c r="G21" s="48">
        <f t="shared" si="0"/>
        <v>0.21498543210442991</v>
      </c>
      <c r="H21" s="47">
        <v>1649.8</v>
      </c>
      <c r="I21" s="44">
        <f t="shared" si="1"/>
        <v>-3.6974178688325858E-2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389.29660000000001</v>
      </c>
      <c r="F22" s="47">
        <v>379.8</v>
      </c>
      <c r="G22" s="48">
        <f t="shared" si="0"/>
        <v>-2.4394253635916678E-2</v>
      </c>
      <c r="H22" s="47">
        <v>454.8</v>
      </c>
      <c r="I22" s="44">
        <f t="shared" si="1"/>
        <v>-0.16490765171503957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512.65</v>
      </c>
      <c r="F23" s="47">
        <v>550</v>
      </c>
      <c r="G23" s="48">
        <f t="shared" si="0"/>
        <v>7.2856724861016339E-2</v>
      </c>
      <c r="H23" s="47">
        <v>524.79999999999995</v>
      </c>
      <c r="I23" s="44">
        <f t="shared" si="1"/>
        <v>4.801829268292692E-2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471.15</v>
      </c>
      <c r="F24" s="47">
        <v>513.79999999999995</v>
      </c>
      <c r="G24" s="48">
        <f t="shared" si="0"/>
        <v>9.0523187944391334E-2</v>
      </c>
      <c r="H24" s="47">
        <v>552.29999999999995</v>
      </c>
      <c r="I24" s="44">
        <f t="shared" si="1"/>
        <v>-6.9708491761723709E-2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518.81659999999999</v>
      </c>
      <c r="F25" s="47">
        <v>579.79999999999995</v>
      </c>
      <c r="G25" s="48">
        <f t="shared" si="0"/>
        <v>0.11754327058926017</v>
      </c>
      <c r="H25" s="47">
        <v>544.79999999999995</v>
      </c>
      <c r="I25" s="44">
        <f t="shared" si="1"/>
        <v>6.4243759177679882E-2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1251.7833999999998</v>
      </c>
      <c r="F26" s="47">
        <v>1334.8</v>
      </c>
      <c r="G26" s="48">
        <f t="shared" si="0"/>
        <v>6.6318661838781504E-2</v>
      </c>
      <c r="H26" s="47">
        <v>1069.7</v>
      </c>
      <c r="I26" s="44">
        <f t="shared" si="1"/>
        <v>0.24782649340936702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497.06659999999999</v>
      </c>
      <c r="F27" s="47">
        <v>550</v>
      </c>
      <c r="G27" s="48">
        <f t="shared" si="0"/>
        <v>0.10649156471185151</v>
      </c>
      <c r="H27" s="47">
        <v>534.79999999999995</v>
      </c>
      <c r="I27" s="44">
        <f t="shared" si="1"/>
        <v>2.8421839940164634E-2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973.05</v>
      </c>
      <c r="F28" s="47">
        <v>893.3</v>
      </c>
      <c r="G28" s="48">
        <f t="shared" si="0"/>
        <v>-8.1958789373619043E-2</v>
      </c>
      <c r="H28" s="47">
        <v>953.8</v>
      </c>
      <c r="I28" s="44">
        <f t="shared" si="1"/>
        <v>-6.3430488572027682E-2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1423.5432666666666</v>
      </c>
      <c r="F29" s="47">
        <v>1608</v>
      </c>
      <c r="G29" s="48">
        <f t="shared" si="0"/>
        <v>0.12957578294423935</v>
      </c>
      <c r="H29" s="47">
        <v>1587.5</v>
      </c>
      <c r="I29" s="44">
        <f t="shared" si="1"/>
        <v>1.2913385826771654E-2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931.87339999999995</v>
      </c>
      <c r="F30" s="50">
        <v>1053.8</v>
      </c>
      <c r="G30" s="51">
        <f t="shared" si="0"/>
        <v>0.13084030513157691</v>
      </c>
      <c r="H30" s="50">
        <v>1017.7</v>
      </c>
      <c r="I30" s="56">
        <f t="shared" si="1"/>
        <v>3.5472143067701592E-2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2731.7742857142857</v>
      </c>
      <c r="F32" s="43">
        <v>2248.75</v>
      </c>
      <c r="G32" s="45">
        <f>(F32-E32)/E32</f>
        <v>-0.17681705558187719</v>
      </c>
      <c r="H32" s="43">
        <v>2311.25</v>
      </c>
      <c r="I32" s="44">
        <f>(F32-H32)/H32</f>
        <v>-2.7041644131963222E-2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2347.8261111111115</v>
      </c>
      <c r="F33" s="47">
        <v>2528.8000000000002</v>
      </c>
      <c r="G33" s="48">
        <f>(F33-E33)/E33</f>
        <v>7.7081470400396312E-2</v>
      </c>
      <c r="H33" s="47">
        <v>2048.8000000000002</v>
      </c>
      <c r="I33" s="44">
        <f>(F33-H33)/H33</f>
        <v>0.23428348301444746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2055.6585714285711</v>
      </c>
      <c r="F34" s="47">
        <v>1948.3333333333333</v>
      </c>
      <c r="G34" s="48">
        <f>(F34-E34)/E34</f>
        <v>-5.2209661461753668E-2</v>
      </c>
      <c r="H34" s="47">
        <v>2062.8571428571427</v>
      </c>
      <c r="I34" s="44">
        <f>(F34-H34)/H34</f>
        <v>-5.5517082179131989E-2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1540.1999999999998</v>
      </c>
      <c r="F35" s="47">
        <v>1780</v>
      </c>
      <c r="G35" s="48">
        <f>(F35-E35)/E35</f>
        <v>0.15569406570575264</v>
      </c>
      <c r="H35" s="47">
        <v>1658.3333333333333</v>
      </c>
      <c r="I35" s="44">
        <f>(F35-H35)/H35</f>
        <v>7.3366834170854323E-2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2178.7399999999998</v>
      </c>
      <c r="F36" s="50">
        <v>1598.8</v>
      </c>
      <c r="G36" s="51">
        <f>(F36-E36)/E36</f>
        <v>-0.26618137088408894</v>
      </c>
      <c r="H36" s="50">
        <v>1653.8</v>
      </c>
      <c r="I36" s="56">
        <f>(F36-H36)/H36</f>
        <v>-3.3256742048615312E-2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26864.959999999999</v>
      </c>
      <c r="F38" s="43">
        <v>28246.666666666668</v>
      </c>
      <c r="G38" s="45">
        <f t="shared" ref="G38:G43" si="2">(F38-E38)/E38</f>
        <v>5.1431554957337318E-2</v>
      </c>
      <c r="H38" s="43">
        <v>27857.777777777777</v>
      </c>
      <c r="I38" s="44">
        <f t="shared" ref="I38:I43" si="3">(F38-H38)/H38</f>
        <v>1.3959795788130244E-2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15450.411111111112</v>
      </c>
      <c r="F39" s="57">
        <v>14465.333333333334</v>
      </c>
      <c r="G39" s="48">
        <f t="shared" si="2"/>
        <v>-6.3757382939109181E-2</v>
      </c>
      <c r="H39" s="57">
        <v>14965.333333333334</v>
      </c>
      <c r="I39" s="44">
        <f>(F39-H39)/H39</f>
        <v>-3.3410548823948678E-2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11472.25</v>
      </c>
      <c r="F40" s="57">
        <v>10492.25</v>
      </c>
      <c r="G40" s="48">
        <f t="shared" si="2"/>
        <v>-8.5423521976944361E-2</v>
      </c>
      <c r="H40" s="57">
        <v>11242.25</v>
      </c>
      <c r="I40" s="44">
        <f t="shared" si="3"/>
        <v>-6.6712624252262667E-2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6283.3</v>
      </c>
      <c r="F41" s="47">
        <v>6016.6</v>
      </c>
      <c r="G41" s="48">
        <f t="shared" si="2"/>
        <v>-4.2445848519090258E-2</v>
      </c>
      <c r="H41" s="47">
        <v>6016.6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9968.4285714285725</v>
      </c>
      <c r="F42" s="47">
        <v>9976</v>
      </c>
      <c r="G42" s="48">
        <f t="shared" si="2"/>
        <v>7.5954083606805372E-4</v>
      </c>
      <c r="H42" s="47">
        <v>9976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12513</v>
      </c>
      <c r="F43" s="50">
        <v>12250</v>
      </c>
      <c r="G43" s="51">
        <f t="shared" si="2"/>
        <v>-2.1018141133221448E-2</v>
      </c>
      <c r="H43" s="50">
        <v>12802.5</v>
      </c>
      <c r="I43" s="59">
        <f t="shared" si="3"/>
        <v>-4.3155633665299745E-2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5426.2222222222217</v>
      </c>
      <c r="F45" s="43">
        <v>5887.7777777777774</v>
      </c>
      <c r="G45" s="45">
        <f t="shared" ref="G45:G50" si="4">(F45-E45)/E45</f>
        <v>8.5060201490703605E-2</v>
      </c>
      <c r="H45" s="43">
        <v>5640.5555555555557</v>
      </c>
      <c r="I45" s="44">
        <f t="shared" ref="I45:I50" si="5">(F45-H45)/H45</f>
        <v>4.3829410026593033E-2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19284.428571428572</v>
      </c>
      <c r="F47" s="47">
        <v>19040</v>
      </c>
      <c r="G47" s="48">
        <f t="shared" si="4"/>
        <v>-1.2674919068678707E-2</v>
      </c>
      <c r="H47" s="47">
        <v>19040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18904.682222222222</v>
      </c>
      <c r="F48" s="47">
        <v>19284.017500000002</v>
      </c>
      <c r="G48" s="48">
        <f t="shared" si="4"/>
        <v>2.006567861436338E-2</v>
      </c>
      <c r="H48" s="47">
        <v>19284.017500000002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2209.2857142857142</v>
      </c>
      <c r="F49" s="47">
        <v>2260.8333333333335</v>
      </c>
      <c r="G49" s="48">
        <f t="shared" si="4"/>
        <v>2.3332255630994819E-2</v>
      </c>
      <c r="H49" s="47">
        <v>2260.8333333333335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27836</v>
      </c>
      <c r="G50" s="56">
        <f t="shared" si="4"/>
        <v>2.712077045127486E-2</v>
      </c>
      <c r="H50" s="50">
        <v>27921</v>
      </c>
      <c r="I50" s="59">
        <f t="shared" si="5"/>
        <v>-3.0443035707890119E-3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3730.4285714285716</v>
      </c>
      <c r="F53" s="70">
        <v>3608.2857142857142</v>
      </c>
      <c r="G53" s="48">
        <f t="shared" si="6"/>
        <v>-3.274231225826222E-2</v>
      </c>
      <c r="H53" s="70">
        <v>3608.2857142857142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</v>
      </c>
      <c r="F54" s="70">
        <v>2883.75</v>
      </c>
      <c r="G54" s="48">
        <f t="shared" si="6"/>
        <v>0.41916830708661418</v>
      </c>
      <c r="H54" s="70">
        <v>2883.75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4700</v>
      </c>
      <c r="G55" s="48">
        <f t="shared" si="6"/>
        <v>-0.14545454545454545</v>
      </c>
      <c r="H55" s="70">
        <v>4700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2155.8333333333335</v>
      </c>
      <c r="F56" s="105">
        <v>2028</v>
      </c>
      <c r="G56" s="55">
        <f t="shared" si="6"/>
        <v>-5.929648241206037E-2</v>
      </c>
      <c r="H56" s="105">
        <v>2028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4506.3111111111111</v>
      </c>
      <c r="F57" s="50">
        <v>4300.5555555555557</v>
      </c>
      <c r="G57" s="51">
        <f t="shared" si="6"/>
        <v>-4.5659420861606417E-2</v>
      </c>
      <c r="H57" s="50">
        <v>4348</v>
      </c>
      <c r="I57" s="126">
        <f t="shared" si="7"/>
        <v>-1.0911785750792167E-2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5157.5</v>
      </c>
      <c r="F58" s="68">
        <v>4450.5</v>
      </c>
      <c r="G58" s="44">
        <f t="shared" si="6"/>
        <v>-0.13708191953465826</v>
      </c>
      <c r="H58" s="68">
        <v>4450.5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5011.5</v>
      </c>
      <c r="F59" s="70">
        <v>4822.5</v>
      </c>
      <c r="G59" s="48">
        <f t="shared" si="6"/>
        <v>-3.7713259503142769E-2</v>
      </c>
      <c r="H59" s="70">
        <v>4822.5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21353.75</v>
      </c>
      <c r="F60" s="73">
        <v>21352.5</v>
      </c>
      <c r="G60" s="51">
        <f t="shared" si="6"/>
        <v>-5.8537727565415913E-5</v>
      </c>
      <c r="H60" s="73">
        <v>21352.5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6496.1</v>
      </c>
      <c r="F62" s="54">
        <v>6412.5</v>
      </c>
      <c r="G62" s="45">
        <f t="shared" ref="G62:G67" si="8">(F62-E62)/E62</f>
        <v>-1.2869260017549046E-2</v>
      </c>
      <c r="H62" s="54">
        <v>6412.5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46526.857142857145</v>
      </c>
      <c r="G63" s="48">
        <f t="shared" si="8"/>
        <v>-1.1047930795096462E-2</v>
      </c>
      <c r="H63" s="46">
        <v>46526.857142857145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12248.75</v>
      </c>
      <c r="F64" s="46">
        <v>10700</v>
      </c>
      <c r="G64" s="48">
        <f t="shared" si="8"/>
        <v>-0.12644147361975711</v>
      </c>
      <c r="H64" s="46">
        <v>10700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7563.648888888888</v>
      </c>
      <c r="F65" s="46">
        <v>7679</v>
      </c>
      <c r="G65" s="48">
        <f t="shared" si="8"/>
        <v>1.5250722608312039E-2</v>
      </c>
      <c r="H65" s="46">
        <v>7579</v>
      </c>
      <c r="I65" s="87">
        <f t="shared" si="9"/>
        <v>1.3194352816994326E-2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3872.4444444444443</v>
      </c>
      <c r="F66" s="46">
        <v>3800</v>
      </c>
      <c r="G66" s="48">
        <f t="shared" si="8"/>
        <v>-1.870767818202683E-2</v>
      </c>
      <c r="H66" s="46">
        <v>3714</v>
      </c>
      <c r="I66" s="87">
        <f t="shared" si="9"/>
        <v>2.3155627355950458E-2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3642.3809523809527</v>
      </c>
      <c r="F67" s="58">
        <v>2985</v>
      </c>
      <c r="G67" s="51">
        <f t="shared" si="8"/>
        <v>-0.18048110864165259</v>
      </c>
      <c r="H67" s="58">
        <v>3078</v>
      </c>
      <c r="I67" s="88">
        <f t="shared" si="9"/>
        <v>-3.0214424951267055E-2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3720.8177777777773</v>
      </c>
      <c r="F69" s="43">
        <v>3868.5</v>
      </c>
      <c r="G69" s="45">
        <f>(F69-E69)/E69</f>
        <v>3.9690796766302397E-2</v>
      </c>
      <c r="H69" s="43">
        <v>3868.5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2784.7777777777778</v>
      </c>
      <c r="F70" s="47">
        <v>2759.125</v>
      </c>
      <c r="G70" s="48">
        <f>(F70-E70)/E70</f>
        <v>-9.2117862985277282E-3</v>
      </c>
      <c r="H70" s="47">
        <v>2742.25</v>
      </c>
      <c r="I70" s="44">
        <f>(F70-H70)/H70</f>
        <v>6.1537058984410609E-3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1328.9694444444444</v>
      </c>
      <c r="F71" s="47">
        <v>1318.125</v>
      </c>
      <c r="G71" s="48">
        <f>(F71-E71)/E71</f>
        <v>-8.1600404657744333E-3</v>
      </c>
      <c r="H71" s="47">
        <v>1313.125</v>
      </c>
      <c r="I71" s="44">
        <f>(F71-H71)/H71</f>
        <v>3.8077106139933364E-3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2176.375</v>
      </c>
      <c r="F72" s="47">
        <v>2250.8333333333335</v>
      </c>
      <c r="G72" s="48">
        <f>(F72-E72)/E72</f>
        <v>3.4212088143510878E-2</v>
      </c>
      <c r="H72" s="47">
        <v>2250.8333333333335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1661.72</v>
      </c>
      <c r="F73" s="50">
        <v>1504.5</v>
      </c>
      <c r="G73" s="48">
        <f>(F73-E73)/E73</f>
        <v>-9.4612810822521251E-2</v>
      </c>
      <c r="H73" s="50">
        <v>1628.5</v>
      </c>
      <c r="I73" s="59">
        <f>(F73-H73)/H73</f>
        <v>-7.6143690512741793E-2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1351.1022222222223</v>
      </c>
      <c r="F76" s="32">
        <v>1182.2222222222222</v>
      </c>
      <c r="G76" s="48">
        <f t="shared" si="10"/>
        <v>-0.12499424338318023</v>
      </c>
      <c r="H76" s="32">
        <v>1182.2222222222222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809.40444444444438</v>
      </c>
      <c r="F77" s="47">
        <v>920.33333333333337</v>
      </c>
      <c r="G77" s="48">
        <f t="shared" si="10"/>
        <v>0.13705001208021275</v>
      </c>
      <c r="H77" s="47">
        <v>920.33333333333337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1507.8</v>
      </c>
      <c r="G78" s="48">
        <f t="shared" si="10"/>
        <v>1.9270383414179437E-3</v>
      </c>
      <c r="H78" s="47">
        <v>1507.8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1933.8</v>
      </c>
      <c r="F79" s="61">
        <v>1916.3</v>
      </c>
      <c r="G79" s="48">
        <f t="shared" si="10"/>
        <v>-9.0495397662633155E-3</v>
      </c>
      <c r="H79" s="61">
        <v>1916.3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8619.3333333333339</v>
      </c>
      <c r="F80" s="61">
        <v>8899.3333333333339</v>
      </c>
      <c r="G80" s="48">
        <f t="shared" si="10"/>
        <v>3.248511099079588E-2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3988.8</v>
      </c>
      <c r="F81" s="50">
        <v>3886.3</v>
      </c>
      <c r="G81" s="51">
        <f t="shared" si="10"/>
        <v>-2.5696951464099477E-2</v>
      </c>
      <c r="H81" s="50">
        <v>3886.3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31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222</v>
      </c>
      <c r="F12" s="157" t="s">
        <v>223</v>
      </c>
      <c r="G12" s="149" t="s">
        <v>197</v>
      </c>
      <c r="H12" s="157" t="s">
        <v>218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1706.1366</v>
      </c>
      <c r="F15" s="83">
        <v>1216.6659999999999</v>
      </c>
      <c r="G15" s="44">
        <f>(F15-E15)/E15</f>
        <v>-0.28688828315388115</v>
      </c>
      <c r="H15" s="83">
        <v>1291.5999999999999</v>
      </c>
      <c r="I15" s="127">
        <f>(F15-H15)/H15</f>
        <v>-5.8016413750387096E-2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1510.6999999999998</v>
      </c>
      <c r="F16" s="83">
        <v>1099.934</v>
      </c>
      <c r="G16" s="48">
        <f t="shared" ref="G16:G39" si="0">(F16-E16)/E16</f>
        <v>-0.2719044151717746</v>
      </c>
      <c r="H16" s="83">
        <v>1258.2</v>
      </c>
      <c r="I16" s="48">
        <f>(F16-H16)/H16</f>
        <v>-0.12578763312668897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1219.2766000000001</v>
      </c>
      <c r="F17" s="83">
        <v>1216.5999999999999</v>
      </c>
      <c r="G17" s="48">
        <f t="shared" si="0"/>
        <v>-2.1952360932705793E-3</v>
      </c>
      <c r="H17" s="83">
        <v>1191.5999999999999</v>
      </c>
      <c r="I17" s="48">
        <f t="shared" ref="I17:I29" si="1">(F17-H17)/H17</f>
        <v>2.0980194696206784E-2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888.49</v>
      </c>
      <c r="F18" s="83">
        <v>791.53399999999999</v>
      </c>
      <c r="G18" s="48">
        <f t="shared" si="0"/>
        <v>-0.10912446960573559</v>
      </c>
      <c r="H18" s="83">
        <v>748.2</v>
      </c>
      <c r="I18" s="48">
        <f t="shared" si="1"/>
        <v>5.7917669072440447E-2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2511.4349999999995</v>
      </c>
      <c r="F19" s="83">
        <v>2516.6</v>
      </c>
      <c r="G19" s="48">
        <f t="shared" si="0"/>
        <v>2.0565931429642492E-3</v>
      </c>
      <c r="H19" s="83">
        <v>2291.6</v>
      </c>
      <c r="I19" s="48">
        <f t="shared" si="1"/>
        <v>9.8184674463257113E-2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1489.97</v>
      </c>
      <c r="F20" s="83">
        <v>1266.5999999999999</v>
      </c>
      <c r="G20" s="48">
        <f t="shared" si="0"/>
        <v>-0.14991577011617691</v>
      </c>
      <c r="H20" s="83">
        <v>1358.2</v>
      </c>
      <c r="I20" s="48">
        <f t="shared" si="1"/>
        <v>-6.7442202915623722E-2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1307.67</v>
      </c>
      <c r="F21" s="83">
        <v>1416.6659999999999</v>
      </c>
      <c r="G21" s="48">
        <f t="shared" si="0"/>
        <v>8.3351304228130849E-2</v>
      </c>
      <c r="H21" s="83">
        <v>1450</v>
      </c>
      <c r="I21" s="48">
        <f t="shared" si="1"/>
        <v>-2.298896551724142E-2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389.29660000000001</v>
      </c>
      <c r="F22" s="83">
        <v>349.93400000000003</v>
      </c>
      <c r="G22" s="48">
        <f t="shared" si="0"/>
        <v>-0.10111210835131873</v>
      </c>
      <c r="H22" s="83">
        <v>460</v>
      </c>
      <c r="I22" s="48">
        <f t="shared" si="1"/>
        <v>-0.2392739130434782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512.65</v>
      </c>
      <c r="F23" s="83">
        <v>393.75</v>
      </c>
      <c r="G23" s="48">
        <f t="shared" si="0"/>
        <v>-0.23193211742904513</v>
      </c>
      <c r="H23" s="83">
        <v>462.5</v>
      </c>
      <c r="I23" s="48">
        <f t="shared" si="1"/>
        <v>-0.14864864864864866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471.15</v>
      </c>
      <c r="F24" s="83">
        <v>450</v>
      </c>
      <c r="G24" s="48">
        <f t="shared" si="0"/>
        <v>-4.4890162368672354E-2</v>
      </c>
      <c r="H24" s="83">
        <v>470</v>
      </c>
      <c r="I24" s="48">
        <f t="shared" si="1"/>
        <v>-4.2553191489361701E-2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518.81659999999999</v>
      </c>
      <c r="F25" s="83">
        <v>500</v>
      </c>
      <c r="G25" s="48">
        <f t="shared" si="0"/>
        <v>-3.626830752909601E-2</v>
      </c>
      <c r="H25" s="83">
        <v>470</v>
      </c>
      <c r="I25" s="48">
        <f t="shared" si="1"/>
        <v>6.3829787234042548E-2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1251.7833999999998</v>
      </c>
      <c r="F26" s="83">
        <v>1249.866</v>
      </c>
      <c r="G26" s="48">
        <f t="shared" si="0"/>
        <v>-1.5317346435492084E-3</v>
      </c>
      <c r="H26" s="83">
        <v>1175</v>
      </c>
      <c r="I26" s="48">
        <f t="shared" si="1"/>
        <v>6.3715744680851047E-2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497.06659999999999</v>
      </c>
      <c r="F27" s="83">
        <v>500</v>
      </c>
      <c r="G27" s="48">
        <f t="shared" si="0"/>
        <v>5.9014224653195484E-3</v>
      </c>
      <c r="H27" s="83">
        <v>470</v>
      </c>
      <c r="I27" s="48">
        <f t="shared" si="1"/>
        <v>6.3829787234042548E-2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973.05</v>
      </c>
      <c r="F28" s="83">
        <v>1125</v>
      </c>
      <c r="G28" s="48">
        <f t="shared" si="0"/>
        <v>0.15615847078772935</v>
      </c>
      <c r="H28" s="83">
        <v>968.75</v>
      </c>
      <c r="I28" s="48">
        <f t="shared" si="1"/>
        <v>0.16129032258064516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1423.5432666666666</v>
      </c>
      <c r="F29" s="83">
        <v>1041.5</v>
      </c>
      <c r="G29" s="48">
        <f t="shared" si="0"/>
        <v>-0.26837488934301912</v>
      </c>
      <c r="H29" s="83">
        <v>1116.5999999999999</v>
      </c>
      <c r="I29" s="48">
        <f t="shared" si="1"/>
        <v>-6.7257746731148052E-2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931.87339999999995</v>
      </c>
      <c r="F30" s="95">
        <v>1025</v>
      </c>
      <c r="G30" s="51">
        <f t="shared" si="0"/>
        <v>9.9934819472258851E-2</v>
      </c>
      <c r="H30" s="95">
        <v>995</v>
      </c>
      <c r="I30" s="51">
        <f>(F30-H30)/H30</f>
        <v>3.015075376884422E-2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2731.7742857142857</v>
      </c>
      <c r="F32" s="83">
        <v>2270.75</v>
      </c>
      <c r="G32" s="44">
        <f t="shared" si="0"/>
        <v>-0.16876368158423463</v>
      </c>
      <c r="H32" s="83">
        <v>2300</v>
      </c>
      <c r="I32" s="45">
        <f>(F32-H32)/H32</f>
        <v>-1.2717391304347826E-2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2347.8261111111115</v>
      </c>
      <c r="F33" s="83">
        <v>2233.1999999999998</v>
      </c>
      <c r="G33" s="48">
        <f t="shared" si="0"/>
        <v>-4.8822232008001946E-2</v>
      </c>
      <c r="H33" s="83">
        <v>2291.6</v>
      </c>
      <c r="I33" s="48">
        <f>(F33-H33)/H33</f>
        <v>-2.5484377727352108E-2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2055.6585714285711</v>
      </c>
      <c r="F34" s="83">
        <v>1675</v>
      </c>
      <c r="G34" s="48">
        <f>(F34-E34)/E34</f>
        <v>-0.18517597071776082</v>
      </c>
      <c r="H34" s="83">
        <v>1625</v>
      </c>
      <c r="I34" s="48">
        <f>(F34-H34)/H34</f>
        <v>3.0769230769230771E-2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1540.1999999999998</v>
      </c>
      <c r="F35" s="83">
        <v>1375</v>
      </c>
      <c r="G35" s="48">
        <f t="shared" si="0"/>
        <v>-0.1072587975587585</v>
      </c>
      <c r="H35" s="83">
        <v>1187.5</v>
      </c>
      <c r="I35" s="48">
        <f>(F35-H35)/H35</f>
        <v>0.15789473684210525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2178.7399999999998</v>
      </c>
      <c r="F36" s="83">
        <v>1099.866</v>
      </c>
      <c r="G36" s="55">
        <f t="shared" si="0"/>
        <v>-0.4951825366955212</v>
      </c>
      <c r="H36" s="83">
        <v>1233.2</v>
      </c>
      <c r="I36" s="48">
        <f>(F36-H36)/H36</f>
        <v>-0.10812033733376586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26864.959999999999</v>
      </c>
      <c r="F38" s="84">
        <v>25333.200000000001</v>
      </c>
      <c r="G38" s="45">
        <f t="shared" si="0"/>
        <v>-5.7017021428656452E-2</v>
      </c>
      <c r="H38" s="84">
        <v>23933.200000000001</v>
      </c>
      <c r="I38" s="45">
        <f>(F38-H38)/H38</f>
        <v>5.8496147610850195E-2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15450.411111111112</v>
      </c>
      <c r="F39" s="85">
        <v>15666.6</v>
      </c>
      <c r="G39" s="51">
        <f t="shared" si="0"/>
        <v>1.3992436015726237E-2</v>
      </c>
      <c r="H39" s="85">
        <v>15566.6</v>
      </c>
      <c r="I39" s="51">
        <f>(F39-H39)/H39</f>
        <v>6.4240103812007758E-3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223</v>
      </c>
      <c r="F12" s="164" t="s">
        <v>186</v>
      </c>
      <c r="G12" s="149" t="s">
        <v>222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1133.7</v>
      </c>
      <c r="E15" s="83">
        <v>1216.6659999999999</v>
      </c>
      <c r="F15" s="67">
        <f t="shared" ref="F15:F30" si="0">D15-E15</f>
        <v>-82.965999999999894</v>
      </c>
      <c r="G15" s="42">
        <v>1706.1366</v>
      </c>
      <c r="H15" s="66">
        <f>AVERAGE(D15:E15)</f>
        <v>1175.183</v>
      </c>
      <c r="I15" s="69">
        <f>(H15-G15)/G15</f>
        <v>-0.31120228005190209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1239.7</v>
      </c>
      <c r="E16" s="83">
        <v>1099.934</v>
      </c>
      <c r="F16" s="71">
        <f t="shared" si="0"/>
        <v>139.76600000000008</v>
      </c>
      <c r="G16" s="46">
        <v>1510.6999999999998</v>
      </c>
      <c r="H16" s="68">
        <f t="shared" ref="H16:H30" si="1">AVERAGE(D16:E16)</f>
        <v>1169.817</v>
      </c>
      <c r="I16" s="72">
        <f t="shared" ref="I16:I39" si="2">(H16-G16)/G16</f>
        <v>-0.22564572714635589</v>
      </c>
    </row>
    <row r="17" spans="1:9" ht="16.5" x14ac:dyDescent="0.3">
      <c r="A17" s="37"/>
      <c r="B17" s="34" t="s">
        <v>6</v>
      </c>
      <c r="C17" s="15" t="s">
        <v>165</v>
      </c>
      <c r="D17" s="47">
        <v>1022.8</v>
      </c>
      <c r="E17" s="83">
        <v>1216.5999999999999</v>
      </c>
      <c r="F17" s="71">
        <f t="shared" si="0"/>
        <v>-193.79999999999995</v>
      </c>
      <c r="G17" s="46">
        <v>1219.2766000000001</v>
      </c>
      <c r="H17" s="68">
        <f t="shared" si="1"/>
        <v>1119.6999999999998</v>
      </c>
      <c r="I17" s="72">
        <f t="shared" si="2"/>
        <v>-8.166858939144761E-2</v>
      </c>
    </row>
    <row r="18" spans="1:9" ht="16.5" x14ac:dyDescent="0.3">
      <c r="A18" s="37"/>
      <c r="B18" s="34" t="s">
        <v>7</v>
      </c>
      <c r="C18" s="15" t="s">
        <v>166</v>
      </c>
      <c r="D18" s="47">
        <v>692.8</v>
      </c>
      <c r="E18" s="83">
        <v>791.53399999999999</v>
      </c>
      <c r="F18" s="71">
        <f t="shared" si="0"/>
        <v>-98.734000000000037</v>
      </c>
      <c r="G18" s="46">
        <v>888.49</v>
      </c>
      <c r="H18" s="68">
        <f t="shared" si="1"/>
        <v>742.16699999999992</v>
      </c>
      <c r="I18" s="72">
        <f t="shared" si="2"/>
        <v>-0.16468727841618938</v>
      </c>
    </row>
    <row r="19" spans="1:9" ht="16.5" x14ac:dyDescent="0.3">
      <c r="A19" s="37"/>
      <c r="B19" s="34" t="s">
        <v>8</v>
      </c>
      <c r="C19" s="15" t="s">
        <v>167</v>
      </c>
      <c r="D19" s="47">
        <v>2844.2222222222222</v>
      </c>
      <c r="E19" s="83">
        <v>2516.6</v>
      </c>
      <c r="F19" s="71">
        <f t="shared" si="0"/>
        <v>327.62222222222226</v>
      </c>
      <c r="G19" s="46">
        <v>2511.4349999999995</v>
      </c>
      <c r="H19" s="68">
        <f t="shared" si="1"/>
        <v>2680.411111111111</v>
      </c>
      <c r="I19" s="72">
        <f t="shared" si="2"/>
        <v>6.7282693404811023E-2</v>
      </c>
    </row>
    <row r="20" spans="1:9" ht="16.5" x14ac:dyDescent="0.3">
      <c r="A20" s="37"/>
      <c r="B20" s="34" t="s">
        <v>9</v>
      </c>
      <c r="C20" s="15" t="s">
        <v>168</v>
      </c>
      <c r="D20" s="47">
        <v>1154.2</v>
      </c>
      <c r="E20" s="83">
        <v>1266.5999999999999</v>
      </c>
      <c r="F20" s="71">
        <f t="shared" si="0"/>
        <v>-112.39999999999986</v>
      </c>
      <c r="G20" s="46">
        <v>1489.97</v>
      </c>
      <c r="H20" s="68">
        <f t="shared" si="1"/>
        <v>1210.4000000000001</v>
      </c>
      <c r="I20" s="72">
        <f t="shared" si="2"/>
        <v>-0.18763465036208779</v>
      </c>
    </row>
    <row r="21" spans="1:9" ht="16.5" x14ac:dyDescent="0.3">
      <c r="A21" s="37"/>
      <c r="B21" s="34" t="s">
        <v>10</v>
      </c>
      <c r="C21" s="15" t="s">
        <v>169</v>
      </c>
      <c r="D21" s="47">
        <v>1588.8</v>
      </c>
      <c r="E21" s="83">
        <v>1416.6659999999999</v>
      </c>
      <c r="F21" s="71">
        <f t="shared" si="0"/>
        <v>172.13400000000001</v>
      </c>
      <c r="G21" s="46">
        <v>1307.67</v>
      </c>
      <c r="H21" s="68">
        <f t="shared" si="1"/>
        <v>1502.7329999999999</v>
      </c>
      <c r="I21" s="72">
        <f t="shared" si="2"/>
        <v>0.14916836816628037</v>
      </c>
    </row>
    <row r="22" spans="1:9" ht="16.5" x14ac:dyDescent="0.3">
      <c r="A22" s="37"/>
      <c r="B22" s="34" t="s">
        <v>11</v>
      </c>
      <c r="C22" s="15" t="s">
        <v>170</v>
      </c>
      <c r="D22" s="47">
        <v>379.8</v>
      </c>
      <c r="E22" s="83">
        <v>349.93400000000003</v>
      </c>
      <c r="F22" s="71">
        <f t="shared" si="0"/>
        <v>29.865999999999985</v>
      </c>
      <c r="G22" s="46">
        <v>389.29660000000001</v>
      </c>
      <c r="H22" s="68">
        <f t="shared" si="1"/>
        <v>364.86700000000002</v>
      </c>
      <c r="I22" s="72">
        <f t="shared" si="2"/>
        <v>-6.2753180993617708E-2</v>
      </c>
    </row>
    <row r="23" spans="1:9" ht="16.5" x14ac:dyDescent="0.3">
      <c r="A23" s="37"/>
      <c r="B23" s="34" t="s">
        <v>12</v>
      </c>
      <c r="C23" s="15" t="s">
        <v>171</v>
      </c>
      <c r="D23" s="47">
        <v>550</v>
      </c>
      <c r="E23" s="83">
        <v>393.75</v>
      </c>
      <c r="F23" s="71">
        <f t="shared" si="0"/>
        <v>156.25</v>
      </c>
      <c r="G23" s="46">
        <v>512.65</v>
      </c>
      <c r="H23" s="68">
        <f t="shared" si="1"/>
        <v>471.875</v>
      </c>
      <c r="I23" s="72">
        <f t="shared" si="2"/>
        <v>-7.95376962840144E-2</v>
      </c>
    </row>
    <row r="24" spans="1:9" ht="16.5" x14ac:dyDescent="0.3">
      <c r="A24" s="37"/>
      <c r="B24" s="34" t="s">
        <v>13</v>
      </c>
      <c r="C24" s="15" t="s">
        <v>172</v>
      </c>
      <c r="D24" s="47">
        <v>513.79999999999995</v>
      </c>
      <c r="E24" s="83">
        <v>450</v>
      </c>
      <c r="F24" s="71">
        <f t="shared" si="0"/>
        <v>63.799999999999955</v>
      </c>
      <c r="G24" s="46">
        <v>471.15</v>
      </c>
      <c r="H24" s="68">
        <f t="shared" si="1"/>
        <v>481.9</v>
      </c>
      <c r="I24" s="72">
        <f t="shared" si="2"/>
        <v>2.2816512787859494E-2</v>
      </c>
    </row>
    <row r="25" spans="1:9" ht="16.5" x14ac:dyDescent="0.3">
      <c r="A25" s="37"/>
      <c r="B25" s="34" t="s">
        <v>14</v>
      </c>
      <c r="C25" s="15" t="s">
        <v>173</v>
      </c>
      <c r="D25" s="47">
        <v>579.79999999999995</v>
      </c>
      <c r="E25" s="83">
        <v>500</v>
      </c>
      <c r="F25" s="71">
        <f t="shared" si="0"/>
        <v>79.799999999999955</v>
      </c>
      <c r="G25" s="46">
        <v>518.81659999999999</v>
      </c>
      <c r="H25" s="68">
        <f t="shared" si="1"/>
        <v>539.9</v>
      </c>
      <c r="I25" s="72">
        <f t="shared" si="2"/>
        <v>4.0637481530082085E-2</v>
      </c>
    </row>
    <row r="26" spans="1:9" ht="16.5" x14ac:dyDescent="0.3">
      <c r="A26" s="37"/>
      <c r="B26" s="34" t="s">
        <v>15</v>
      </c>
      <c r="C26" s="15" t="s">
        <v>174</v>
      </c>
      <c r="D26" s="47">
        <v>1334.8</v>
      </c>
      <c r="E26" s="83">
        <v>1249.866</v>
      </c>
      <c r="F26" s="71">
        <f t="shared" si="0"/>
        <v>84.933999999999969</v>
      </c>
      <c r="G26" s="46">
        <v>1251.7833999999998</v>
      </c>
      <c r="H26" s="68">
        <f t="shared" si="1"/>
        <v>1292.3330000000001</v>
      </c>
      <c r="I26" s="72">
        <f t="shared" si="2"/>
        <v>3.2393463597616239E-2</v>
      </c>
    </row>
    <row r="27" spans="1:9" ht="16.5" x14ac:dyDescent="0.3">
      <c r="A27" s="37"/>
      <c r="B27" s="34" t="s">
        <v>16</v>
      </c>
      <c r="C27" s="15" t="s">
        <v>175</v>
      </c>
      <c r="D27" s="47">
        <v>550</v>
      </c>
      <c r="E27" s="83">
        <v>500</v>
      </c>
      <c r="F27" s="71">
        <f t="shared" si="0"/>
        <v>50</v>
      </c>
      <c r="G27" s="46">
        <v>497.06659999999999</v>
      </c>
      <c r="H27" s="68">
        <f t="shared" si="1"/>
        <v>525</v>
      </c>
      <c r="I27" s="72">
        <f t="shared" si="2"/>
        <v>5.6196493588585528E-2</v>
      </c>
    </row>
    <row r="28" spans="1:9" ht="16.5" x14ac:dyDescent="0.3">
      <c r="A28" s="37"/>
      <c r="B28" s="34" t="s">
        <v>17</v>
      </c>
      <c r="C28" s="15" t="s">
        <v>176</v>
      </c>
      <c r="D28" s="47">
        <v>893.3</v>
      </c>
      <c r="E28" s="83">
        <v>1125</v>
      </c>
      <c r="F28" s="71">
        <f t="shared" si="0"/>
        <v>-231.70000000000005</v>
      </c>
      <c r="G28" s="46">
        <v>973.05</v>
      </c>
      <c r="H28" s="68">
        <f t="shared" si="1"/>
        <v>1009.15</v>
      </c>
      <c r="I28" s="72">
        <f t="shared" si="2"/>
        <v>3.7099840707055159E-2</v>
      </c>
    </row>
    <row r="29" spans="1:9" ht="16.5" x14ac:dyDescent="0.3">
      <c r="A29" s="37"/>
      <c r="B29" s="34" t="s">
        <v>18</v>
      </c>
      <c r="C29" s="15" t="s">
        <v>177</v>
      </c>
      <c r="D29" s="47">
        <v>1608</v>
      </c>
      <c r="E29" s="83">
        <v>1041.5</v>
      </c>
      <c r="F29" s="71">
        <f t="shared" si="0"/>
        <v>566.5</v>
      </c>
      <c r="G29" s="46">
        <v>1423.5432666666666</v>
      </c>
      <c r="H29" s="68">
        <f t="shared" si="1"/>
        <v>1324.75</v>
      </c>
      <c r="I29" s="72">
        <f t="shared" si="2"/>
        <v>-6.9399553199389868E-2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1053.8</v>
      </c>
      <c r="E30" s="95">
        <v>1025</v>
      </c>
      <c r="F30" s="74">
        <f t="shared" si="0"/>
        <v>28.799999999999955</v>
      </c>
      <c r="G30" s="49">
        <v>931.87339999999995</v>
      </c>
      <c r="H30" s="107">
        <f t="shared" si="1"/>
        <v>1039.4000000000001</v>
      </c>
      <c r="I30" s="75">
        <f t="shared" si="2"/>
        <v>0.115387562301918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2248.75</v>
      </c>
      <c r="E32" s="83">
        <v>2270.75</v>
      </c>
      <c r="F32" s="67">
        <f>D32-E32</f>
        <v>-22</v>
      </c>
      <c r="G32" s="54">
        <v>2731.7742857142857</v>
      </c>
      <c r="H32" s="68">
        <f>AVERAGE(D32:E32)</f>
        <v>2259.75</v>
      </c>
      <c r="I32" s="78">
        <f t="shared" si="2"/>
        <v>-0.17279036858305591</v>
      </c>
    </row>
    <row r="33" spans="1:9" ht="16.5" x14ac:dyDescent="0.3">
      <c r="A33" s="37"/>
      <c r="B33" s="34" t="s">
        <v>27</v>
      </c>
      <c r="C33" s="15" t="s">
        <v>180</v>
      </c>
      <c r="D33" s="47">
        <v>2528.8000000000002</v>
      </c>
      <c r="E33" s="83">
        <v>2233.1999999999998</v>
      </c>
      <c r="F33" s="79">
        <f>D33-E33</f>
        <v>295.60000000000036</v>
      </c>
      <c r="G33" s="46">
        <v>2347.8261111111115</v>
      </c>
      <c r="H33" s="68">
        <f>AVERAGE(D33:E33)</f>
        <v>2381</v>
      </c>
      <c r="I33" s="72">
        <f t="shared" si="2"/>
        <v>1.4129619196197183E-2</v>
      </c>
    </row>
    <row r="34" spans="1:9" ht="16.5" x14ac:dyDescent="0.3">
      <c r="A34" s="37"/>
      <c r="B34" s="39" t="s">
        <v>28</v>
      </c>
      <c r="C34" s="15" t="s">
        <v>181</v>
      </c>
      <c r="D34" s="47">
        <v>1948.3333333333333</v>
      </c>
      <c r="E34" s="83">
        <v>1675</v>
      </c>
      <c r="F34" s="71">
        <f>D34-E34</f>
        <v>273.33333333333326</v>
      </c>
      <c r="G34" s="46">
        <v>2055.6585714285711</v>
      </c>
      <c r="H34" s="68">
        <f>AVERAGE(D34:E34)</f>
        <v>1811.6666666666665</v>
      </c>
      <c r="I34" s="72">
        <f t="shared" si="2"/>
        <v>-0.11869281608975729</v>
      </c>
    </row>
    <row r="35" spans="1:9" ht="16.5" x14ac:dyDescent="0.3">
      <c r="A35" s="37"/>
      <c r="B35" s="34" t="s">
        <v>29</v>
      </c>
      <c r="C35" s="15" t="s">
        <v>182</v>
      </c>
      <c r="D35" s="47">
        <v>1780</v>
      </c>
      <c r="E35" s="83">
        <v>1375</v>
      </c>
      <c r="F35" s="79">
        <f>D35-E35</f>
        <v>405</v>
      </c>
      <c r="G35" s="46">
        <v>1540.1999999999998</v>
      </c>
      <c r="H35" s="68">
        <f>AVERAGE(D35:E35)</f>
        <v>1577.5</v>
      </c>
      <c r="I35" s="72">
        <f t="shared" si="2"/>
        <v>2.4217634073497068E-2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1598.8</v>
      </c>
      <c r="E36" s="83">
        <v>1099.866</v>
      </c>
      <c r="F36" s="71">
        <f>D36-E36</f>
        <v>498.93399999999997</v>
      </c>
      <c r="G36" s="49">
        <v>2178.7399999999998</v>
      </c>
      <c r="H36" s="68">
        <f>AVERAGE(D36:E36)</f>
        <v>1349.3330000000001</v>
      </c>
      <c r="I36" s="80">
        <f t="shared" si="2"/>
        <v>-0.38068195378980502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28246.666666666668</v>
      </c>
      <c r="E38" s="84">
        <v>25333.200000000001</v>
      </c>
      <c r="F38" s="67">
        <f>D38-E38</f>
        <v>2913.4666666666672</v>
      </c>
      <c r="G38" s="46">
        <v>26864.959999999999</v>
      </c>
      <c r="H38" s="67">
        <f>AVERAGE(D38:E38)</f>
        <v>26789.933333333334</v>
      </c>
      <c r="I38" s="78">
        <f t="shared" si="2"/>
        <v>-2.7927332356595664E-3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14465.333333333334</v>
      </c>
      <c r="E39" s="85">
        <v>15666.6</v>
      </c>
      <c r="F39" s="74">
        <f>D39-E39</f>
        <v>-1201.2666666666664</v>
      </c>
      <c r="G39" s="46">
        <v>15450.411111111112</v>
      </c>
      <c r="H39" s="81">
        <f>AVERAGE(D39:E39)</f>
        <v>15065.966666666667</v>
      </c>
      <c r="I39" s="75">
        <f t="shared" si="2"/>
        <v>-2.4882473461691468E-2</v>
      </c>
    </row>
    <row r="40" spans="1:9" ht="15.75" customHeight="1" thickBot="1" x14ac:dyDescent="0.25">
      <c r="A40" s="159"/>
      <c r="B40" s="160"/>
      <c r="C40" s="161"/>
      <c r="D40" s="86">
        <f>SUM(D15:D39)</f>
        <v>69956.205555555542</v>
      </c>
      <c r="E40" s="86">
        <f t="shared" ref="E40" si="3">SUM(E15:E39)</f>
        <v>65813.266000000003</v>
      </c>
      <c r="F40" s="86">
        <f>SUM(F15:F39)</f>
        <v>4142.9395555555566</v>
      </c>
      <c r="G40" s="86">
        <f>SUM(G15:G39)</f>
        <v>70772.478146031746</v>
      </c>
      <c r="H40" s="86">
        <f>AVERAGE(D40:E40)</f>
        <v>67884.735777777765</v>
      </c>
      <c r="I40" s="75">
        <f>(H40-G40)/G40</f>
        <v>-4.0803182874215894E-2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222</v>
      </c>
      <c r="F13" s="166" t="s">
        <v>224</v>
      </c>
      <c r="G13" s="149" t="s">
        <v>197</v>
      </c>
      <c r="H13" s="166" t="s">
        <v>219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1706.1366</v>
      </c>
      <c r="F16" s="42">
        <v>1175.183</v>
      </c>
      <c r="G16" s="21">
        <f>(F16-E16)/E16</f>
        <v>-0.31120228005190209</v>
      </c>
      <c r="H16" s="42">
        <v>1178.1500000000001</v>
      </c>
      <c r="I16" s="21">
        <f>(F16-H16)/H16</f>
        <v>-2.5183550481688221E-3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1510.6999999999998</v>
      </c>
      <c r="F17" s="46">
        <v>1169.817</v>
      </c>
      <c r="G17" s="21">
        <f t="shared" ref="G17:G80" si="0">(F17-E17)/E17</f>
        <v>-0.22564572714635589</v>
      </c>
      <c r="H17" s="46">
        <v>1303.95</v>
      </c>
      <c r="I17" s="21">
        <f t="shared" ref="I17:I31" si="1">(F17-H17)/H17</f>
        <v>-0.10286667433567241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1219.2766000000001</v>
      </c>
      <c r="F18" s="46">
        <v>1119.6999999999998</v>
      </c>
      <c r="G18" s="21">
        <f t="shared" si="0"/>
        <v>-8.166858939144761E-2</v>
      </c>
      <c r="H18" s="46">
        <v>1195.1500000000001</v>
      </c>
      <c r="I18" s="21">
        <f t="shared" si="1"/>
        <v>-6.3130151027067954E-2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888.49</v>
      </c>
      <c r="F19" s="46">
        <v>742.16699999999992</v>
      </c>
      <c r="G19" s="21">
        <f t="shared" si="0"/>
        <v>-0.16468727841618938</v>
      </c>
      <c r="H19" s="46">
        <v>743</v>
      </c>
      <c r="I19" s="21">
        <f t="shared" si="1"/>
        <v>-1.1211305518170709E-3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2511.4349999999995</v>
      </c>
      <c r="F20" s="46">
        <v>2680.411111111111</v>
      </c>
      <c r="G20" s="21">
        <f>(F20-E20)/E20</f>
        <v>6.7282693404811023E-2</v>
      </c>
      <c r="H20" s="46">
        <v>2617.911111111111</v>
      </c>
      <c r="I20" s="21">
        <f t="shared" si="1"/>
        <v>2.3873996231091796E-2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1489.97</v>
      </c>
      <c r="F21" s="46">
        <v>1210.4000000000001</v>
      </c>
      <c r="G21" s="21">
        <f t="shared" si="0"/>
        <v>-0.18763465036208779</v>
      </c>
      <c r="H21" s="46">
        <v>1231</v>
      </c>
      <c r="I21" s="21">
        <f t="shared" si="1"/>
        <v>-1.673436230706735E-2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1307.67</v>
      </c>
      <c r="F22" s="46">
        <v>1502.7329999999999</v>
      </c>
      <c r="G22" s="21">
        <f t="shared" si="0"/>
        <v>0.14916836816628037</v>
      </c>
      <c r="H22" s="46">
        <v>1549.9</v>
      </c>
      <c r="I22" s="21">
        <f t="shared" si="1"/>
        <v>-3.0432285953932603E-2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389.29660000000001</v>
      </c>
      <c r="F23" s="46">
        <v>364.86700000000002</v>
      </c>
      <c r="G23" s="21">
        <f t="shared" si="0"/>
        <v>-6.2753180993617708E-2</v>
      </c>
      <c r="H23" s="46">
        <v>457.4</v>
      </c>
      <c r="I23" s="21">
        <f t="shared" si="1"/>
        <v>-0.20230214254481846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512.65</v>
      </c>
      <c r="F24" s="46">
        <v>471.875</v>
      </c>
      <c r="G24" s="21">
        <f t="shared" si="0"/>
        <v>-7.95376962840144E-2</v>
      </c>
      <c r="H24" s="46">
        <v>493.65</v>
      </c>
      <c r="I24" s="21">
        <f t="shared" si="1"/>
        <v>-4.4110199534082808E-2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471.15</v>
      </c>
      <c r="F25" s="46">
        <v>481.9</v>
      </c>
      <c r="G25" s="21">
        <f t="shared" si="0"/>
        <v>2.2816512787859494E-2</v>
      </c>
      <c r="H25" s="46">
        <v>511.15</v>
      </c>
      <c r="I25" s="21">
        <f t="shared" si="1"/>
        <v>-5.7223906876650694E-2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518.81659999999999</v>
      </c>
      <c r="F26" s="46">
        <v>539.9</v>
      </c>
      <c r="G26" s="21">
        <f t="shared" si="0"/>
        <v>4.0637481530082085E-2</v>
      </c>
      <c r="H26" s="46">
        <v>507.4</v>
      </c>
      <c r="I26" s="21">
        <f t="shared" si="1"/>
        <v>6.4052029956641707E-2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1251.7833999999998</v>
      </c>
      <c r="F27" s="46">
        <v>1292.3330000000001</v>
      </c>
      <c r="G27" s="21">
        <f t="shared" si="0"/>
        <v>3.2393463597616239E-2</v>
      </c>
      <c r="H27" s="46">
        <v>1122.3499999999999</v>
      </c>
      <c r="I27" s="21">
        <f t="shared" si="1"/>
        <v>0.15145275537933817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497.06659999999999</v>
      </c>
      <c r="F28" s="46">
        <v>525</v>
      </c>
      <c r="G28" s="21">
        <f t="shared" si="0"/>
        <v>5.6196493588585528E-2</v>
      </c>
      <c r="H28" s="46">
        <v>502.4</v>
      </c>
      <c r="I28" s="21">
        <f t="shared" si="1"/>
        <v>4.4984076433121065E-2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973.05</v>
      </c>
      <c r="F29" s="46">
        <v>1009.15</v>
      </c>
      <c r="G29" s="21">
        <f t="shared" si="0"/>
        <v>3.7099840707055159E-2</v>
      </c>
      <c r="H29" s="46">
        <v>961.27499999999998</v>
      </c>
      <c r="I29" s="21">
        <f t="shared" si="1"/>
        <v>4.9803646199058541E-2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1423.5432666666666</v>
      </c>
      <c r="F30" s="46">
        <v>1324.75</v>
      </c>
      <c r="G30" s="21">
        <f t="shared" si="0"/>
        <v>-6.9399553199389868E-2</v>
      </c>
      <c r="H30" s="46">
        <v>1352.05</v>
      </c>
      <c r="I30" s="21">
        <f t="shared" si="1"/>
        <v>-2.0191560962982105E-2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931.87339999999995</v>
      </c>
      <c r="F31" s="49">
        <v>1039.4000000000001</v>
      </c>
      <c r="G31" s="23">
        <f t="shared" si="0"/>
        <v>0.115387562301918</v>
      </c>
      <c r="H31" s="49">
        <v>1006.35</v>
      </c>
      <c r="I31" s="23">
        <f t="shared" si="1"/>
        <v>3.2841456749639855E-2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2731.7742857142857</v>
      </c>
      <c r="F33" s="54">
        <v>2259.75</v>
      </c>
      <c r="G33" s="21">
        <f t="shared" si="0"/>
        <v>-0.17279036858305591</v>
      </c>
      <c r="H33" s="54">
        <v>2305.625</v>
      </c>
      <c r="I33" s="21">
        <f>(F33-H33)/H33</f>
        <v>-1.9896991054486311E-2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2347.8261111111115</v>
      </c>
      <c r="F34" s="46">
        <v>2381</v>
      </c>
      <c r="G34" s="21">
        <f t="shared" si="0"/>
        <v>1.4129619196197183E-2</v>
      </c>
      <c r="H34" s="46">
        <v>2170.1999999999998</v>
      </c>
      <c r="I34" s="21">
        <f>(F34-H34)/H34</f>
        <v>9.7133904709243477E-2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2055.6585714285711</v>
      </c>
      <c r="F35" s="46">
        <v>1811.6666666666665</v>
      </c>
      <c r="G35" s="21">
        <f t="shared" si="0"/>
        <v>-0.11869281608975729</v>
      </c>
      <c r="H35" s="46">
        <v>1843.9285714285713</v>
      </c>
      <c r="I35" s="21">
        <f>(F35-H35)/H35</f>
        <v>-1.74962876880367E-2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1540.1999999999998</v>
      </c>
      <c r="F36" s="46">
        <v>1577.5</v>
      </c>
      <c r="G36" s="21">
        <f t="shared" si="0"/>
        <v>2.4217634073497068E-2</v>
      </c>
      <c r="H36" s="46">
        <v>1422.9166666666665</v>
      </c>
      <c r="I36" s="21">
        <f>(F36-H36)/H36</f>
        <v>0.10863836017569557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2178.7399999999998</v>
      </c>
      <c r="F37" s="49">
        <v>1349.3330000000001</v>
      </c>
      <c r="G37" s="23">
        <f t="shared" si="0"/>
        <v>-0.38068195378980502</v>
      </c>
      <c r="H37" s="49">
        <v>1443.5</v>
      </c>
      <c r="I37" s="23">
        <f>(F37-H37)/H37</f>
        <v>-6.5235192241080653E-2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26864.959999999999</v>
      </c>
      <c r="F39" s="46">
        <v>26789.933333333334</v>
      </c>
      <c r="G39" s="21">
        <f t="shared" si="0"/>
        <v>-2.7927332356595664E-3</v>
      </c>
      <c r="H39" s="46">
        <v>25895.488888888889</v>
      </c>
      <c r="I39" s="21">
        <f t="shared" ref="I39:I44" si="2">(F39-H39)/H39</f>
        <v>3.4540550606411959E-2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15450.411111111112</v>
      </c>
      <c r="F40" s="46">
        <v>15065.966666666667</v>
      </c>
      <c r="G40" s="21">
        <f t="shared" si="0"/>
        <v>-2.4882473461691468E-2</v>
      </c>
      <c r="H40" s="46">
        <v>15265.966666666667</v>
      </c>
      <c r="I40" s="21">
        <f t="shared" si="2"/>
        <v>-1.3101037383810174E-2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11472.25</v>
      </c>
      <c r="F41" s="57">
        <v>10492.25</v>
      </c>
      <c r="G41" s="21">
        <f t="shared" si="0"/>
        <v>-8.5423521976944361E-2</v>
      </c>
      <c r="H41" s="57">
        <v>11242.25</v>
      </c>
      <c r="I41" s="21">
        <f t="shared" si="2"/>
        <v>-6.6712624252262667E-2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6283.3</v>
      </c>
      <c r="F42" s="47">
        <v>6016.6</v>
      </c>
      <c r="G42" s="21">
        <f t="shared" si="0"/>
        <v>-4.2445848519090258E-2</v>
      </c>
      <c r="H42" s="47">
        <v>6016.6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9968.4285714285725</v>
      </c>
      <c r="F43" s="47">
        <v>9976</v>
      </c>
      <c r="G43" s="21">
        <f t="shared" si="0"/>
        <v>7.5954083606805372E-4</v>
      </c>
      <c r="H43" s="47">
        <v>9976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12513</v>
      </c>
      <c r="F44" s="50">
        <v>12250</v>
      </c>
      <c r="G44" s="31">
        <f t="shared" si="0"/>
        <v>-2.1018141133221448E-2</v>
      </c>
      <c r="H44" s="50">
        <v>12802.5</v>
      </c>
      <c r="I44" s="31">
        <f t="shared" si="2"/>
        <v>-4.3155633665299745E-2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5426.2222222222217</v>
      </c>
      <c r="F46" s="43">
        <v>5887.7777777777774</v>
      </c>
      <c r="G46" s="21">
        <f t="shared" si="0"/>
        <v>8.5060201490703605E-2</v>
      </c>
      <c r="H46" s="43">
        <v>5640.5555555555557</v>
      </c>
      <c r="I46" s="21">
        <f t="shared" ref="I46:I51" si="3">(F46-H46)/H46</f>
        <v>4.3829410026593033E-2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19284.428571428572</v>
      </c>
      <c r="F48" s="47">
        <v>19040</v>
      </c>
      <c r="G48" s="21">
        <f t="shared" si="0"/>
        <v>-1.2674919068678707E-2</v>
      </c>
      <c r="H48" s="47">
        <v>19040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18904.682222222222</v>
      </c>
      <c r="F49" s="47">
        <v>19284.017500000002</v>
      </c>
      <c r="G49" s="21">
        <f t="shared" si="0"/>
        <v>2.006567861436338E-2</v>
      </c>
      <c r="H49" s="47">
        <v>19284.017500000002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2209.2857142857142</v>
      </c>
      <c r="F50" s="47">
        <v>2260.8333333333335</v>
      </c>
      <c r="G50" s="21">
        <f t="shared" si="0"/>
        <v>2.3332255630994819E-2</v>
      </c>
      <c r="H50" s="47">
        <v>2260.8333333333335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27836</v>
      </c>
      <c r="G51" s="31">
        <f t="shared" si="0"/>
        <v>2.712077045127486E-2</v>
      </c>
      <c r="H51" s="50">
        <v>27921</v>
      </c>
      <c r="I51" s="31">
        <f t="shared" si="3"/>
        <v>-3.0443035707890119E-3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3730.4285714285716</v>
      </c>
      <c r="F54" s="70">
        <v>3608.2857142857142</v>
      </c>
      <c r="G54" s="21">
        <f t="shared" si="0"/>
        <v>-3.274231225826222E-2</v>
      </c>
      <c r="H54" s="70">
        <v>3608.2857142857142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</v>
      </c>
      <c r="F55" s="70">
        <v>2883.75</v>
      </c>
      <c r="G55" s="21">
        <f t="shared" si="0"/>
        <v>0.41916830708661418</v>
      </c>
      <c r="H55" s="70">
        <v>2883.75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4700</v>
      </c>
      <c r="G56" s="21">
        <f t="shared" si="0"/>
        <v>-0.14545454545454545</v>
      </c>
      <c r="H56" s="70">
        <v>4700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5">
        <v>2028</v>
      </c>
      <c r="G57" s="21">
        <f t="shared" si="0"/>
        <v>-5.929648241206037E-2</v>
      </c>
      <c r="H57" s="105">
        <v>2028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4506.3111111111111</v>
      </c>
      <c r="F58" s="50">
        <v>4300.5555555555557</v>
      </c>
      <c r="G58" s="29">
        <f t="shared" si="0"/>
        <v>-4.5659420861606417E-2</v>
      </c>
      <c r="H58" s="50">
        <v>4348</v>
      </c>
      <c r="I58" s="29">
        <f t="shared" si="4"/>
        <v>-1.0911785750792167E-2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5157.5</v>
      </c>
      <c r="F59" s="68">
        <v>4450.5</v>
      </c>
      <c r="G59" s="21">
        <f t="shared" si="0"/>
        <v>-0.13708191953465826</v>
      </c>
      <c r="H59" s="68">
        <v>4450.5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5011.5</v>
      </c>
      <c r="F60" s="70">
        <v>4822.5</v>
      </c>
      <c r="G60" s="21">
        <f t="shared" si="0"/>
        <v>-3.7713259503142769E-2</v>
      </c>
      <c r="H60" s="70">
        <v>4822.5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21353.75</v>
      </c>
      <c r="F61" s="73">
        <v>21352.5</v>
      </c>
      <c r="G61" s="29">
        <f t="shared" si="0"/>
        <v>-5.8537727565415913E-5</v>
      </c>
      <c r="H61" s="73">
        <v>21352.5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6496.1</v>
      </c>
      <c r="F63" s="54">
        <v>6412.5</v>
      </c>
      <c r="G63" s="21">
        <f t="shared" si="0"/>
        <v>-1.2869260017549046E-2</v>
      </c>
      <c r="H63" s="54">
        <v>6412.5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46526.857142857145</v>
      </c>
      <c r="G64" s="21">
        <f t="shared" si="0"/>
        <v>-1.1047930795096462E-2</v>
      </c>
      <c r="H64" s="46">
        <v>46526.857142857145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12248.75</v>
      </c>
      <c r="F65" s="46">
        <v>10700</v>
      </c>
      <c r="G65" s="21">
        <f t="shared" si="0"/>
        <v>-0.12644147361975711</v>
      </c>
      <c r="H65" s="46">
        <v>10700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7563.648888888888</v>
      </c>
      <c r="F66" s="46">
        <v>7679</v>
      </c>
      <c r="G66" s="21">
        <f t="shared" si="0"/>
        <v>1.5250722608312039E-2</v>
      </c>
      <c r="H66" s="46">
        <v>7579</v>
      </c>
      <c r="I66" s="21">
        <f t="shared" si="5"/>
        <v>1.3194352816994326E-2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3872.4444444444443</v>
      </c>
      <c r="F67" s="46">
        <v>3800</v>
      </c>
      <c r="G67" s="21">
        <f t="shared" si="0"/>
        <v>-1.870767818202683E-2</v>
      </c>
      <c r="H67" s="46">
        <v>3714</v>
      </c>
      <c r="I67" s="21">
        <f t="shared" si="5"/>
        <v>2.3155627355950458E-2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3642.3809523809527</v>
      </c>
      <c r="F68" s="58">
        <v>2985</v>
      </c>
      <c r="G68" s="31">
        <f t="shared" si="0"/>
        <v>-0.18048110864165259</v>
      </c>
      <c r="H68" s="58">
        <v>3078</v>
      </c>
      <c r="I68" s="31">
        <f t="shared" si="5"/>
        <v>-3.0214424951267055E-2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3720.8177777777773</v>
      </c>
      <c r="F70" s="43">
        <v>3868.5</v>
      </c>
      <c r="G70" s="21">
        <f t="shared" si="0"/>
        <v>3.9690796766302397E-2</v>
      </c>
      <c r="H70" s="43">
        <v>3868.5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2784.7777777777778</v>
      </c>
      <c r="F71" s="47">
        <v>2759.125</v>
      </c>
      <c r="G71" s="21">
        <f t="shared" si="0"/>
        <v>-9.2117862985277282E-3</v>
      </c>
      <c r="H71" s="47">
        <v>2742.25</v>
      </c>
      <c r="I71" s="21">
        <f t="shared" si="5"/>
        <v>6.1537058984410609E-3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1328.9694444444444</v>
      </c>
      <c r="F72" s="47">
        <v>1318.125</v>
      </c>
      <c r="G72" s="21">
        <f t="shared" si="0"/>
        <v>-8.1600404657744333E-3</v>
      </c>
      <c r="H72" s="47">
        <v>1313.125</v>
      </c>
      <c r="I72" s="21">
        <f t="shared" si="5"/>
        <v>3.8077106139933364E-3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2176.375</v>
      </c>
      <c r="F73" s="47">
        <v>2250.8333333333335</v>
      </c>
      <c r="G73" s="21">
        <f t="shared" si="0"/>
        <v>3.4212088143510878E-2</v>
      </c>
      <c r="H73" s="47">
        <v>2250.8333333333335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1661.72</v>
      </c>
      <c r="F74" s="50">
        <v>1504.5</v>
      </c>
      <c r="G74" s="21">
        <f t="shared" si="0"/>
        <v>-9.4612810822521251E-2</v>
      </c>
      <c r="H74" s="50">
        <v>1628.5</v>
      </c>
      <c r="I74" s="21">
        <f t="shared" si="5"/>
        <v>-7.6143690512741793E-2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1351.1022222222223</v>
      </c>
      <c r="F77" s="32">
        <v>1182.2222222222222</v>
      </c>
      <c r="G77" s="21">
        <f t="shared" si="0"/>
        <v>-0.12499424338318023</v>
      </c>
      <c r="H77" s="32">
        <v>1182.2222222222222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809.40444444444438</v>
      </c>
      <c r="F78" s="47">
        <v>920.33333333333337</v>
      </c>
      <c r="G78" s="21">
        <f t="shared" si="0"/>
        <v>0.13705001208021275</v>
      </c>
      <c r="H78" s="47">
        <v>920.33333333333337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1507.8</v>
      </c>
      <c r="G79" s="21">
        <f t="shared" si="0"/>
        <v>1.9270383414179437E-3</v>
      </c>
      <c r="H79" s="47">
        <v>1507.8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1933.8</v>
      </c>
      <c r="F80" s="61">
        <v>1916.3</v>
      </c>
      <c r="G80" s="21">
        <f t="shared" si="0"/>
        <v>-9.0495397662633155E-3</v>
      </c>
      <c r="H80" s="61">
        <v>1916.3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8619.3333333333339</v>
      </c>
      <c r="F81" s="61">
        <v>8899.3333333333339</v>
      </c>
      <c r="G81" s="21">
        <f>(F81-E81)/E81</f>
        <v>3.248511099079588E-2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3886.3</v>
      </c>
      <c r="G82" s="23">
        <f>(F82-E82)/E82</f>
        <v>-2.5696951464099477E-2</v>
      </c>
      <c r="H82" s="50">
        <v>3886.3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85" zoomScaleNormal="100" workbookViewId="0">
      <selection activeCell="E91" sqref="E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0.87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222</v>
      </c>
      <c r="F13" s="166" t="s">
        <v>224</v>
      </c>
      <c r="G13" s="149" t="s">
        <v>197</v>
      </c>
      <c r="H13" s="166" t="s">
        <v>219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11</v>
      </c>
      <c r="C16" s="14" t="s">
        <v>91</v>
      </c>
      <c r="D16" s="11" t="s">
        <v>81</v>
      </c>
      <c r="E16" s="42">
        <v>389.29660000000001</v>
      </c>
      <c r="F16" s="42">
        <v>364.86700000000002</v>
      </c>
      <c r="G16" s="21">
        <f t="shared" ref="G16:G31" si="0">(F16-E16)/E16</f>
        <v>-6.2753180993617708E-2</v>
      </c>
      <c r="H16" s="42">
        <v>457.4</v>
      </c>
      <c r="I16" s="21">
        <f t="shared" ref="I16:I31" si="1">(F16-H16)/H16</f>
        <v>-0.20230214254481846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1510.6999999999998</v>
      </c>
      <c r="F17" s="46">
        <v>1169.817</v>
      </c>
      <c r="G17" s="21">
        <f t="shared" si="0"/>
        <v>-0.22564572714635589</v>
      </c>
      <c r="H17" s="46">
        <v>1303.95</v>
      </c>
      <c r="I17" s="21">
        <f t="shared" si="1"/>
        <v>-0.10286667433567241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1219.2766000000001</v>
      </c>
      <c r="F18" s="46">
        <v>1119.6999999999998</v>
      </c>
      <c r="G18" s="21">
        <f t="shared" si="0"/>
        <v>-8.166858939144761E-2</v>
      </c>
      <c r="H18" s="46">
        <v>1195.1500000000001</v>
      </c>
      <c r="I18" s="21">
        <f t="shared" si="1"/>
        <v>-6.3130151027067954E-2</v>
      </c>
    </row>
    <row r="19" spans="1:9" ht="16.5" x14ac:dyDescent="0.3">
      <c r="A19" s="37"/>
      <c r="B19" s="34" t="s">
        <v>13</v>
      </c>
      <c r="C19" s="15" t="s">
        <v>93</v>
      </c>
      <c r="D19" s="11" t="s">
        <v>81</v>
      </c>
      <c r="E19" s="46">
        <v>471.15</v>
      </c>
      <c r="F19" s="46">
        <v>481.9</v>
      </c>
      <c r="G19" s="21">
        <f t="shared" si="0"/>
        <v>2.2816512787859494E-2</v>
      </c>
      <c r="H19" s="46">
        <v>511.15</v>
      </c>
      <c r="I19" s="21">
        <f t="shared" si="1"/>
        <v>-5.7223906876650694E-2</v>
      </c>
    </row>
    <row r="20" spans="1:9" ht="16.5" x14ac:dyDescent="0.3">
      <c r="A20" s="37"/>
      <c r="B20" s="34" t="s">
        <v>12</v>
      </c>
      <c r="C20" s="15" t="s">
        <v>92</v>
      </c>
      <c r="D20" s="11" t="s">
        <v>81</v>
      </c>
      <c r="E20" s="46">
        <v>512.65</v>
      </c>
      <c r="F20" s="46">
        <v>471.875</v>
      </c>
      <c r="G20" s="21">
        <f t="shared" si="0"/>
        <v>-7.95376962840144E-2</v>
      </c>
      <c r="H20" s="46">
        <v>493.65</v>
      </c>
      <c r="I20" s="21">
        <f t="shared" si="1"/>
        <v>-4.4110199534082808E-2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1307.67</v>
      </c>
      <c r="F21" s="46">
        <v>1502.7329999999999</v>
      </c>
      <c r="G21" s="21">
        <f t="shared" si="0"/>
        <v>0.14916836816628037</v>
      </c>
      <c r="H21" s="46">
        <v>1549.9</v>
      </c>
      <c r="I21" s="21">
        <f t="shared" si="1"/>
        <v>-3.0432285953932603E-2</v>
      </c>
    </row>
    <row r="22" spans="1:9" ht="16.5" x14ac:dyDescent="0.3">
      <c r="A22" s="37"/>
      <c r="B22" s="34" t="s">
        <v>18</v>
      </c>
      <c r="C22" s="15" t="s">
        <v>98</v>
      </c>
      <c r="D22" s="11" t="s">
        <v>83</v>
      </c>
      <c r="E22" s="46">
        <v>1423.5432666666666</v>
      </c>
      <c r="F22" s="46">
        <v>1324.75</v>
      </c>
      <c r="G22" s="21">
        <f t="shared" si="0"/>
        <v>-6.9399553199389868E-2</v>
      </c>
      <c r="H22" s="46">
        <v>1352.05</v>
      </c>
      <c r="I22" s="21">
        <f t="shared" si="1"/>
        <v>-2.0191560962982105E-2</v>
      </c>
    </row>
    <row r="23" spans="1:9" ht="16.5" x14ac:dyDescent="0.3">
      <c r="A23" s="37"/>
      <c r="B23" s="34" t="s">
        <v>9</v>
      </c>
      <c r="C23" s="15" t="s">
        <v>88</v>
      </c>
      <c r="D23" s="13" t="s">
        <v>161</v>
      </c>
      <c r="E23" s="46">
        <v>1489.97</v>
      </c>
      <c r="F23" s="46">
        <v>1210.4000000000001</v>
      </c>
      <c r="G23" s="21">
        <f t="shared" si="0"/>
        <v>-0.18763465036208779</v>
      </c>
      <c r="H23" s="46">
        <v>1231</v>
      </c>
      <c r="I23" s="21">
        <f t="shared" si="1"/>
        <v>-1.673436230706735E-2</v>
      </c>
    </row>
    <row r="24" spans="1:9" ht="16.5" x14ac:dyDescent="0.3">
      <c r="A24" s="37"/>
      <c r="B24" s="34" t="s">
        <v>4</v>
      </c>
      <c r="C24" s="15" t="s">
        <v>84</v>
      </c>
      <c r="D24" s="13" t="s">
        <v>161</v>
      </c>
      <c r="E24" s="46">
        <v>1706.1366</v>
      </c>
      <c r="F24" s="46">
        <v>1175.183</v>
      </c>
      <c r="G24" s="21">
        <f t="shared" si="0"/>
        <v>-0.31120228005190209</v>
      </c>
      <c r="H24" s="46">
        <v>1178.1500000000001</v>
      </c>
      <c r="I24" s="21">
        <f t="shared" si="1"/>
        <v>-2.5183550481688221E-3</v>
      </c>
    </row>
    <row r="25" spans="1:9" ht="16.5" x14ac:dyDescent="0.3">
      <c r="A25" s="37"/>
      <c r="B25" s="34" t="s">
        <v>7</v>
      </c>
      <c r="C25" s="15" t="s">
        <v>87</v>
      </c>
      <c r="D25" s="13" t="s">
        <v>161</v>
      </c>
      <c r="E25" s="46">
        <v>888.49</v>
      </c>
      <c r="F25" s="46">
        <v>742.16699999999992</v>
      </c>
      <c r="G25" s="21">
        <f t="shared" si="0"/>
        <v>-0.16468727841618938</v>
      </c>
      <c r="H25" s="46">
        <v>743</v>
      </c>
      <c r="I25" s="21">
        <f t="shared" si="1"/>
        <v>-1.1211305518170709E-3</v>
      </c>
    </row>
    <row r="26" spans="1:9" ht="16.5" x14ac:dyDescent="0.3">
      <c r="A26" s="37"/>
      <c r="B26" s="34" t="s">
        <v>8</v>
      </c>
      <c r="C26" s="15" t="s">
        <v>89</v>
      </c>
      <c r="D26" s="13" t="s">
        <v>161</v>
      </c>
      <c r="E26" s="46">
        <v>2511.4349999999995</v>
      </c>
      <c r="F26" s="46">
        <v>2680.411111111111</v>
      </c>
      <c r="G26" s="21">
        <f t="shared" si="0"/>
        <v>6.7282693404811023E-2</v>
      </c>
      <c r="H26" s="46">
        <v>2617.911111111111</v>
      </c>
      <c r="I26" s="21">
        <f t="shared" si="1"/>
        <v>2.3873996231091796E-2</v>
      </c>
    </row>
    <row r="27" spans="1:9" ht="16.5" x14ac:dyDescent="0.3">
      <c r="A27" s="37"/>
      <c r="B27" s="34" t="s">
        <v>19</v>
      </c>
      <c r="C27" s="15" t="s">
        <v>99</v>
      </c>
      <c r="D27" s="13" t="s">
        <v>161</v>
      </c>
      <c r="E27" s="46">
        <v>931.87339999999995</v>
      </c>
      <c r="F27" s="46">
        <v>1039.4000000000001</v>
      </c>
      <c r="G27" s="21">
        <f t="shared" si="0"/>
        <v>0.115387562301918</v>
      </c>
      <c r="H27" s="46">
        <v>1006.35</v>
      </c>
      <c r="I27" s="21">
        <f t="shared" si="1"/>
        <v>3.2841456749639855E-2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497.06659999999999</v>
      </c>
      <c r="F28" s="46">
        <v>525</v>
      </c>
      <c r="G28" s="21">
        <f t="shared" si="0"/>
        <v>5.6196493588585528E-2</v>
      </c>
      <c r="H28" s="46">
        <v>502.4</v>
      </c>
      <c r="I28" s="21">
        <f t="shared" si="1"/>
        <v>4.4984076433121065E-2</v>
      </c>
    </row>
    <row r="29" spans="1:9" ht="17.25" thickBot="1" x14ac:dyDescent="0.35">
      <c r="A29" s="38"/>
      <c r="B29" s="34" t="s">
        <v>17</v>
      </c>
      <c r="C29" s="15" t="s">
        <v>97</v>
      </c>
      <c r="D29" s="13" t="s">
        <v>161</v>
      </c>
      <c r="E29" s="46">
        <v>973.05</v>
      </c>
      <c r="F29" s="46">
        <v>1009.15</v>
      </c>
      <c r="G29" s="21">
        <f t="shared" si="0"/>
        <v>3.7099840707055159E-2</v>
      </c>
      <c r="H29" s="46">
        <v>961.27499999999998</v>
      </c>
      <c r="I29" s="21">
        <f t="shared" si="1"/>
        <v>4.9803646199058541E-2</v>
      </c>
    </row>
    <row r="30" spans="1:9" ht="16.5" x14ac:dyDescent="0.3">
      <c r="A30" s="37"/>
      <c r="B30" s="34" t="s">
        <v>14</v>
      </c>
      <c r="C30" s="15" t="s">
        <v>94</v>
      </c>
      <c r="D30" s="13" t="s">
        <v>81</v>
      </c>
      <c r="E30" s="46">
        <v>518.81659999999999</v>
      </c>
      <c r="F30" s="46">
        <v>539.9</v>
      </c>
      <c r="G30" s="21">
        <f t="shared" si="0"/>
        <v>4.0637481530082085E-2</v>
      </c>
      <c r="H30" s="46">
        <v>507.4</v>
      </c>
      <c r="I30" s="21">
        <f t="shared" si="1"/>
        <v>6.4052029956641707E-2</v>
      </c>
    </row>
    <row r="31" spans="1:9" ht="17.25" thickBot="1" x14ac:dyDescent="0.35">
      <c r="A31" s="38"/>
      <c r="B31" s="36" t="s">
        <v>15</v>
      </c>
      <c r="C31" s="16" t="s">
        <v>95</v>
      </c>
      <c r="D31" s="12" t="s">
        <v>82</v>
      </c>
      <c r="E31" s="49">
        <v>1251.7833999999998</v>
      </c>
      <c r="F31" s="49">
        <v>1292.3330000000001</v>
      </c>
      <c r="G31" s="23">
        <f t="shared" si="0"/>
        <v>3.2393463597616239E-2</v>
      </c>
      <c r="H31" s="49">
        <v>1122.3499999999999</v>
      </c>
      <c r="I31" s="23">
        <f t="shared" si="1"/>
        <v>0.15145275537933817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17602.908066666663</v>
      </c>
      <c r="F32" s="107">
        <f>SUM(F16:F31)</f>
        <v>16649.586111111108</v>
      </c>
      <c r="G32" s="108">
        <f t="shared" ref="G32" si="2">(F32-E32)/E32</f>
        <v>-5.4157071771612046E-2</v>
      </c>
      <c r="H32" s="107">
        <f>SUM(H16:H31)</f>
        <v>16733.086111111112</v>
      </c>
      <c r="I32" s="111">
        <f t="shared" ref="I32" si="3">(F32-H32)/H32</f>
        <v>-4.9901135657550895E-3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2178.7399999999998</v>
      </c>
      <c r="F34" s="54">
        <v>1349.3330000000001</v>
      </c>
      <c r="G34" s="21">
        <f>(F34-E34)/E34</f>
        <v>-0.38068195378980502</v>
      </c>
      <c r="H34" s="54">
        <v>1443.5</v>
      </c>
      <c r="I34" s="21">
        <f>(F34-H34)/H34</f>
        <v>-6.5235192241080653E-2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2731.7742857142857</v>
      </c>
      <c r="F35" s="46">
        <v>2259.75</v>
      </c>
      <c r="G35" s="21">
        <f>(F35-E35)/E35</f>
        <v>-0.17279036858305591</v>
      </c>
      <c r="H35" s="46">
        <v>2305.625</v>
      </c>
      <c r="I35" s="21">
        <f>(F35-H35)/H35</f>
        <v>-1.9896991054486311E-2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2055.6585714285711</v>
      </c>
      <c r="F36" s="46">
        <v>1811.6666666666665</v>
      </c>
      <c r="G36" s="21">
        <f>(F36-E36)/E36</f>
        <v>-0.11869281608975729</v>
      </c>
      <c r="H36" s="46">
        <v>1843.9285714285713</v>
      </c>
      <c r="I36" s="21">
        <f>(F36-H36)/H36</f>
        <v>-1.74962876880367E-2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2347.8261111111115</v>
      </c>
      <c r="F37" s="46">
        <v>2381</v>
      </c>
      <c r="G37" s="21">
        <f>(F37-E37)/E37</f>
        <v>1.4129619196197183E-2</v>
      </c>
      <c r="H37" s="46">
        <v>2170.1999999999998</v>
      </c>
      <c r="I37" s="21">
        <f>(F37-H37)/H37</f>
        <v>9.7133904709243477E-2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1540.1999999999998</v>
      </c>
      <c r="F38" s="49">
        <v>1577.5</v>
      </c>
      <c r="G38" s="23">
        <f>(F38-E38)/E38</f>
        <v>2.4217634073497068E-2</v>
      </c>
      <c r="H38" s="49">
        <v>1422.9166666666665</v>
      </c>
      <c r="I38" s="23">
        <f>(F38-H38)/H38</f>
        <v>0.10863836017569557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10854.198968253968</v>
      </c>
      <c r="F39" s="109">
        <f>SUM(F34:F38)</f>
        <v>9379.2496666666666</v>
      </c>
      <c r="G39" s="110">
        <f t="shared" ref="G39" si="4">(F39-E39)/E39</f>
        <v>-0.13588743912850579</v>
      </c>
      <c r="H39" s="109">
        <f>SUM(H34:H38)</f>
        <v>9186.1702380952374</v>
      </c>
      <c r="I39" s="111">
        <f t="shared" ref="I39" si="5">(F39-H39)/H39</f>
        <v>2.1018490139745591E-2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11472.25</v>
      </c>
      <c r="F41" s="46">
        <v>10492.25</v>
      </c>
      <c r="G41" s="21">
        <f t="shared" ref="G41:G46" si="6">(F41-E41)/E41</f>
        <v>-8.5423521976944361E-2</v>
      </c>
      <c r="H41" s="46">
        <v>11242.25</v>
      </c>
      <c r="I41" s="21">
        <f t="shared" ref="I41:I46" si="7">(F41-H41)/H41</f>
        <v>-6.6712624252262667E-2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12513</v>
      </c>
      <c r="F42" s="46">
        <v>12250</v>
      </c>
      <c r="G42" s="21">
        <f t="shared" si="6"/>
        <v>-2.1018141133221448E-2</v>
      </c>
      <c r="H42" s="46">
        <v>12802.5</v>
      </c>
      <c r="I42" s="21">
        <f t="shared" si="7"/>
        <v>-4.3155633665299745E-2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15450.411111111112</v>
      </c>
      <c r="F43" s="57">
        <v>15065.966666666667</v>
      </c>
      <c r="G43" s="21">
        <f t="shared" si="6"/>
        <v>-2.4882473461691468E-2</v>
      </c>
      <c r="H43" s="57">
        <v>15265.966666666667</v>
      </c>
      <c r="I43" s="21">
        <f t="shared" si="7"/>
        <v>-1.3101037383810174E-2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6283.3</v>
      </c>
      <c r="F44" s="47">
        <v>6016.6</v>
      </c>
      <c r="G44" s="21">
        <f t="shared" si="6"/>
        <v>-4.2445848519090258E-2</v>
      </c>
      <c r="H44" s="47">
        <v>6016.6</v>
      </c>
      <c r="I44" s="21">
        <f t="shared" si="7"/>
        <v>0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9968.4285714285725</v>
      </c>
      <c r="F45" s="47">
        <v>9976</v>
      </c>
      <c r="G45" s="21">
        <f t="shared" si="6"/>
        <v>7.5954083606805372E-4</v>
      </c>
      <c r="H45" s="47">
        <v>9976</v>
      </c>
      <c r="I45" s="21">
        <f t="shared" si="7"/>
        <v>0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26864.959999999999</v>
      </c>
      <c r="F46" s="50">
        <v>26789.933333333334</v>
      </c>
      <c r="G46" s="31">
        <f t="shared" si="6"/>
        <v>-2.7927332356595664E-3</v>
      </c>
      <c r="H46" s="50">
        <v>25895.488888888889</v>
      </c>
      <c r="I46" s="31">
        <f t="shared" si="7"/>
        <v>3.4540550606411959E-2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82552.349682539687</v>
      </c>
      <c r="F47" s="86">
        <f>SUM(F41:F46)</f>
        <v>80590.75</v>
      </c>
      <c r="G47" s="110">
        <f t="shared" ref="G47" si="8">(F47-E47)/E47</f>
        <v>-2.376188794241646E-2</v>
      </c>
      <c r="H47" s="109">
        <f>SUM(H41:H46)</f>
        <v>81198.805555555562</v>
      </c>
      <c r="I47" s="111">
        <f t="shared" ref="I47" si="9">(F47-H47)/H47</f>
        <v>-7.4884790656130447E-3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27101</v>
      </c>
      <c r="F49" s="43">
        <v>27836</v>
      </c>
      <c r="G49" s="21">
        <f t="shared" ref="G49:G54" si="10">(F49-E49)/E49</f>
        <v>2.712077045127486E-2</v>
      </c>
      <c r="H49" s="43">
        <v>27921</v>
      </c>
      <c r="I49" s="21">
        <f t="shared" ref="I49:I54" si="11">(F49-H49)/H49</f>
        <v>-3.0443035707890119E-3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6035.1111111111113</v>
      </c>
      <c r="F50" s="47">
        <v>6035.333333333333</v>
      </c>
      <c r="G50" s="21">
        <f t="shared" si="10"/>
        <v>3.6821562707037567E-5</v>
      </c>
      <c r="H50" s="47">
        <v>6035.333333333333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19284.428571428572</v>
      </c>
      <c r="F51" s="47">
        <v>19040</v>
      </c>
      <c r="G51" s="21">
        <f t="shared" si="10"/>
        <v>-1.2674919068678707E-2</v>
      </c>
      <c r="H51" s="47">
        <v>19040</v>
      </c>
      <c r="I51" s="21">
        <f t="shared" si="11"/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18904.682222222222</v>
      </c>
      <c r="F52" s="47">
        <v>19284.017500000002</v>
      </c>
      <c r="G52" s="21">
        <f t="shared" si="10"/>
        <v>2.006567861436338E-2</v>
      </c>
      <c r="H52" s="47">
        <v>19284.017500000002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2209.2857142857142</v>
      </c>
      <c r="F53" s="47">
        <v>2260.8333333333335</v>
      </c>
      <c r="G53" s="21">
        <f t="shared" si="10"/>
        <v>2.3332255630994819E-2</v>
      </c>
      <c r="H53" s="47">
        <v>2260.8333333333335</v>
      </c>
      <c r="I53" s="21">
        <f t="shared" si="11"/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5426.2222222222217</v>
      </c>
      <c r="F54" s="50">
        <v>5887.7777777777774</v>
      </c>
      <c r="G54" s="31">
        <f t="shared" si="10"/>
        <v>8.5060201490703605E-2</v>
      </c>
      <c r="H54" s="50">
        <v>5640.5555555555557</v>
      </c>
      <c r="I54" s="31">
        <f t="shared" si="11"/>
        <v>4.3829410026593033E-2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78960.729841269829</v>
      </c>
      <c r="F55" s="86">
        <f>SUM(F49:F54)</f>
        <v>80343.96194444444</v>
      </c>
      <c r="G55" s="110">
        <f t="shared" ref="G55" si="12">(F55-E55)/E55</f>
        <v>1.7517975149865531E-2</v>
      </c>
      <c r="H55" s="86">
        <f>SUM(H49:H54)</f>
        <v>80181.739722222221</v>
      </c>
      <c r="I55" s="111">
        <f t="shared" ref="I55" si="13">(F55-H55)/H55</f>
        <v>2.0231816219530019E-3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4506.3111111111111</v>
      </c>
      <c r="F57" s="43">
        <v>4300.5555555555557</v>
      </c>
      <c r="G57" s="22">
        <f t="shared" ref="G57:G65" si="14">(F57-E57)/E57</f>
        <v>-4.5659420861606417E-2</v>
      </c>
      <c r="H57" s="43">
        <v>4348</v>
      </c>
      <c r="I57" s="22">
        <f t="shared" ref="I57:I65" si="15">(F57-H57)/H57</f>
        <v>-1.0911785750792167E-2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3730.4285714285716</v>
      </c>
      <c r="F59" s="70">
        <v>3608.2857142857142</v>
      </c>
      <c r="G59" s="21">
        <f t="shared" si="14"/>
        <v>-3.274231225826222E-2</v>
      </c>
      <c r="H59" s="70">
        <v>3608.2857142857142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2032</v>
      </c>
      <c r="F60" s="70">
        <v>2883.75</v>
      </c>
      <c r="G60" s="21">
        <f t="shared" si="14"/>
        <v>0.41916830708661418</v>
      </c>
      <c r="H60" s="70">
        <v>2883.75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4700</v>
      </c>
      <c r="G61" s="21">
        <f t="shared" si="14"/>
        <v>-0.14545454545454545</v>
      </c>
      <c r="H61" s="105">
        <v>4700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2155.8333333333335</v>
      </c>
      <c r="F62" s="73">
        <v>2028</v>
      </c>
      <c r="G62" s="29">
        <f t="shared" si="14"/>
        <v>-5.929648241206037E-2</v>
      </c>
      <c r="H62" s="73">
        <v>2028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5157.5</v>
      </c>
      <c r="F63" s="68">
        <v>4450.5</v>
      </c>
      <c r="G63" s="21">
        <f t="shared" si="14"/>
        <v>-0.13708191953465826</v>
      </c>
      <c r="H63" s="68">
        <v>4450.5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5011.5</v>
      </c>
      <c r="F64" s="70">
        <v>4822.5</v>
      </c>
      <c r="G64" s="21">
        <f t="shared" si="14"/>
        <v>-3.7713259503142769E-2</v>
      </c>
      <c r="H64" s="70">
        <v>4822.5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21353.75</v>
      </c>
      <c r="F65" s="73">
        <v>21352.5</v>
      </c>
      <c r="G65" s="29">
        <f t="shared" si="14"/>
        <v>-5.8537727565415913E-5</v>
      </c>
      <c r="H65" s="73">
        <v>21352.5</v>
      </c>
      <c r="I65" s="29">
        <f t="shared" si="15"/>
        <v>0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53197.323015873015</v>
      </c>
      <c r="F66" s="106">
        <f>SUM(F57:F65)</f>
        <v>51896.091269841272</v>
      </c>
      <c r="G66" s="108">
        <f t="shared" ref="G66" si="16">(F66-E66)/E66</f>
        <v>-2.4460474179189076E-2</v>
      </c>
      <c r="H66" s="106">
        <f>SUM(H57:H65)</f>
        <v>51943.53571428571</v>
      </c>
      <c r="I66" s="111">
        <f t="shared" ref="I66" si="17">(F66-H66)/H66</f>
        <v>-9.1338496296064855E-4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3642.3809523809527</v>
      </c>
      <c r="F68" s="54">
        <v>2985</v>
      </c>
      <c r="G68" s="21">
        <f t="shared" ref="G68:G73" si="18">(F68-E68)/E68</f>
        <v>-0.18048110864165259</v>
      </c>
      <c r="H68" s="54">
        <v>3078</v>
      </c>
      <c r="I68" s="21">
        <f t="shared" ref="I68:I73" si="19">(F68-H68)/H68</f>
        <v>-3.0214424951267055E-2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6496.1</v>
      </c>
      <c r="F69" s="46">
        <v>6412.5</v>
      </c>
      <c r="G69" s="21">
        <f t="shared" si="18"/>
        <v>-1.2869260017549046E-2</v>
      </c>
      <c r="H69" s="46">
        <v>6412.5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46526.857142857145</v>
      </c>
      <c r="G70" s="21">
        <f t="shared" si="18"/>
        <v>-1.1047930795096462E-2</v>
      </c>
      <c r="H70" s="46">
        <v>46526.857142857145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12248.75</v>
      </c>
      <c r="F71" s="46">
        <v>10700</v>
      </c>
      <c r="G71" s="21">
        <f t="shared" si="18"/>
        <v>-0.12644147361975711</v>
      </c>
      <c r="H71" s="46">
        <v>10700</v>
      </c>
      <c r="I71" s="21">
        <f t="shared" si="19"/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7563.648888888888</v>
      </c>
      <c r="F72" s="46">
        <v>7679</v>
      </c>
      <c r="G72" s="21">
        <f t="shared" si="18"/>
        <v>1.5250722608312039E-2</v>
      </c>
      <c r="H72" s="46">
        <v>7579</v>
      </c>
      <c r="I72" s="21">
        <f t="shared" si="19"/>
        <v>1.3194352816994326E-2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3872.4444444444443</v>
      </c>
      <c r="F73" s="58">
        <v>3800</v>
      </c>
      <c r="G73" s="31">
        <f t="shared" si="18"/>
        <v>-1.870767818202683E-2</v>
      </c>
      <c r="H73" s="58">
        <v>3714</v>
      </c>
      <c r="I73" s="31">
        <f t="shared" si="19"/>
        <v>2.3155627355950458E-2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80869.949285714276</v>
      </c>
      <c r="F74" s="86">
        <f>SUM(F68:F73)</f>
        <v>78103.357142857145</v>
      </c>
      <c r="G74" s="110">
        <f t="shared" ref="G74" si="20">(F74-E74)/E74</f>
        <v>-3.4210385530016041E-2</v>
      </c>
      <c r="H74" s="86">
        <f>SUM(H68:H73)</f>
        <v>78010.357142857145</v>
      </c>
      <c r="I74" s="111">
        <f t="shared" ref="I74" si="21">(F74-H74)/H74</f>
        <v>1.1921493940822876E-3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1661.72</v>
      </c>
      <c r="F76" s="43">
        <v>1504.5</v>
      </c>
      <c r="G76" s="21">
        <f>(F76-E76)/E76</f>
        <v>-9.4612810822521251E-2</v>
      </c>
      <c r="H76" s="43">
        <v>1628.5</v>
      </c>
      <c r="I76" s="21">
        <f>(F76-H76)/H76</f>
        <v>-7.6143690512741793E-2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3720.8177777777773</v>
      </c>
      <c r="F77" s="47">
        <v>3868.5</v>
      </c>
      <c r="G77" s="21">
        <f>(F77-E77)/E77</f>
        <v>3.9690796766302397E-2</v>
      </c>
      <c r="H77" s="47">
        <v>3868.5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2176.375</v>
      </c>
      <c r="F78" s="47">
        <v>2250.8333333333335</v>
      </c>
      <c r="G78" s="21">
        <f>(F78-E78)/E78</f>
        <v>3.4212088143510878E-2</v>
      </c>
      <c r="H78" s="47">
        <v>2250.8333333333335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1328.9694444444444</v>
      </c>
      <c r="F79" s="47">
        <v>1318.125</v>
      </c>
      <c r="G79" s="21">
        <f>(F79-E79)/E79</f>
        <v>-8.1600404657744333E-3</v>
      </c>
      <c r="H79" s="47">
        <v>1313.125</v>
      </c>
      <c r="I79" s="21">
        <f>(F79-H79)/H79</f>
        <v>3.8077106139933364E-3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2784.7777777777778</v>
      </c>
      <c r="F80" s="50">
        <v>2759.125</v>
      </c>
      <c r="G80" s="21">
        <f>(F80-E80)/E80</f>
        <v>-9.2117862985277282E-3</v>
      </c>
      <c r="H80" s="50">
        <v>2742.25</v>
      </c>
      <c r="I80" s="21">
        <f>(F80-H80)/H80</f>
        <v>6.1537058984410609E-3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11672.66</v>
      </c>
      <c r="F81" s="86">
        <f>SUM(F76:F80)</f>
        <v>11701.083333333334</v>
      </c>
      <c r="G81" s="110">
        <f t="shared" ref="G81" si="22">(F81-E81)/E81</f>
        <v>2.4350348021217176E-3</v>
      </c>
      <c r="H81" s="86">
        <f>SUM(H76:H80)</f>
        <v>11803.208333333334</v>
      </c>
      <c r="I81" s="111">
        <f t="shared" ref="I81" si="23">(F81-H81)/H81</f>
        <v>-8.6523085178111872E-3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1458.3333333333333</v>
      </c>
      <c r="G83" s="22">
        <f t="shared" ref="G83:G89" si="24">(F83-E83)/E83</f>
        <v>-5.5203766845266945E-3</v>
      </c>
      <c r="H83" s="43">
        <v>1458.3333333333333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1351.1022222222223</v>
      </c>
      <c r="F84" s="32">
        <v>1182.2222222222222</v>
      </c>
      <c r="G84" s="21">
        <f t="shared" si="24"/>
        <v>-0.12499424338318023</v>
      </c>
      <c r="H84" s="32">
        <v>1182.2222222222222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809.40444444444438</v>
      </c>
      <c r="F85" s="47">
        <v>920.33333333333337</v>
      </c>
      <c r="G85" s="21">
        <f t="shared" si="24"/>
        <v>0.13705001208021275</v>
      </c>
      <c r="H85" s="47">
        <v>920.33333333333337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1504.9</v>
      </c>
      <c r="F86" s="47">
        <v>1507.8</v>
      </c>
      <c r="G86" s="21">
        <f t="shared" si="24"/>
        <v>1.9270383414179437E-3</v>
      </c>
      <c r="H86" s="47">
        <v>1507.8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1933.8</v>
      </c>
      <c r="F87" s="61">
        <v>1916.3</v>
      </c>
      <c r="G87" s="21">
        <f t="shared" si="24"/>
        <v>-9.0495397662633155E-3</v>
      </c>
      <c r="H87" s="61">
        <v>1916.3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8619.3333333333339</v>
      </c>
      <c r="F88" s="61">
        <v>8899.3333333333339</v>
      </c>
      <c r="G88" s="21">
        <f t="shared" si="24"/>
        <v>3.248511099079588E-2</v>
      </c>
      <c r="H88" s="61">
        <v>8899.3333333333339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3988.8</v>
      </c>
      <c r="F89" s="50">
        <v>3886.3</v>
      </c>
      <c r="G89" s="23">
        <f t="shared" si="24"/>
        <v>-2.5696951464099477E-2</v>
      </c>
      <c r="H89" s="50">
        <v>3886.3</v>
      </c>
      <c r="I89" s="23">
        <f t="shared" si="25"/>
        <v>0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19673.768571428573</v>
      </c>
      <c r="F90" s="86">
        <f>SUM(F83:F89)</f>
        <v>19770.622222222224</v>
      </c>
      <c r="G90" s="120">
        <f t="shared" ref="G90:G91" si="26">(F90-E90)/E90</f>
        <v>4.9229841472420363E-3</v>
      </c>
      <c r="H90" s="86">
        <f>SUM(H83:H89)</f>
        <v>19770.622222222224</v>
      </c>
      <c r="I90" s="111">
        <f t="shared" ref="I90:I91" si="27">(F90-H90)/H90</f>
        <v>0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355383.88743174606</v>
      </c>
      <c r="F91" s="106">
        <f>SUM(F32,F39,F47,F55,F66,F74,F81,F90)</f>
        <v>348434.70169047615</v>
      </c>
      <c r="G91" s="108">
        <f t="shared" si="26"/>
        <v>-1.955402590559073E-2</v>
      </c>
      <c r="H91" s="106">
        <f>SUM(H32,H39,H47,H55,H66,H74,H81,H90)</f>
        <v>348827.52503968251</v>
      </c>
      <c r="I91" s="121">
        <f t="shared" si="27"/>
        <v>-1.1261248640332257E-3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1" zoomScaleNormal="100" workbookViewId="0">
      <selection activeCell="F32" sqref="F32"/>
    </sheetView>
  </sheetViews>
  <sheetFormatPr defaultRowHeight="15" x14ac:dyDescent="0.25"/>
  <cols>
    <col min="1" max="1" width="23.25" style="9" customWidth="1"/>
    <col min="2" max="2" width="6.375" style="9" bestFit="1" customWidth="1"/>
    <col min="3" max="3" width="3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1083.33</v>
      </c>
      <c r="E16" s="135">
        <v>1250</v>
      </c>
      <c r="F16" s="135">
        <v>1250</v>
      </c>
      <c r="G16" s="135">
        <v>1500</v>
      </c>
      <c r="H16" s="136">
        <v>1000</v>
      </c>
      <c r="I16" s="83">
        <v>1216.6659999999999</v>
      </c>
    </row>
    <row r="17" spans="1:9" ht="16.5" x14ac:dyDescent="0.3">
      <c r="A17" s="92"/>
      <c r="B17" s="141" t="s">
        <v>5</v>
      </c>
      <c r="C17" s="15" t="s">
        <v>164</v>
      </c>
      <c r="D17" s="93">
        <v>1166.67</v>
      </c>
      <c r="E17" s="93">
        <v>1000</v>
      </c>
      <c r="F17" s="93">
        <v>1500</v>
      </c>
      <c r="G17" s="93">
        <v>1000</v>
      </c>
      <c r="H17" s="32">
        <v>833</v>
      </c>
      <c r="I17" s="83">
        <v>1099.934</v>
      </c>
    </row>
    <row r="18" spans="1:9" ht="16.5" x14ac:dyDescent="0.3">
      <c r="A18" s="92"/>
      <c r="B18" s="141" t="s">
        <v>6</v>
      </c>
      <c r="C18" s="15" t="s">
        <v>165</v>
      </c>
      <c r="D18" s="93">
        <v>1250</v>
      </c>
      <c r="E18" s="93">
        <v>1000</v>
      </c>
      <c r="F18" s="93">
        <v>1500</v>
      </c>
      <c r="G18" s="93">
        <v>1000</v>
      </c>
      <c r="H18" s="32">
        <v>1333</v>
      </c>
      <c r="I18" s="83">
        <v>1216.5999999999999</v>
      </c>
    </row>
    <row r="19" spans="1:9" ht="16.5" x14ac:dyDescent="0.3">
      <c r="A19" s="92"/>
      <c r="B19" s="141" t="s">
        <v>7</v>
      </c>
      <c r="C19" s="15" t="s">
        <v>166</v>
      </c>
      <c r="D19" s="93">
        <v>916.67</v>
      </c>
      <c r="E19" s="93">
        <v>500</v>
      </c>
      <c r="F19" s="93">
        <v>1125</v>
      </c>
      <c r="G19" s="93">
        <v>750</v>
      </c>
      <c r="H19" s="32">
        <v>666</v>
      </c>
      <c r="I19" s="83">
        <v>791.53399999999999</v>
      </c>
    </row>
    <row r="20" spans="1:9" ht="16.5" x14ac:dyDescent="0.3">
      <c r="A20" s="92"/>
      <c r="B20" s="141" t="s">
        <v>8</v>
      </c>
      <c r="C20" s="15" t="s">
        <v>167</v>
      </c>
      <c r="D20" s="93">
        <v>2500</v>
      </c>
      <c r="E20" s="93">
        <v>1500</v>
      </c>
      <c r="F20" s="93">
        <v>3500</v>
      </c>
      <c r="G20" s="93">
        <v>3000</v>
      </c>
      <c r="H20" s="32">
        <v>2083</v>
      </c>
      <c r="I20" s="83">
        <v>2516.6</v>
      </c>
    </row>
    <row r="21" spans="1:9" ht="16.5" x14ac:dyDescent="0.3">
      <c r="A21" s="92"/>
      <c r="B21" s="141" t="s">
        <v>9</v>
      </c>
      <c r="C21" s="15" t="s">
        <v>168</v>
      </c>
      <c r="D21" s="93">
        <v>1250</v>
      </c>
      <c r="E21" s="93">
        <v>1250</v>
      </c>
      <c r="F21" s="93">
        <v>1500</v>
      </c>
      <c r="G21" s="93">
        <v>1500</v>
      </c>
      <c r="H21" s="32">
        <v>833</v>
      </c>
      <c r="I21" s="83">
        <v>1266.5999999999999</v>
      </c>
    </row>
    <row r="22" spans="1:9" ht="16.5" x14ac:dyDescent="0.3">
      <c r="A22" s="92"/>
      <c r="B22" s="141" t="s">
        <v>10</v>
      </c>
      <c r="C22" s="15" t="s">
        <v>169</v>
      </c>
      <c r="D22" s="93">
        <v>1333.33</v>
      </c>
      <c r="E22" s="93">
        <v>1000</v>
      </c>
      <c r="F22" s="93">
        <v>1500</v>
      </c>
      <c r="G22" s="93">
        <v>1750</v>
      </c>
      <c r="H22" s="32">
        <v>1500</v>
      </c>
      <c r="I22" s="83">
        <v>1416.6659999999999</v>
      </c>
    </row>
    <row r="23" spans="1:9" ht="16.5" x14ac:dyDescent="0.3">
      <c r="A23" s="92"/>
      <c r="B23" s="141" t="s">
        <v>11</v>
      </c>
      <c r="C23" s="15" t="s">
        <v>170</v>
      </c>
      <c r="D23" s="93">
        <v>416.67</v>
      </c>
      <c r="E23" s="93">
        <v>250</v>
      </c>
      <c r="F23" s="93">
        <v>500</v>
      </c>
      <c r="G23" s="93">
        <v>250</v>
      </c>
      <c r="H23" s="32">
        <v>333</v>
      </c>
      <c r="I23" s="83">
        <v>349.93400000000003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500</v>
      </c>
      <c r="G24" s="93">
        <v>325</v>
      </c>
      <c r="H24" s="32">
        <v>500</v>
      </c>
      <c r="I24" s="83">
        <v>393.75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250</v>
      </c>
      <c r="F25" s="93">
        <v>500</v>
      </c>
      <c r="G25" s="93">
        <v>500</v>
      </c>
      <c r="H25" s="32">
        <v>500</v>
      </c>
      <c r="I25" s="83">
        <v>450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500</v>
      </c>
      <c r="F26" s="93">
        <v>500</v>
      </c>
      <c r="G26" s="93">
        <v>500</v>
      </c>
      <c r="H26" s="32">
        <v>500</v>
      </c>
      <c r="I26" s="83">
        <v>500</v>
      </c>
    </row>
    <row r="27" spans="1:9" ht="16.5" x14ac:dyDescent="0.3">
      <c r="A27" s="92"/>
      <c r="B27" s="141" t="s">
        <v>15</v>
      </c>
      <c r="C27" s="15" t="s">
        <v>174</v>
      </c>
      <c r="D27" s="93">
        <v>1333.33</v>
      </c>
      <c r="E27" s="93">
        <v>1000</v>
      </c>
      <c r="F27" s="93">
        <v>1500</v>
      </c>
      <c r="G27" s="93">
        <v>1250</v>
      </c>
      <c r="H27" s="32">
        <v>1166</v>
      </c>
      <c r="I27" s="83">
        <v>1249.866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500</v>
      </c>
      <c r="F28" s="93">
        <v>500</v>
      </c>
      <c r="G28" s="93">
        <v>500</v>
      </c>
      <c r="H28" s="32">
        <v>500</v>
      </c>
      <c r="I28" s="83">
        <v>500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93">
        <v>1000</v>
      </c>
      <c r="H29" s="32">
        <v>1000</v>
      </c>
      <c r="I29" s="83">
        <v>1125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1000</v>
      </c>
      <c r="G30" s="93">
        <v>1000</v>
      </c>
      <c r="H30" s="32">
        <v>666</v>
      </c>
      <c r="I30" s="83">
        <v>1041.5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1000</v>
      </c>
      <c r="F31" s="49">
        <v>1000</v>
      </c>
      <c r="G31" s="49">
        <v>1125</v>
      </c>
      <c r="H31" s="134">
        <v>1000</v>
      </c>
      <c r="I31" s="85">
        <v>1025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2250</v>
      </c>
      <c r="E33" s="135">
        <v>2500</v>
      </c>
      <c r="F33" s="135">
        <v>2500</v>
      </c>
      <c r="G33" s="135"/>
      <c r="H33" s="136">
        <v>1833</v>
      </c>
      <c r="I33" s="83">
        <v>2270.75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93">
        <v>2500</v>
      </c>
      <c r="F34" s="93">
        <v>2000</v>
      </c>
      <c r="G34" s="93">
        <v>3000</v>
      </c>
      <c r="H34" s="32">
        <v>1666</v>
      </c>
      <c r="I34" s="83">
        <v>2233.1999999999998</v>
      </c>
    </row>
    <row r="35" spans="1:9" ht="16.5" x14ac:dyDescent="0.3">
      <c r="A35" s="92"/>
      <c r="B35" s="140" t="s">
        <v>28</v>
      </c>
      <c r="C35" s="15" t="s">
        <v>181</v>
      </c>
      <c r="D35" s="93">
        <v>1625</v>
      </c>
      <c r="E35" s="93">
        <v>1250</v>
      </c>
      <c r="F35" s="93">
        <v>2000</v>
      </c>
      <c r="G35" s="93">
        <v>2000</v>
      </c>
      <c r="H35" s="32">
        <v>1500</v>
      </c>
      <c r="I35" s="83">
        <v>1675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93">
        <v>1500</v>
      </c>
      <c r="F36" s="93">
        <v>1500</v>
      </c>
      <c r="G36" s="93"/>
      <c r="H36" s="32">
        <v>1000</v>
      </c>
      <c r="I36" s="83">
        <v>1375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1083.33</v>
      </c>
      <c r="E37" s="137">
        <v>750</v>
      </c>
      <c r="F37" s="137">
        <v>1250</v>
      </c>
      <c r="G37" s="137">
        <v>1500</v>
      </c>
      <c r="H37" s="138">
        <v>916</v>
      </c>
      <c r="I37" s="83">
        <v>1099.866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30000</v>
      </c>
      <c r="G39" s="42">
        <v>20000</v>
      </c>
      <c r="H39" s="136">
        <v>24666</v>
      </c>
      <c r="I39" s="84">
        <v>25333.200000000001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15000</v>
      </c>
      <c r="E40" s="49">
        <v>17000</v>
      </c>
      <c r="F40" s="49">
        <v>15000</v>
      </c>
      <c r="G40" s="49">
        <v>15000</v>
      </c>
      <c r="H40" s="134">
        <v>16333</v>
      </c>
      <c r="I40" s="85">
        <v>15666.6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01-07-2019</vt:lpstr>
      <vt:lpstr>By Order</vt:lpstr>
      <vt:lpstr>All Stores</vt:lpstr>
      <vt:lpstr>'01-07-2019'!Print_Titles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2019-07-04T12:05:23Z</cp:lastPrinted>
  <dcterms:created xsi:type="dcterms:W3CDTF">2010-10-20T06:23:14Z</dcterms:created>
  <dcterms:modified xsi:type="dcterms:W3CDTF">2019-07-08T11:19:38Z</dcterms:modified>
</cp:coreProperties>
</file>