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firstSheet="1" activeTab="4"/>
  </bookViews>
  <sheets>
    <sheet name="Supermarkets" sheetId="5" r:id="rId1"/>
    <sheet name="stores" sheetId="7" r:id="rId2"/>
    <sheet name="Comp" sheetId="8" r:id="rId3"/>
    <sheet name="09-09-2019" sheetId="9" r:id="rId4"/>
    <sheet name="By Order" sheetId="11" r:id="rId5"/>
    <sheet name="All Stores" sheetId="12" r:id="rId6"/>
  </sheets>
  <definedNames>
    <definedName name="_xlnm.Print_Titles" localSheetId="3">'09-09-2019'!$12:$14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6" i="11"/>
  <c r="G86" i="11"/>
  <c r="I84" i="11"/>
  <c r="G84" i="11"/>
  <c r="I87" i="11"/>
  <c r="G87" i="11"/>
  <c r="I88" i="11"/>
  <c r="G88" i="11"/>
  <c r="I83" i="11"/>
  <c r="G83" i="11"/>
  <c r="I85" i="11"/>
  <c r="G85" i="11"/>
  <c r="I77" i="11"/>
  <c r="G77" i="11"/>
  <c r="I79" i="11"/>
  <c r="G79" i="11"/>
  <c r="I80" i="11"/>
  <c r="G80" i="11"/>
  <c r="I78" i="11"/>
  <c r="G78" i="11"/>
  <c r="I76" i="11"/>
  <c r="G76" i="11"/>
  <c r="I73" i="11"/>
  <c r="G73" i="11"/>
  <c r="I68" i="11"/>
  <c r="G68" i="11"/>
  <c r="I72" i="11"/>
  <c r="G72" i="11"/>
  <c r="I69" i="11"/>
  <c r="G69" i="11"/>
  <c r="I70" i="11"/>
  <c r="G70" i="11"/>
  <c r="I71" i="11"/>
  <c r="G71" i="11"/>
  <c r="I61" i="11"/>
  <c r="G61" i="11"/>
  <c r="I60" i="11"/>
  <c r="G60" i="11"/>
  <c r="I64" i="11"/>
  <c r="G64" i="11"/>
  <c r="I63" i="11"/>
  <c r="G63" i="11"/>
  <c r="I59" i="11"/>
  <c r="G59" i="11"/>
  <c r="I58" i="11"/>
  <c r="G58" i="11"/>
  <c r="I65" i="11"/>
  <c r="G65" i="11"/>
  <c r="I62" i="11"/>
  <c r="G62" i="11"/>
  <c r="I57" i="11"/>
  <c r="G57" i="11"/>
  <c r="I53" i="11"/>
  <c r="G53" i="11"/>
  <c r="I50" i="11"/>
  <c r="G50" i="11"/>
  <c r="I49" i="11"/>
  <c r="G49" i="11"/>
  <c r="I52" i="11"/>
  <c r="G52" i="11"/>
  <c r="I54" i="11"/>
  <c r="G54" i="11"/>
  <c r="I51" i="11"/>
  <c r="G51" i="11"/>
  <c r="I44" i="11"/>
  <c r="G44" i="11"/>
  <c r="I45" i="11"/>
  <c r="G45" i="11"/>
  <c r="I41" i="11"/>
  <c r="G41" i="11"/>
  <c r="I46" i="11"/>
  <c r="G46" i="11"/>
  <c r="I42" i="11"/>
  <c r="G42" i="11"/>
  <c r="I43" i="11"/>
  <c r="G43" i="11"/>
  <c r="I38" i="11"/>
  <c r="G38" i="11"/>
  <c r="I34" i="11"/>
  <c r="G34" i="11"/>
  <c r="I35" i="11"/>
  <c r="G35" i="11"/>
  <c r="I37" i="11"/>
  <c r="G37" i="11"/>
  <c r="I36" i="11"/>
  <c r="G36" i="11"/>
  <c r="I20" i="11"/>
  <c r="G20" i="11"/>
  <c r="I30" i="11"/>
  <c r="G30" i="11"/>
  <c r="I22" i="11"/>
  <c r="G22" i="11"/>
  <c r="I24" i="11"/>
  <c r="G24" i="11"/>
  <c r="I29" i="11"/>
  <c r="G29" i="11"/>
  <c r="I28" i="11"/>
  <c r="G28" i="11"/>
  <c r="I19" i="11"/>
  <c r="G19" i="11"/>
  <c r="I25" i="11"/>
  <c r="G25" i="11"/>
  <c r="I17" i="11"/>
  <c r="G17" i="11"/>
  <c r="I27" i="11"/>
  <c r="G27" i="11"/>
  <c r="I31" i="11"/>
  <c r="G31" i="11"/>
  <c r="I26" i="11"/>
  <c r="G26" i="11"/>
  <c r="I21" i="11"/>
  <c r="G21" i="11"/>
  <c r="I18" i="11"/>
  <c r="G18" i="11"/>
  <c r="I23" i="11"/>
  <c r="G23" i="11"/>
  <c r="I16" i="11"/>
  <c r="G16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<sst xmlns="http://schemas.openxmlformats.org/spreadsheetml/2006/main" count="848" uniqueCount="226">
  <si>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</si>
  <si>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</si>
  <si>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</si>
  <si>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</si>
  <si>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</si>
  <si>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</si>
  <si>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</si>
  <si>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</si>
  <si>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</si>
  <si>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</si>
  <si>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</si>
  <si>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</si>
  <si>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</si>
  <si>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</si>
  <si>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</si>
  <si>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</si>
  <si>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</si>
  <si>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</si>
  <si>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</si>
  <si>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</si>
  <si>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</si>
  <si>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</si>
  <si>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</si>
  <si>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</si>
  <si>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</si>
  <si>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</si>
  <si>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</si>
  <si>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</si>
  <si>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</si>
  <si>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</si>
  <si>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</si>
  <si>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</si>
  <si>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</si>
  <si>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</si>
  <si>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</si>
  <si>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</si>
  <si>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</si>
  <si>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</si>
  <si>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</si>
  <si>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</si>
  <si>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</si>
  <si>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</si>
  <si>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</si>
  <si>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</si>
  <si>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</si>
  <si>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</si>
  <si>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</si>
  <si>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</si>
  <si>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</si>
  <si>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</si>
  <si>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</si>
  <si>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</si>
  <si>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</si>
  <si>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</si>
  <si>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</si>
  <si>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</si>
  <si>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</si>
  <si>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</si>
  <si>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</si>
  <si>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</si>
  <si>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</si>
  <si>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</si>
  <si>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</si>
  <si>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</si>
  <si>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</si>
  <si>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</si>
  <si>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</si>
  <si>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</si>
  <si>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</si>
  <si>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</si>
  <si>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</si>
  <si>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</si>
  <si>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</si>
  <si>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</si>
  <si>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</si>
  <si>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</si>
  <si>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</si>
  <si>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</si>
  <si>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</si>
  <si>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</si>
  <si>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</si>
  <si>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</si>
  <si>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</si>
  <si>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</si>
  <si>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</si>
  <si>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</si>
  <si>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</si>
  <si>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</si>
  <si>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</si>
  <si>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</si>
  <si>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</si>
  <si>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</si>
  <si>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</si>
  <si>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</si>
  <si>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</si>
  <si>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</si>
  <si>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</si>
  <si>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</si>
  <si>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</si>
  <si>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</si>
  <si>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</si>
  <si>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</si>
  <si>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</si>
  <si>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</si>
  <si>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</si>
  <si>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</si>
  <si>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</si>
  <si>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</si>
  <si>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</si>
  <si>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</si>
  <si>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</si>
  <si>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</si>
  <si>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</si>
  <si>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</si>
  <si>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</si>
  <si>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</si>
  <si>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</si>
  <si>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</si>
  <si>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</si>
  <si>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</si>
  <si>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</si>
  <si>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</si>
  <si>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</si>
  <si>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</si>
  <si>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</si>
  <si>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</si>
  <si>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</si>
  <si>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</si>
  <si>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</si>
  <si>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</si>
  <si>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</si>
  <si>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</si>
  <si>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</si>
  <si>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</si>
  <si>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</si>
  <si>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</si>
  <si>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</si>
  <si>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</si>
  <si>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</si>
  <si>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</si>
  <si>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</si>
  <si>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</si>
  <si>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</si>
  <si>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</si>
  <si>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</si>
  <si>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</si>
  <si>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</si>
  <si>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</si>
  <si>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</si>
  <si>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</si>
  <si>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</si>
  <si>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</si>
  <si>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</si>
  <si>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</si>
  <si>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</si>
  <si>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</si>
  <si>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</si>
  <si>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</si>
  <si>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</si>
  <si>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</si>
  <si>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</si>
  <si>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</si>
  <si>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</si>
  <si>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</si>
  <si>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</si>
  <si>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</si>
  <si>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</si>
  <si>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</si>
  <si>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</si>
  <si>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</si>
  <si>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</si>
  <si>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</si>
  <si>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</si>
  <si>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</si>
  <si>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</si>
  <si>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</si>
  <si>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</si>
  <si>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</si>
  <si>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</si>
  <si>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</si>
  <si>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</si>
  <si>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</si>
  <si>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</si>
  <si>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</si>
  <si>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</si>
  <si>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</si>
  <si>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</si>
  <si>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</si>
  <si>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</si>
  <si>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</si>
  <si>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</si>
  <si>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</si>
  <si>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</si>
  <si>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</si>
  <si>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</si>
  <si>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</si>
  <si>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</si>
  <si>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</si>
  <si>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</si>
  <si>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</si>
  <si>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</si>
  <si>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</si>
  <si>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</si>
  <si>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</si>
  <si>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</si>
  <si>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</si>
  <si>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</si>
  <si>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</si>
  <si>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</si>
  <si>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</si>
  <si>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</si>
  <si>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</si>
  <si>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</si>
  <si>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</si>
  <si>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</si>
  <si>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</si>
  <si>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</si>
  <si>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2018 (ل.ل.)</t>
  </si>
  <si>
    <t>معدل أسعار  السوبرماركات في 03-09-2019 (ل.ل.)</t>
  </si>
  <si>
    <t>معدل أسعار المحلات والملاحم في 03-09-2019 (ل.ل.)</t>
  </si>
  <si>
    <t>المعدل العام للأسعار في 03-09-2019  (ل.ل.)</t>
  </si>
  <si>
    <t xml:space="preserve"> التاريخ 9 أيلول 2019</t>
  </si>
  <si>
    <t>معدل أسعار  السوبرماركات في 09-09-2019 (ل.ل.)</t>
  </si>
  <si>
    <t>معدل أسعار المحلات والملاحم في 09-09-2019 (ل.ل.)</t>
  </si>
  <si>
    <t>المعدل العام للأسعار في 09-09-2019  (ل.ل.)</t>
  </si>
  <si>
    <t xml:space="preserve"> التاريخ 9 ايلول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</si>
</sst>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1" fillId="2" borderId="21" xfId="0" applyFont="1" applyFill="1" applyBorder="1" applyAlignment="1">
      <alignment horizontal="right" indent="1"/>
    </xf>
    <xf numFmtId="0" fontId="11" fillId="2" borderId="22" xfId="0" applyFont="1" applyFill="1" applyBorder="1" applyAlignment="1">
      <alignment horizontal="right" indent="1"/>
    </xf>
    <xf numFmtId="0" fontId="11" fillId="2" borderId="24" xfId="0" applyFont="1" applyFill="1" applyBorder="1" applyAlignment="1">
      <alignment horizontal="right" indent="1"/>
    </xf>
    <xf numFmtId="0" fontId="11" fillId="2" borderId="23" xfId="0" applyFont="1" applyFill="1" applyBorder="1" applyAlignment="1">
      <alignment horizontal="right" indent="1"/>
    </xf>
    <xf numFmtId="0" fontId="11" fillId="2" borderId="30" xfId="0" applyFont="1" applyFill="1" applyBorder="1" applyAlignment="1">
      <alignment horizontal="right" indent="1"/>
    </xf>
    <xf numFmtId="0" fontId="11" fillId="2" borderId="20" xfId="0" applyFont="1" applyFill="1" applyBorder="1" applyAlignment="1">
      <alignment horizontal="right" indent="1"/>
    </xf>
    <xf numFmtId="0" fontId="11" fillId="2" borderId="28" xfId="0" applyFont="1" applyFill="1" applyBorder="1" applyAlignment="1">
      <alignment horizontal="right" indent="1"/>
    </xf>
    <xf numFmtId="1" fontId="14" fillId="2" borderId="18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25" xfId="0" applyNumberFormat="1" applyFont="1" applyFill="1" applyBorder="1" applyAlignment="1">
      <alignment horizontal="center"/>
    </xf>
    <xf numFmtId="1" fontId="14" fillId="2" borderId="26" xfId="0" applyNumberFormat="1" applyFont="1" applyFill="1" applyBorder="1" applyAlignment="1">
      <alignment horizontal="center"/>
    </xf>
    <xf numFmtId="1" fontId="14" fillId="2" borderId="33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4" fillId="2" borderId="34" xfId="0" applyNumberFormat="1" applyFont="1" applyFill="1" applyBorder="1" applyAlignment="1">
      <alignment horizontal="center"/>
    </xf>
    <xf numFmtId="0" fontId="9" fillId="0" borderId="5" xfId="0" applyFont="1" applyBorder="1"/>
    <xf numFmtId="9" fontId="14" fillId="2" borderId="10" xfId="1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9" fillId="0" borderId="18" xfId="0" applyFont="1" applyBorder="1"/>
    <xf numFmtId="0" fontId="9" fillId="0" borderId="6" xfId="0" applyFont="1" applyBorder="1"/>
    <xf numFmtId="0" fontId="9" fillId="0" borderId="34" xfId="0" applyFont="1" applyBorder="1"/>
    <xf numFmtId="0" fontId="9" fillId="0" borderId="8" xfId="0" applyFont="1" applyBorder="1"/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10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1" fontId="14" fillId="0" borderId="29" xfId="0" applyNumberFormat="1" applyFont="1" applyFill="1" applyBorder="1" applyAlignment="1">
      <alignment horizontal="center"/>
    </xf>
    <xf numFmtId="1" fontId="14" fillId="0" borderId="26" xfId="0" applyNumberFormat="1" applyFont="1" applyFill="1" applyBorder="1" applyAlignment="1">
      <alignment horizontal="center"/>
    </xf>
    <xf numFmtId="1" fontId="14" fillId="0" borderId="33" xfId="0" applyNumberFormat="1" applyFont="1" applyFill="1" applyBorder="1" applyAlignment="1">
      <alignment horizontal="center"/>
    </xf>
    <xf numFmtId="1" fontId="14" fillId="2" borderId="11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9" t="s">
        <v>202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0" t="s">
        <v>3</v>
      </c>
      <c r="B12" s="186"/>
      <c r="C12" s="184" t="s">
        <v>0</v>
      </c>
      <c r="D12" s="182" t="s">
        <v>23</v>
      </c>
      <c r="E12" s="182" t="s">
        <v>217</v>
      </c>
      <c r="F12" s="182" t="s">
        <v>222</v>
      </c>
      <c r="G12" s="182" t="s">
        <v>197</v>
      </c>
      <c r="H12" s="182" t="s">
        <v>218</v>
      </c>
      <c r="I12" s="182" t="s">
        <v>187</v>
      </c>
    </row>
    <row r="13" spans="1:9" ht="38.25" customHeight="1" thickBot="1" x14ac:dyDescent="0.25">
      <c r="A13" s="181"/>
      <c r="B13" s="187"/>
      <c r="C13" s="185"/>
      <c r="D13" s="183"/>
      <c r="E13" s="183"/>
      <c r="F13" s="183"/>
      <c r="G13" s="183"/>
      <c r="H13" s="183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112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142" t="s">
        <v>161</v>
      </c>
      <c r="E15" s="42">
        <v>1564.5207500000001</v>
      </c>
      <c r="F15" s="149">
        <v>988.8</v>
      </c>
      <c r="G15" s="45">
        <f t="shared" ref="G15:G30" si="0">(F15-E15)/E15</f>
        <v>-0.36798537187825736</v>
      </c>
      <c r="H15" s="43">
        <v>1223.9000000000001</v>
      </c>
      <c r="I15" s="45">
        <f>(F15-H15)/H15</f>
        <v>-0.19209085709616808</v>
      </c>
    </row>
    <row r="16" spans="1:9" ht="16.5" x14ac:dyDescent="0.3">
      <c r="A16" s="37"/>
      <c r="B16" s="99" t="s">
        <v>5</v>
      </c>
      <c r="C16" s="15" t="s">
        <v>85</v>
      </c>
      <c r="D16" s="143" t="s">
        <v>161</v>
      </c>
      <c r="E16" s="46">
        <v>1369.1392499999999</v>
      </c>
      <c r="F16" s="150">
        <v>1227.5555555555557</v>
      </c>
      <c r="G16" s="48">
        <f t="shared" si="0"/>
        <v>-0.10341073374709278</v>
      </c>
      <c r="H16" s="47">
        <v>1465.3333333333333</v>
      </c>
      <c r="I16" s="44">
        <f t="shared" ref="I16:I30" si="1">(F16-H16)/H16</f>
        <v>-0.16226872914770993</v>
      </c>
    </row>
    <row r="17" spans="1:9" ht="16.5" x14ac:dyDescent="0.3">
      <c r="A17" s="37"/>
      <c r="B17" s="99" t="s">
        <v>6</v>
      </c>
      <c r="C17" s="15" t="s">
        <v>86</v>
      </c>
      <c r="D17" s="143" t="s">
        <v>161</v>
      </c>
      <c r="E17" s="46">
        <v>1265.80575</v>
      </c>
      <c r="F17" s="150">
        <v>1223.8</v>
      </c>
      <c r="G17" s="48">
        <f t="shared" si="0"/>
        <v>-3.3184989086990663E-2</v>
      </c>
      <c r="H17" s="47">
        <v>1348.8</v>
      </c>
      <c r="I17" s="44">
        <f>(F17-H17)/H17</f>
        <v>-9.2674970344009497E-2</v>
      </c>
    </row>
    <row r="18" spans="1:9" ht="16.5" x14ac:dyDescent="0.3">
      <c r="A18" s="37"/>
      <c r="B18" s="99" t="s">
        <v>7</v>
      </c>
      <c r="C18" s="15" t="s">
        <v>87</v>
      </c>
      <c r="D18" s="143" t="s">
        <v>161</v>
      </c>
      <c r="E18" s="46">
        <v>934.33749999999998</v>
      </c>
      <c r="F18" s="150">
        <v>592.79999999999995</v>
      </c>
      <c r="G18" s="48">
        <f t="shared" si="0"/>
        <v>-0.36553975410384365</v>
      </c>
      <c r="H18" s="47">
        <v>612.79999999999995</v>
      </c>
      <c r="I18" s="44">
        <f t="shared" si="1"/>
        <v>-3.2637075718015669E-2</v>
      </c>
    </row>
    <row r="19" spans="1:9" ht="16.5" x14ac:dyDescent="0.3">
      <c r="A19" s="37"/>
      <c r="B19" s="99" t="s">
        <v>8</v>
      </c>
      <c r="C19" s="15" t="s">
        <v>89</v>
      </c>
      <c r="D19" s="143" t="s">
        <v>161</v>
      </c>
      <c r="E19" s="46">
        <v>2091.457611111111</v>
      </c>
      <c r="F19" s="150">
        <v>2672.5</v>
      </c>
      <c r="G19" s="48">
        <f>(F19-E19)/E19</f>
        <v>0.27781695684485019</v>
      </c>
      <c r="H19" s="47">
        <v>2767.5</v>
      </c>
      <c r="I19" s="44">
        <f>(F19-H19)/H19</f>
        <v>-3.4327009936766031E-2</v>
      </c>
    </row>
    <row r="20" spans="1:9" ht="16.5" x14ac:dyDescent="0.3">
      <c r="A20" s="37"/>
      <c r="B20" s="99" t="s">
        <v>9</v>
      </c>
      <c r="C20" s="15" t="s">
        <v>88</v>
      </c>
      <c r="D20" s="143" t="s">
        <v>161</v>
      </c>
      <c r="E20" s="46">
        <v>1416.2107500000002</v>
      </c>
      <c r="F20" s="150">
        <v>1383.8</v>
      </c>
      <c r="G20" s="48">
        <f t="shared" si="0"/>
        <v>-2.2885541576351E-2</v>
      </c>
      <c r="H20" s="47">
        <v>1414.8</v>
      </c>
      <c r="I20" s="44">
        <f t="shared" si="1"/>
        <v>-2.1911224201300539E-2</v>
      </c>
    </row>
    <row r="21" spans="1:9" ht="16.5" x14ac:dyDescent="0.3">
      <c r="A21" s="37"/>
      <c r="B21" s="99" t="s">
        <v>10</v>
      </c>
      <c r="C21" s="15" t="s">
        <v>90</v>
      </c>
      <c r="D21" s="143" t="s">
        <v>161</v>
      </c>
      <c r="E21" s="46">
        <v>1297.25675</v>
      </c>
      <c r="F21" s="150">
        <v>1313.8</v>
      </c>
      <c r="G21" s="48">
        <f t="shared" si="0"/>
        <v>1.2752487123308431E-2</v>
      </c>
      <c r="H21" s="47">
        <v>1308.8</v>
      </c>
      <c r="I21" s="44">
        <f t="shared" si="1"/>
        <v>3.8202933985330076E-3</v>
      </c>
    </row>
    <row r="22" spans="1:9" ht="16.5" x14ac:dyDescent="0.3">
      <c r="A22" s="37"/>
      <c r="B22" s="99" t="s">
        <v>11</v>
      </c>
      <c r="C22" s="15" t="s">
        <v>91</v>
      </c>
      <c r="D22" s="144" t="s">
        <v>81</v>
      </c>
      <c r="E22" s="46">
        <v>442.76350000000002</v>
      </c>
      <c r="F22" s="150">
        <v>399.8</v>
      </c>
      <c r="G22" s="48">
        <f t="shared" si="0"/>
        <v>-9.7034873019117451E-2</v>
      </c>
      <c r="H22" s="47">
        <v>404.8</v>
      </c>
      <c r="I22" s="44">
        <f t="shared" si="1"/>
        <v>-1.2351778656126482E-2</v>
      </c>
    </row>
    <row r="23" spans="1:9" ht="16.5" x14ac:dyDescent="0.3">
      <c r="A23" s="37"/>
      <c r="B23" s="99" t="s">
        <v>12</v>
      </c>
      <c r="C23" s="15" t="s">
        <v>92</v>
      </c>
      <c r="D23" s="144" t="s">
        <v>81</v>
      </c>
      <c r="E23" s="46">
        <v>562.55624999999998</v>
      </c>
      <c r="F23" s="150">
        <v>520</v>
      </c>
      <c r="G23" s="48">
        <f t="shared" si="0"/>
        <v>-7.5647990756479877E-2</v>
      </c>
      <c r="H23" s="47">
        <v>514.79999999999995</v>
      </c>
      <c r="I23" s="44">
        <f t="shared" si="1"/>
        <v>1.010101010101019E-2</v>
      </c>
    </row>
    <row r="24" spans="1:9" ht="16.5" x14ac:dyDescent="0.3">
      <c r="A24" s="37"/>
      <c r="B24" s="99" t="s">
        <v>13</v>
      </c>
      <c r="C24" s="15" t="s">
        <v>93</v>
      </c>
      <c r="D24" s="144" t="s">
        <v>81</v>
      </c>
      <c r="E24" s="46">
        <v>563.65</v>
      </c>
      <c r="F24" s="150">
        <v>505</v>
      </c>
      <c r="G24" s="48">
        <f t="shared" si="0"/>
        <v>-0.10405393417901176</v>
      </c>
      <c r="H24" s="47">
        <v>515</v>
      </c>
      <c r="I24" s="44">
        <f t="shared" si="1"/>
        <v>-1.9417475728155338E-2</v>
      </c>
    </row>
    <row r="25" spans="1:9" ht="16.5" x14ac:dyDescent="0.3">
      <c r="A25" s="37"/>
      <c r="B25" s="99" t="s">
        <v>14</v>
      </c>
      <c r="C25" s="15" t="s">
        <v>94</v>
      </c>
      <c r="D25" s="144" t="s">
        <v>81</v>
      </c>
      <c r="E25" s="46">
        <v>548.65</v>
      </c>
      <c r="F25" s="150">
        <v>537.29999999999995</v>
      </c>
      <c r="G25" s="48">
        <f t="shared" si="0"/>
        <v>-2.0687141164676976E-2</v>
      </c>
      <c r="H25" s="47">
        <v>512.29999999999995</v>
      </c>
      <c r="I25" s="44">
        <f t="shared" si="1"/>
        <v>4.8799531524497369E-2</v>
      </c>
    </row>
    <row r="26" spans="1:9" ht="16.5" x14ac:dyDescent="0.3">
      <c r="A26" s="37"/>
      <c r="B26" s="99" t="s">
        <v>15</v>
      </c>
      <c r="C26" s="15" t="s">
        <v>95</v>
      </c>
      <c r="D26" s="144" t="s">
        <v>82</v>
      </c>
      <c r="E26" s="46">
        <v>1303.44</v>
      </c>
      <c r="F26" s="150">
        <v>1338.8</v>
      </c>
      <c r="G26" s="48">
        <f t="shared" si="0"/>
        <v>2.7128214570674446E-2</v>
      </c>
      <c r="H26" s="47">
        <v>1328.8</v>
      </c>
      <c r="I26" s="44">
        <f t="shared" si="1"/>
        <v>7.5255869957856717E-3</v>
      </c>
    </row>
    <row r="27" spans="1:9" ht="16.5" x14ac:dyDescent="0.3">
      <c r="A27" s="37"/>
      <c r="B27" s="99" t="s">
        <v>16</v>
      </c>
      <c r="C27" s="15" t="s">
        <v>96</v>
      </c>
      <c r="D27" s="144" t="s">
        <v>81</v>
      </c>
      <c r="E27" s="46">
        <v>549.46249999999998</v>
      </c>
      <c r="F27" s="150">
        <v>515</v>
      </c>
      <c r="G27" s="48">
        <f t="shared" si="0"/>
        <v>-6.2720385831608119E-2</v>
      </c>
      <c r="H27" s="47">
        <v>505</v>
      </c>
      <c r="I27" s="44">
        <f t="shared" si="1"/>
        <v>1.9801980198019802E-2</v>
      </c>
    </row>
    <row r="28" spans="1:9" ht="16.5" x14ac:dyDescent="0.3">
      <c r="A28" s="37"/>
      <c r="B28" s="99" t="s">
        <v>17</v>
      </c>
      <c r="C28" s="15" t="s">
        <v>97</v>
      </c>
      <c r="D28" s="143" t="s">
        <v>161</v>
      </c>
      <c r="E28" s="46">
        <v>983.9</v>
      </c>
      <c r="F28" s="150">
        <v>959</v>
      </c>
      <c r="G28" s="48">
        <f t="shared" si="0"/>
        <v>-2.5307449944099988E-2</v>
      </c>
      <c r="H28" s="47">
        <v>984</v>
      </c>
      <c r="I28" s="44">
        <f t="shared" si="1"/>
        <v>-2.540650406504065E-2</v>
      </c>
    </row>
    <row r="29" spans="1:9" ht="16.5" x14ac:dyDescent="0.3">
      <c r="A29" s="37"/>
      <c r="B29" s="99" t="s">
        <v>18</v>
      </c>
      <c r="C29" s="15" t="s">
        <v>98</v>
      </c>
      <c r="D29" s="144" t="s">
        <v>83</v>
      </c>
      <c r="E29" s="46">
        <v>1271.6965833333334</v>
      </c>
      <c r="F29" s="150">
        <v>1681.1111111111111</v>
      </c>
      <c r="G29" s="48">
        <f t="shared" si="0"/>
        <v>0.32194356196556928</v>
      </c>
      <c r="H29" s="47">
        <v>1608</v>
      </c>
      <c r="I29" s="44">
        <f t="shared" si="1"/>
        <v>4.5467108899944708E-2</v>
      </c>
    </row>
    <row r="30" spans="1:9" ht="17.25" thickBot="1" x14ac:dyDescent="0.35">
      <c r="A30" s="38"/>
      <c r="B30" s="100" t="s">
        <v>19</v>
      </c>
      <c r="C30" s="16" t="s">
        <v>99</v>
      </c>
      <c r="D30" s="145" t="s">
        <v>161</v>
      </c>
      <c r="E30" s="58">
        <v>1145.5967499999999</v>
      </c>
      <c r="F30" s="151">
        <v>1109</v>
      </c>
      <c r="G30" s="51">
        <f t="shared" si="0"/>
        <v>-3.1945577708735587E-2</v>
      </c>
      <c r="H30" s="50">
        <v>1174.9000000000001</v>
      </c>
      <c r="I30" s="56">
        <f t="shared" si="1"/>
        <v>-5.6089879989786436E-2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2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142" t="s">
        <v>161</v>
      </c>
      <c r="E32" s="42">
        <v>2238.4695000000002</v>
      </c>
      <c r="F32" s="149">
        <v>2016.25</v>
      </c>
      <c r="G32" s="45">
        <f>(F32-E32)/E32</f>
        <v>-9.9272963066952727E-2</v>
      </c>
      <c r="H32" s="43">
        <v>2156.125</v>
      </c>
      <c r="I32" s="44">
        <f>(F32-H32)/H32</f>
        <v>-6.4873325989912453E-2</v>
      </c>
    </row>
    <row r="33" spans="1:9" ht="16.5" x14ac:dyDescent="0.3">
      <c r="A33" s="37"/>
      <c r="B33" s="34" t="s">
        <v>27</v>
      </c>
      <c r="C33" s="15" t="s">
        <v>101</v>
      </c>
      <c r="D33" s="143" t="s">
        <v>161</v>
      </c>
      <c r="E33" s="46">
        <v>2099.1075000000001</v>
      </c>
      <c r="F33" s="150">
        <v>1983.8</v>
      </c>
      <c r="G33" s="48">
        <f>(F33-E33)/E33</f>
        <v>-5.493167929703463E-2</v>
      </c>
      <c r="H33" s="47">
        <v>2129.6999999999998</v>
      </c>
      <c r="I33" s="44">
        <f>(F33-H33)/H33</f>
        <v>-6.8507301497863493E-2</v>
      </c>
    </row>
    <row r="34" spans="1:9" ht="16.5" x14ac:dyDescent="0.3">
      <c r="A34" s="37"/>
      <c r="B34" s="39" t="s">
        <v>28</v>
      </c>
      <c r="C34" s="15" t="s">
        <v>102</v>
      </c>
      <c r="D34" s="143" t="s">
        <v>161</v>
      </c>
      <c r="E34" s="46">
        <v>1835.2604999999999</v>
      </c>
      <c r="F34" s="150">
        <v>2003.75</v>
      </c>
      <c r="G34" s="48">
        <f>(F34-E34)/E34</f>
        <v>9.1806857936516453E-2</v>
      </c>
      <c r="H34" s="47">
        <v>1970</v>
      </c>
      <c r="I34" s="44">
        <f>(F34-H34)/H34</f>
        <v>1.7131979695431471E-2</v>
      </c>
    </row>
    <row r="35" spans="1:9" ht="16.5" x14ac:dyDescent="0.3">
      <c r="A35" s="37"/>
      <c r="B35" s="34" t="s">
        <v>29</v>
      </c>
      <c r="C35" s="15" t="s">
        <v>103</v>
      </c>
      <c r="D35" s="143" t="s">
        <v>161</v>
      </c>
      <c r="E35" s="46">
        <v>1711.4552083333331</v>
      </c>
      <c r="F35" s="150">
        <v>1583.3333333333333</v>
      </c>
      <c r="G35" s="48">
        <f>(F35-E35)/E35</f>
        <v>-7.4861366149785932E-2</v>
      </c>
      <c r="H35" s="47">
        <v>1700</v>
      </c>
      <c r="I35" s="44">
        <f>(F35-H35)/H35</f>
        <v>-6.8627450980392204E-2</v>
      </c>
    </row>
    <row r="36" spans="1:9" ht="17.25" thickBot="1" x14ac:dyDescent="0.35">
      <c r="A36" s="38"/>
      <c r="B36" s="39" t="s">
        <v>30</v>
      </c>
      <c r="C36" s="15" t="s">
        <v>104</v>
      </c>
      <c r="D36" s="146" t="s">
        <v>161</v>
      </c>
      <c r="E36" s="49">
        <v>2076.8150000000001</v>
      </c>
      <c r="F36" s="151">
        <v>1887.8</v>
      </c>
      <c r="G36" s="51">
        <f>(F36-E36)/E36</f>
        <v>-9.1011958214862715E-2</v>
      </c>
      <c r="H36" s="50">
        <v>1974.7</v>
      </c>
      <c r="I36" s="56">
        <f>(F36-H36)/H36</f>
        <v>-4.4006684559679994E-2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3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142" t="s">
        <v>161</v>
      </c>
      <c r="E38" s="42">
        <v>27239.99</v>
      </c>
      <c r="F38" s="149">
        <v>27967.777777777777</v>
      </c>
      <c r="G38" s="45">
        <f t="shared" ref="G38:G43" si="2">(F38-E38)/E38</f>
        <v>2.6717622795668271E-2</v>
      </c>
      <c r="H38" s="43">
        <v>27967.777777777777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43" t="s">
        <v>161</v>
      </c>
      <c r="E39" s="46">
        <v>15399.314916666668</v>
      </c>
      <c r="F39" s="152">
        <v>15408.666666666666</v>
      </c>
      <c r="G39" s="48">
        <f t="shared" si="2"/>
        <v>6.0728350907848501E-4</v>
      </c>
      <c r="H39" s="57">
        <v>15853.111111111111</v>
      </c>
      <c r="I39" s="44">
        <f>(F39-H39)/H39</f>
        <v>-2.8035156085731559E-2</v>
      </c>
    </row>
    <row r="40" spans="1:9" ht="16.5" x14ac:dyDescent="0.3">
      <c r="A40" s="37"/>
      <c r="B40" s="34" t="s">
        <v>33</v>
      </c>
      <c r="C40" s="15" t="s">
        <v>107</v>
      </c>
      <c r="D40" s="143" t="s">
        <v>161</v>
      </c>
      <c r="E40" s="46">
        <v>10615.6875</v>
      </c>
      <c r="F40" s="152">
        <v>12141</v>
      </c>
      <c r="G40" s="48">
        <f t="shared" si="2"/>
        <v>0.14368475899464825</v>
      </c>
      <c r="H40" s="57">
        <v>11391</v>
      </c>
      <c r="I40" s="44">
        <f t="shared" si="3"/>
        <v>6.5841453779299453E-2</v>
      </c>
    </row>
    <row r="41" spans="1:9" ht="16.5" x14ac:dyDescent="0.3">
      <c r="A41" s="37"/>
      <c r="B41" s="34" t="s">
        <v>34</v>
      </c>
      <c r="C41" s="15" t="s">
        <v>154</v>
      </c>
      <c r="D41" s="143" t="s">
        <v>161</v>
      </c>
      <c r="E41" s="46">
        <v>6179.0874999999996</v>
      </c>
      <c r="F41" s="150">
        <v>5534.333333333333</v>
      </c>
      <c r="G41" s="48">
        <f t="shared" si="2"/>
        <v>-0.10434456004493652</v>
      </c>
      <c r="H41" s="47">
        <v>5619.333333333333</v>
      </c>
      <c r="I41" s="44">
        <f t="shared" si="3"/>
        <v>-1.5126349507652154E-2</v>
      </c>
    </row>
    <row r="42" spans="1:9" ht="16.5" x14ac:dyDescent="0.3">
      <c r="A42" s="37"/>
      <c r="B42" s="34" t="s">
        <v>35</v>
      </c>
      <c r="C42" s="15" t="s">
        <v>152</v>
      </c>
      <c r="D42" s="143" t="s">
        <v>161</v>
      </c>
      <c r="E42" s="46">
        <v>9968.4523809523816</v>
      </c>
      <c r="F42" s="150">
        <v>9976</v>
      </c>
      <c r="G42" s="48">
        <f t="shared" si="2"/>
        <v>7.571505344240064E-4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46" t="s">
        <v>161</v>
      </c>
      <c r="E43" s="49">
        <v>12760</v>
      </c>
      <c r="F43" s="151">
        <v>12680</v>
      </c>
      <c r="G43" s="51">
        <f t="shared" si="2"/>
        <v>-6.269592476489028E-3</v>
      </c>
      <c r="H43" s="50">
        <v>12700</v>
      </c>
      <c r="I43" s="59">
        <f t="shared" si="3"/>
        <v>-1.5748031496062992E-3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3"/>
      <c r="F44" s="126"/>
      <c r="G44" s="6"/>
      <c r="H44" s="126"/>
      <c r="I44" s="53"/>
    </row>
    <row r="45" spans="1:9" ht="16.5" x14ac:dyDescent="0.3">
      <c r="A45" s="33"/>
      <c r="B45" s="34" t="s">
        <v>45</v>
      </c>
      <c r="C45" s="15" t="s">
        <v>109</v>
      </c>
      <c r="D45" s="142" t="s">
        <v>108</v>
      </c>
      <c r="E45" s="42">
        <v>6361.666666666667</v>
      </c>
      <c r="F45" s="149">
        <v>6089.4444444444443</v>
      </c>
      <c r="G45" s="45">
        <f t="shared" ref="G45:G50" si="4">(F45-E45)/E45</f>
        <v>-4.2791022618112018E-2</v>
      </c>
      <c r="H45" s="43">
        <v>6153.75</v>
      </c>
      <c r="I45" s="44">
        <f t="shared" ref="I45:I50" si="5">(F45-H45)/H45</f>
        <v>-1.0449816056153671E-2</v>
      </c>
    </row>
    <row r="46" spans="1:9" ht="16.5" x14ac:dyDescent="0.3">
      <c r="A46" s="37"/>
      <c r="B46" s="34" t="s">
        <v>46</v>
      </c>
      <c r="C46" s="15" t="s">
        <v>111</v>
      </c>
      <c r="D46" s="144" t="s">
        <v>110</v>
      </c>
      <c r="E46" s="46">
        <v>6061.9444444444443</v>
      </c>
      <c r="F46" s="150">
        <v>6034.2222222222226</v>
      </c>
      <c r="G46" s="48">
        <f t="shared" si="4"/>
        <v>-4.5731567612151483E-3</v>
      </c>
      <c r="H46" s="47">
        <v>6024.2222222222226</v>
      </c>
      <c r="I46" s="87">
        <f t="shared" si="5"/>
        <v>1.659965325168763E-3</v>
      </c>
    </row>
    <row r="47" spans="1:9" ht="16.5" x14ac:dyDescent="0.3">
      <c r="A47" s="37"/>
      <c r="B47" s="34" t="s">
        <v>47</v>
      </c>
      <c r="C47" s="15" t="s">
        <v>113</v>
      </c>
      <c r="D47" s="143" t="s">
        <v>114</v>
      </c>
      <c r="E47" s="46">
        <v>19273.75</v>
      </c>
      <c r="F47" s="150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43" t="s">
        <v>114</v>
      </c>
      <c r="E48" s="46">
        <v>18983.015666666666</v>
      </c>
      <c r="F48" s="150">
        <v>17681.339250000001</v>
      </c>
      <c r="G48" s="48">
        <f t="shared" si="4"/>
        <v>-6.8570581172324022E-2</v>
      </c>
      <c r="H48" s="47">
        <v>18056.339250000001</v>
      </c>
      <c r="I48" s="87">
        <f t="shared" si="5"/>
        <v>-2.0768329327884111E-2</v>
      </c>
    </row>
    <row r="49" spans="1:9" ht="16.5" x14ac:dyDescent="0.3">
      <c r="A49" s="37"/>
      <c r="B49" s="34" t="s">
        <v>49</v>
      </c>
      <c r="C49" s="15" t="s">
        <v>158</v>
      </c>
      <c r="D49" s="144" t="s">
        <v>199</v>
      </c>
      <c r="E49" s="46">
        <v>2237.5</v>
      </c>
      <c r="F49" s="150">
        <v>2235.8333333333335</v>
      </c>
      <c r="G49" s="48">
        <f t="shared" si="4"/>
        <v>-7.4487895716939217E-4</v>
      </c>
      <c r="H49" s="47">
        <v>2263</v>
      </c>
      <c r="I49" s="44">
        <f t="shared" si="5"/>
        <v>-1.2004713507143843E-2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45" t="s">
        <v>112</v>
      </c>
      <c r="E50" s="49">
        <v>27101</v>
      </c>
      <c r="F50" s="151">
        <v>27836</v>
      </c>
      <c r="G50" s="56">
        <f t="shared" si="4"/>
        <v>2.712077045127486E-2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3"/>
      <c r="F51" s="41"/>
      <c r="G51" s="52"/>
      <c r="H51" s="41"/>
      <c r="I51" s="53"/>
    </row>
    <row r="52" spans="1:9" ht="16.5" x14ac:dyDescent="0.3">
      <c r="A52" s="33"/>
      <c r="B52" s="161" t="s">
        <v>38</v>
      </c>
      <c r="C52" s="165" t="s">
        <v>115</v>
      </c>
      <c r="D52" s="142" t="s">
        <v>114</v>
      </c>
      <c r="E52" s="42">
        <v>3750</v>
      </c>
      <c r="F52" s="169">
        <v>3750</v>
      </c>
      <c r="G52" s="45">
        <f t="shared" ref="G52:G60" si="6">(F52-E52)/E52</f>
        <v>0</v>
      </c>
      <c r="H52" s="67">
        <v>3750</v>
      </c>
      <c r="I52" s="122">
        <f t="shared" ref="I52:I60" si="7">(F52-H52)/H52</f>
        <v>0</v>
      </c>
    </row>
    <row r="53" spans="1:9" ht="16.5" x14ac:dyDescent="0.3">
      <c r="A53" s="37"/>
      <c r="B53" s="162" t="s">
        <v>39</v>
      </c>
      <c r="C53" s="166" t="s">
        <v>116</v>
      </c>
      <c r="D53" s="143" t="s">
        <v>114</v>
      </c>
      <c r="E53" s="46">
        <v>3347.1428571428573</v>
      </c>
      <c r="F53" s="170">
        <v>3443.5</v>
      </c>
      <c r="G53" s="48">
        <f t="shared" si="6"/>
        <v>2.8787878787878727E-2</v>
      </c>
      <c r="H53" s="79">
        <v>3419.75</v>
      </c>
      <c r="I53" s="87">
        <f t="shared" si="7"/>
        <v>6.9449521163827766E-3</v>
      </c>
    </row>
    <row r="54" spans="1:9" ht="16.5" x14ac:dyDescent="0.3">
      <c r="A54" s="37"/>
      <c r="B54" s="162" t="s">
        <v>40</v>
      </c>
      <c r="C54" s="166" t="s">
        <v>117</v>
      </c>
      <c r="D54" s="143" t="s">
        <v>114</v>
      </c>
      <c r="E54" s="46">
        <v>2031.6666666666667</v>
      </c>
      <c r="F54" s="170">
        <v>3102</v>
      </c>
      <c r="G54" s="48">
        <f t="shared" si="6"/>
        <v>0.52682526661197693</v>
      </c>
      <c r="H54" s="79">
        <v>2883.75</v>
      </c>
      <c r="I54" s="87">
        <f t="shared" si="7"/>
        <v>7.568270481144343E-2</v>
      </c>
    </row>
    <row r="55" spans="1:9" ht="16.5" x14ac:dyDescent="0.3">
      <c r="A55" s="37"/>
      <c r="B55" s="162" t="s">
        <v>41</v>
      </c>
      <c r="C55" s="166" t="s">
        <v>118</v>
      </c>
      <c r="D55" s="143" t="s">
        <v>114</v>
      </c>
      <c r="E55" s="46">
        <v>4814.375</v>
      </c>
      <c r="F55" s="170">
        <v>4750</v>
      </c>
      <c r="G55" s="48">
        <f t="shared" si="6"/>
        <v>-1.3371413734908476E-2</v>
      </c>
      <c r="H55" s="79">
        <v>4750</v>
      </c>
      <c r="I55" s="87">
        <f t="shared" si="7"/>
        <v>0</v>
      </c>
    </row>
    <row r="56" spans="1:9" ht="16.5" x14ac:dyDescent="0.3">
      <c r="A56" s="37"/>
      <c r="B56" s="163" t="s">
        <v>42</v>
      </c>
      <c r="C56" s="167" t="s">
        <v>198</v>
      </c>
      <c r="D56" s="147" t="s">
        <v>114</v>
      </c>
      <c r="E56" s="46">
        <v>2155.8333333333335</v>
      </c>
      <c r="F56" s="171">
        <v>2028</v>
      </c>
      <c r="G56" s="55">
        <f t="shared" si="6"/>
        <v>-5.929648241206037E-2</v>
      </c>
      <c r="H56" s="160">
        <v>2028</v>
      </c>
      <c r="I56" s="88">
        <f t="shared" si="7"/>
        <v>0</v>
      </c>
    </row>
    <row r="57" spans="1:9" ht="17.25" thickBot="1" x14ac:dyDescent="0.35">
      <c r="A57" s="37"/>
      <c r="B57" s="164" t="s">
        <v>43</v>
      </c>
      <c r="C57" s="167" t="s">
        <v>119</v>
      </c>
      <c r="D57" s="148" t="s">
        <v>114</v>
      </c>
      <c r="E57" s="46">
        <v>4761.25</v>
      </c>
      <c r="F57" s="155">
        <v>4628</v>
      </c>
      <c r="G57" s="55">
        <f t="shared" si="6"/>
        <v>-2.7986348122866895E-2</v>
      </c>
      <c r="H57" s="58">
        <v>4541</v>
      </c>
      <c r="I57" s="159">
        <f t="shared" si="7"/>
        <v>1.9158775600088086E-2</v>
      </c>
    </row>
    <row r="58" spans="1:9" ht="16.5" x14ac:dyDescent="0.3">
      <c r="A58" s="37"/>
      <c r="B58" s="158" t="s">
        <v>54</v>
      </c>
      <c r="C58" s="166" t="s">
        <v>121</v>
      </c>
      <c r="D58" s="144" t="s">
        <v>120</v>
      </c>
      <c r="E58" s="46">
        <v>5107.5</v>
      </c>
      <c r="F58" s="170">
        <v>4688.125</v>
      </c>
      <c r="G58" s="48">
        <f t="shared" si="6"/>
        <v>-8.2109642682329911E-2</v>
      </c>
      <c r="H58" s="79">
        <v>4550.625</v>
      </c>
      <c r="I58" s="48">
        <f t="shared" si="7"/>
        <v>3.0215629721192145E-2</v>
      </c>
    </row>
    <row r="59" spans="1:9" ht="16.5" x14ac:dyDescent="0.3">
      <c r="A59" s="37"/>
      <c r="B59" s="162" t="s">
        <v>55</v>
      </c>
      <c r="C59" s="166" t="s">
        <v>122</v>
      </c>
      <c r="D59" s="144" t="s">
        <v>120</v>
      </c>
      <c r="E59" s="46">
        <v>5039.5</v>
      </c>
      <c r="F59" s="170">
        <v>4802.5</v>
      </c>
      <c r="G59" s="48">
        <f t="shared" si="6"/>
        <v>-4.7028475047127691E-2</v>
      </c>
      <c r="H59" s="79">
        <v>4802.5</v>
      </c>
      <c r="I59" s="44">
        <f t="shared" si="7"/>
        <v>0</v>
      </c>
    </row>
    <row r="60" spans="1:9" ht="16.5" customHeight="1" thickBot="1" x14ac:dyDescent="0.35">
      <c r="A60" s="38"/>
      <c r="B60" s="162" t="s">
        <v>56</v>
      </c>
      <c r="C60" s="168" t="s">
        <v>123</v>
      </c>
      <c r="D60" s="145" t="s">
        <v>120</v>
      </c>
      <c r="E60" s="49">
        <v>21514.375</v>
      </c>
      <c r="F60" s="81">
        <v>20974.285714285714</v>
      </c>
      <c r="G60" s="51">
        <f t="shared" si="6"/>
        <v>-2.5103647478222642E-2</v>
      </c>
      <c r="H60" s="74">
        <v>20974.285714285714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3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142" t="s">
        <v>124</v>
      </c>
      <c r="E62" s="42">
        <v>6455.5</v>
      </c>
      <c r="F62" s="153">
        <v>6377.5</v>
      </c>
      <c r="G62" s="45">
        <f t="shared" ref="G62:G67" si="8">(F62-E62)/E62</f>
        <v>-1.2082720161102935E-2</v>
      </c>
      <c r="H62" s="54">
        <v>6377.5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44" t="s">
        <v>215</v>
      </c>
      <c r="E63" s="46">
        <v>47046.625</v>
      </c>
      <c r="F63" s="154">
        <v>46392.25</v>
      </c>
      <c r="G63" s="48">
        <f t="shared" si="8"/>
        <v>-1.3909074242838887E-2</v>
      </c>
      <c r="H63" s="46">
        <v>46816.333333333336</v>
      </c>
      <c r="I63" s="44">
        <f t="shared" si="9"/>
        <v>-9.0584482623586298E-3</v>
      </c>
    </row>
    <row r="64" spans="1:9" ht="16.5" x14ac:dyDescent="0.3">
      <c r="A64" s="37"/>
      <c r="B64" s="34" t="s">
        <v>61</v>
      </c>
      <c r="C64" s="15" t="s">
        <v>130</v>
      </c>
      <c r="D64" s="144" t="s">
        <v>216</v>
      </c>
      <c r="E64" s="46">
        <v>11498.75</v>
      </c>
      <c r="F64" s="154">
        <v>10979.75</v>
      </c>
      <c r="G64" s="48">
        <f t="shared" si="8"/>
        <v>-4.5135340797912815E-2</v>
      </c>
      <c r="H64" s="46">
        <v>11121.142857142857</v>
      </c>
      <c r="I64" s="87">
        <f t="shared" si="9"/>
        <v>-1.2713878326996175E-2</v>
      </c>
    </row>
    <row r="65" spans="1:9" ht="16.5" x14ac:dyDescent="0.3">
      <c r="A65" s="37"/>
      <c r="B65" s="34" t="s">
        <v>62</v>
      </c>
      <c r="C65" s="15" t="s">
        <v>131</v>
      </c>
      <c r="D65" s="144" t="s">
        <v>125</v>
      </c>
      <c r="E65" s="46">
        <v>7739.55</v>
      </c>
      <c r="F65" s="154">
        <v>7318.8888888888887</v>
      </c>
      <c r="G65" s="48">
        <f t="shared" si="8"/>
        <v>-5.435214077189391E-2</v>
      </c>
      <c r="H65" s="46">
        <v>7318.8888888888887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44" t="s">
        <v>126</v>
      </c>
      <c r="E66" s="46">
        <v>3904.7222222222222</v>
      </c>
      <c r="F66" s="154">
        <v>3752.8571428571427</v>
      </c>
      <c r="G66" s="48">
        <f t="shared" si="8"/>
        <v>-3.8892671673492654E-2</v>
      </c>
      <c r="H66" s="46">
        <v>3863.75</v>
      </c>
      <c r="I66" s="87">
        <f t="shared" si="9"/>
        <v>-2.8700836530018075E-2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45" t="s">
        <v>127</v>
      </c>
      <c r="E67" s="49">
        <v>3641.0714285714284</v>
      </c>
      <c r="F67" s="155">
        <v>3192.5</v>
      </c>
      <c r="G67" s="51">
        <f t="shared" si="8"/>
        <v>-0.1231976459048553</v>
      </c>
      <c r="H67" s="58">
        <v>2985</v>
      </c>
      <c r="I67" s="88">
        <f t="shared" si="9"/>
        <v>6.9514237855946404E-2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3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142" t="s">
        <v>134</v>
      </c>
      <c r="E69" s="42">
        <v>3725.8</v>
      </c>
      <c r="F69" s="149">
        <v>3848.6666666666665</v>
      </c>
      <c r="G69" s="45">
        <f>(F69-E69)/E69</f>
        <v>3.297725768067699E-2</v>
      </c>
      <c r="H69" s="43">
        <v>3880.3333333333335</v>
      </c>
      <c r="I69" s="44">
        <f>(F69-H69)/H69</f>
        <v>-8.1608109268963922E-3</v>
      </c>
    </row>
    <row r="70" spans="1:9" ht="16.5" x14ac:dyDescent="0.3">
      <c r="A70" s="37"/>
      <c r="B70" s="34" t="s">
        <v>67</v>
      </c>
      <c r="C70" s="15" t="s">
        <v>139</v>
      </c>
      <c r="D70" s="144" t="s">
        <v>135</v>
      </c>
      <c r="E70" s="46">
        <v>2780.3333333333335</v>
      </c>
      <c r="F70" s="150">
        <v>2801</v>
      </c>
      <c r="G70" s="48">
        <f>(F70-E70)/E70</f>
        <v>7.4331614914278313E-3</v>
      </c>
      <c r="H70" s="47">
        <v>2796.625</v>
      </c>
      <c r="I70" s="44">
        <f>(F70-H70)/H70</f>
        <v>1.5643856434094667E-3</v>
      </c>
    </row>
    <row r="71" spans="1:9" ht="16.5" x14ac:dyDescent="0.3">
      <c r="A71" s="37"/>
      <c r="B71" s="34" t="s">
        <v>69</v>
      </c>
      <c r="C71" s="15" t="s">
        <v>140</v>
      </c>
      <c r="D71" s="144" t="s">
        <v>136</v>
      </c>
      <c r="E71" s="46">
        <v>1339.875</v>
      </c>
      <c r="F71" s="150">
        <v>1326.25</v>
      </c>
      <c r="G71" s="48">
        <f>(F71-E71)/E71</f>
        <v>-1.0168859035357776E-2</v>
      </c>
      <c r="H71" s="47">
        <v>1313.3333333333333</v>
      </c>
      <c r="I71" s="44">
        <f>(F71-H71)/H71</f>
        <v>9.8350253807107189E-3</v>
      </c>
    </row>
    <row r="72" spans="1:9" ht="16.5" x14ac:dyDescent="0.3">
      <c r="A72" s="37"/>
      <c r="B72" s="34" t="s">
        <v>70</v>
      </c>
      <c r="C72" s="15" t="s">
        <v>141</v>
      </c>
      <c r="D72" s="144" t="s">
        <v>137</v>
      </c>
      <c r="E72" s="46">
        <v>2218.3000000000002</v>
      </c>
      <c r="F72" s="150">
        <v>2255.7142857142858</v>
      </c>
      <c r="G72" s="48">
        <f>(F72-E72)/E72</f>
        <v>1.6866197409856915E-2</v>
      </c>
      <c r="H72" s="47">
        <v>2250.7142857142858</v>
      </c>
      <c r="I72" s="44">
        <f>(F72-H72)/H72</f>
        <v>2.221516978736909E-3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45" t="s">
        <v>134</v>
      </c>
      <c r="E73" s="49">
        <v>1605</v>
      </c>
      <c r="F73" s="151">
        <v>1637</v>
      </c>
      <c r="G73" s="48">
        <f>(F73-E73)/E73</f>
        <v>1.9937694704049845E-2</v>
      </c>
      <c r="H73" s="50">
        <v>1635</v>
      </c>
      <c r="I73" s="59">
        <f>(F73-H73)/H73</f>
        <v>1.2232415902140672E-3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3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142" t="s">
        <v>142</v>
      </c>
      <c r="E75" s="42">
        <v>1466.4285714285713</v>
      </c>
      <c r="F75" s="149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43" t="s">
        <v>161</v>
      </c>
      <c r="E76" s="46">
        <v>1269.4444444444443</v>
      </c>
      <c r="F76" s="156">
        <v>1181.1111111111111</v>
      </c>
      <c r="G76" s="48">
        <f t="shared" si="10"/>
        <v>-6.9584245076586379E-2</v>
      </c>
      <c r="H76" s="32">
        <v>1210</v>
      </c>
      <c r="I76" s="44">
        <f t="shared" si="11"/>
        <v>-2.3875114784205714E-2</v>
      </c>
    </row>
    <row r="77" spans="1:9" ht="16.5" x14ac:dyDescent="0.3">
      <c r="A77" s="37"/>
      <c r="B77" s="34" t="s">
        <v>75</v>
      </c>
      <c r="C77" s="15" t="s">
        <v>148</v>
      </c>
      <c r="D77" s="144" t="s">
        <v>145</v>
      </c>
      <c r="E77" s="46">
        <v>803.66666666666663</v>
      </c>
      <c r="F77" s="150">
        <v>934.71428571428567</v>
      </c>
      <c r="G77" s="48">
        <f t="shared" si="10"/>
        <v>0.16306215559637377</v>
      </c>
      <c r="H77" s="47">
        <v>933.28571428571433</v>
      </c>
      <c r="I77" s="44">
        <f t="shared" si="11"/>
        <v>1.5306903413438416E-3</v>
      </c>
    </row>
    <row r="78" spans="1:9" ht="16.5" x14ac:dyDescent="0.3">
      <c r="A78" s="37"/>
      <c r="B78" s="34" t="s">
        <v>77</v>
      </c>
      <c r="C78" s="15" t="s">
        <v>146</v>
      </c>
      <c r="D78" s="144" t="s">
        <v>162</v>
      </c>
      <c r="E78" s="46">
        <v>1532.05</v>
      </c>
      <c r="F78" s="150">
        <v>1515.8888888888889</v>
      </c>
      <c r="G78" s="48">
        <f t="shared" si="10"/>
        <v>-1.054868386221797E-2</v>
      </c>
      <c r="H78" s="47">
        <v>1514.2222222222222</v>
      </c>
      <c r="I78" s="44">
        <f t="shared" si="11"/>
        <v>1.1006750807162227E-3</v>
      </c>
    </row>
    <row r="79" spans="1:9" ht="16.5" x14ac:dyDescent="0.3">
      <c r="A79" s="37"/>
      <c r="B79" s="34" t="s">
        <v>78</v>
      </c>
      <c r="C79" s="15" t="s">
        <v>149</v>
      </c>
      <c r="D79" s="148" t="s">
        <v>147</v>
      </c>
      <c r="E79" s="46">
        <v>1937.3</v>
      </c>
      <c r="F79" s="157">
        <v>1895.8</v>
      </c>
      <c r="G79" s="48">
        <f t="shared" si="10"/>
        <v>-2.1421566097145513E-2</v>
      </c>
      <c r="H79" s="61">
        <v>1926.8</v>
      </c>
      <c r="I79" s="44">
        <f t="shared" si="11"/>
        <v>-1.6088851982561762E-2</v>
      </c>
    </row>
    <row r="80" spans="1:9" ht="16.5" x14ac:dyDescent="0.3">
      <c r="A80" s="37"/>
      <c r="B80" s="34" t="s">
        <v>79</v>
      </c>
      <c r="C80" s="15" t="s">
        <v>155</v>
      </c>
      <c r="D80" s="148" t="s">
        <v>156</v>
      </c>
      <c r="E80" s="46">
        <v>8830</v>
      </c>
      <c r="F80" s="157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45" t="s">
        <v>150</v>
      </c>
      <c r="E81" s="49">
        <v>3988.8</v>
      </c>
      <c r="F81" s="151">
        <v>3913.3</v>
      </c>
      <c r="G81" s="51">
        <f t="shared" si="10"/>
        <v>-1.892799839550742E-2</v>
      </c>
      <c r="H81" s="50">
        <v>3880.3</v>
      </c>
      <c r="I81" s="56">
        <f t="shared" si="11"/>
        <v>8.5044970749684305E-3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19" zoomScaleNormal="100" workbookViewId="0">
      <selection activeCell="F28" sqref="F2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203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0" t="s">
        <v>3</v>
      </c>
      <c r="B12" s="186"/>
      <c r="C12" s="188" t="s">
        <v>0</v>
      </c>
      <c r="D12" s="182" t="s">
        <v>23</v>
      </c>
      <c r="E12" s="182" t="s">
        <v>217</v>
      </c>
      <c r="F12" s="190" t="s">
        <v>223</v>
      </c>
      <c r="G12" s="182" t="s">
        <v>197</v>
      </c>
      <c r="H12" s="190" t="s">
        <v>219</v>
      </c>
      <c r="I12" s="182" t="s">
        <v>187</v>
      </c>
    </row>
    <row r="13" spans="1:9" ht="30.75" customHeight="1" thickBot="1" x14ac:dyDescent="0.25">
      <c r="A13" s="181"/>
      <c r="B13" s="187"/>
      <c r="C13" s="189"/>
      <c r="D13" s="183"/>
      <c r="E13" s="183"/>
      <c r="F13" s="191"/>
      <c r="G13" s="183"/>
      <c r="H13" s="191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3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6">
        <v>1564.5207500000001</v>
      </c>
      <c r="F15" s="83">
        <v>1040</v>
      </c>
      <c r="G15" s="44">
        <f>(F15-E15)/E15</f>
        <v>-0.3352596953412092</v>
      </c>
      <c r="H15" s="83">
        <v>1300</v>
      </c>
      <c r="I15" s="123">
        <f>(F15-H15)/H15</f>
        <v>-0.2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83">
        <v>1369.1392499999999</v>
      </c>
      <c r="F16" s="83">
        <v>1498.2</v>
      </c>
      <c r="G16" s="48">
        <f t="shared" ref="G16:G39" si="0">(F16-E16)/E16</f>
        <v>9.4264151728905662E-2</v>
      </c>
      <c r="H16" s="83">
        <v>1383.2</v>
      </c>
      <c r="I16" s="48">
        <f>(F16-H16)/H16</f>
        <v>8.3140543666859454E-2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83">
        <v>1265.80575</v>
      </c>
      <c r="F17" s="83">
        <v>1150</v>
      </c>
      <c r="G17" s="48">
        <f t="shared" si="0"/>
        <v>-9.1487773696714514E-2</v>
      </c>
      <c r="H17" s="83">
        <v>1220</v>
      </c>
      <c r="I17" s="48">
        <f t="shared" ref="I17:I29" si="1">(F17-H17)/H17</f>
        <v>-5.737704918032787E-2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83">
        <v>934.33749999999998</v>
      </c>
      <c r="F18" s="83">
        <v>750</v>
      </c>
      <c r="G18" s="48">
        <f t="shared" si="0"/>
        <v>-0.19729219901802078</v>
      </c>
      <c r="H18" s="83">
        <v>798.4</v>
      </c>
      <c r="I18" s="48">
        <f t="shared" si="1"/>
        <v>-6.062124248496991E-2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83">
        <v>2091.457611111111</v>
      </c>
      <c r="F19" s="83">
        <v>2023.2</v>
      </c>
      <c r="G19" s="48">
        <f t="shared" si="0"/>
        <v>-3.2636382754536571E-2</v>
      </c>
      <c r="H19" s="83">
        <v>1973.2</v>
      </c>
      <c r="I19" s="48">
        <f t="shared" si="1"/>
        <v>2.5339549969592541E-2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83">
        <v>1416.2107500000002</v>
      </c>
      <c r="F20" s="83">
        <v>1600</v>
      </c>
      <c r="G20" s="48">
        <f t="shared" si="0"/>
        <v>0.12977535299742626</v>
      </c>
      <c r="H20" s="83">
        <v>1450</v>
      </c>
      <c r="I20" s="48">
        <f t="shared" si="1"/>
        <v>0.10344827586206896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83">
        <v>1297.25675</v>
      </c>
      <c r="F21" s="83">
        <v>1363.2</v>
      </c>
      <c r="G21" s="48">
        <f t="shared" si="0"/>
        <v>5.0832843999462737E-2</v>
      </c>
      <c r="H21" s="83">
        <v>1383.2</v>
      </c>
      <c r="I21" s="48">
        <f t="shared" si="1"/>
        <v>-1.4459224985540774E-2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83">
        <v>442.76350000000002</v>
      </c>
      <c r="F22" s="83">
        <v>295</v>
      </c>
      <c r="G22" s="48">
        <f t="shared" si="0"/>
        <v>-0.33373008389354591</v>
      </c>
      <c r="H22" s="83">
        <v>440</v>
      </c>
      <c r="I22" s="48">
        <f t="shared" si="1"/>
        <v>-0.32954545454545453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83">
        <v>562.55624999999998</v>
      </c>
      <c r="F23" s="83">
        <v>437.5</v>
      </c>
      <c r="G23" s="48">
        <f t="shared" si="0"/>
        <v>-0.2222999922229999</v>
      </c>
      <c r="H23" s="83">
        <v>462.5</v>
      </c>
      <c r="I23" s="48">
        <f t="shared" si="1"/>
        <v>-5.4054054054054057E-2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83">
        <v>563.65</v>
      </c>
      <c r="F24" s="83">
        <v>408</v>
      </c>
      <c r="G24" s="48">
        <f t="shared" si="0"/>
        <v>-0.27614654484165702</v>
      </c>
      <c r="H24" s="83">
        <v>470</v>
      </c>
      <c r="I24" s="48">
        <f t="shared" si="1"/>
        <v>-0.13191489361702127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83">
        <v>548.65</v>
      </c>
      <c r="F25" s="83">
        <v>458</v>
      </c>
      <c r="G25" s="48">
        <f t="shared" si="0"/>
        <v>-0.16522373097603205</v>
      </c>
      <c r="H25" s="83">
        <v>470</v>
      </c>
      <c r="I25" s="48">
        <f t="shared" si="1"/>
        <v>-2.553191489361702E-2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83">
        <v>1303.44</v>
      </c>
      <c r="F26" s="83">
        <v>1040</v>
      </c>
      <c r="G26" s="48">
        <f t="shared" si="0"/>
        <v>-0.20211133615663171</v>
      </c>
      <c r="H26" s="83">
        <v>1000</v>
      </c>
      <c r="I26" s="48">
        <f t="shared" si="1"/>
        <v>0.04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83">
        <v>549.46249999999998</v>
      </c>
      <c r="F27" s="83">
        <v>458</v>
      </c>
      <c r="G27" s="48">
        <f t="shared" si="0"/>
        <v>-0.16645812953568256</v>
      </c>
      <c r="H27" s="83">
        <v>500</v>
      </c>
      <c r="I27" s="48">
        <f t="shared" si="1"/>
        <v>-8.4000000000000005E-2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83">
        <v>983.9</v>
      </c>
      <c r="F28" s="83">
        <v>1031.25</v>
      </c>
      <c r="G28" s="48">
        <f t="shared" si="0"/>
        <v>4.8124809431852857E-2</v>
      </c>
      <c r="H28" s="83">
        <v>1104</v>
      </c>
      <c r="I28" s="48">
        <f t="shared" si="1"/>
        <v>-6.5896739130434784E-2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83">
        <v>1271.6965833333334</v>
      </c>
      <c r="F29" s="83">
        <v>1154</v>
      </c>
      <c r="G29" s="48">
        <f t="shared" si="0"/>
        <v>-9.2550837106781067E-2</v>
      </c>
      <c r="H29" s="83">
        <v>1135.25</v>
      </c>
      <c r="I29" s="48">
        <f t="shared" si="1"/>
        <v>1.6516185862144903E-2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74">
        <v>1145.5967499999999</v>
      </c>
      <c r="F30" s="95">
        <v>1038.2</v>
      </c>
      <c r="G30" s="51">
        <f t="shared" si="0"/>
        <v>-9.3747429014616079E-2</v>
      </c>
      <c r="H30" s="95">
        <v>1133.2</v>
      </c>
      <c r="I30" s="51">
        <f>(F30-H30)/H30</f>
        <v>-8.3833392163783965E-2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5"/>
      <c r="F31" s="8"/>
      <c r="G31" s="53"/>
      <c r="H31" s="8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83">
        <v>2238.4695000000002</v>
      </c>
      <c r="F32" s="83">
        <v>1950</v>
      </c>
      <c r="G32" s="44">
        <f t="shared" si="0"/>
        <v>-0.12886907773369266</v>
      </c>
      <c r="H32" s="83">
        <v>2073.1999999999998</v>
      </c>
      <c r="I32" s="45">
        <f>(F32-H32)/H32</f>
        <v>-5.9425043411151762E-2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83">
        <v>2099.1075000000001</v>
      </c>
      <c r="F33" s="83">
        <v>1916.6</v>
      </c>
      <c r="G33" s="48">
        <f t="shared" si="0"/>
        <v>-8.6945285079492188E-2</v>
      </c>
      <c r="H33" s="83">
        <v>1950</v>
      </c>
      <c r="I33" s="48">
        <f>(F33-H33)/H33</f>
        <v>-1.7128205128205176E-2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83">
        <v>1835.2604999999999</v>
      </c>
      <c r="F34" s="83">
        <v>1575</v>
      </c>
      <c r="G34" s="48">
        <f>(F34-E34)/E34</f>
        <v>-0.14181120336867703</v>
      </c>
      <c r="H34" s="83">
        <v>1875</v>
      </c>
      <c r="I34" s="48">
        <f>(F34-H34)/H34</f>
        <v>-0.16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83">
        <v>1711.4552083333331</v>
      </c>
      <c r="F35" s="83">
        <v>1125</v>
      </c>
      <c r="G35" s="48">
        <f t="shared" si="0"/>
        <v>-0.34266465489590048</v>
      </c>
      <c r="H35" s="83">
        <v>1605.3333333333333</v>
      </c>
      <c r="I35" s="48">
        <f>(F35-H35)/H35</f>
        <v>-0.29921096345514947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4">
        <v>2076.8150000000001</v>
      </c>
      <c r="F36" s="83">
        <v>2223.1999999999998</v>
      </c>
      <c r="G36" s="55">
        <f t="shared" si="0"/>
        <v>7.0485334514629253E-2</v>
      </c>
      <c r="H36" s="83">
        <v>1900</v>
      </c>
      <c r="I36" s="48">
        <f>(F36-H36)/H36</f>
        <v>0.17010526315789465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5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83">
        <v>27239.99</v>
      </c>
      <c r="F38" s="84">
        <v>25000</v>
      </c>
      <c r="G38" s="45">
        <f t="shared" si="0"/>
        <v>-8.2231674828074516E-2</v>
      </c>
      <c r="H38" s="84">
        <v>25333.200000000001</v>
      </c>
      <c r="I38" s="45">
        <f>(F38-H38)/H38</f>
        <v>-1.3152700803688468E-2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77">
        <v>15399.314916666668</v>
      </c>
      <c r="F39" s="85">
        <v>16333.2</v>
      </c>
      <c r="G39" s="51">
        <f t="shared" si="0"/>
        <v>6.0644586359006755E-2</v>
      </c>
      <c r="H39" s="85">
        <v>16133.2</v>
      </c>
      <c r="I39" s="51">
        <f>(F39-H39)/H39</f>
        <v>1.2396796667741055E-2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style="82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204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0" t="s">
        <v>3</v>
      </c>
      <c r="B12" s="186"/>
      <c r="C12" s="188" t="s">
        <v>0</v>
      </c>
      <c r="D12" s="182" t="s">
        <v>222</v>
      </c>
      <c r="E12" s="190" t="s">
        <v>223</v>
      </c>
      <c r="F12" s="197" t="s">
        <v>186</v>
      </c>
      <c r="G12" s="182" t="s">
        <v>217</v>
      </c>
      <c r="H12" s="199" t="s">
        <v>224</v>
      </c>
      <c r="I12" s="195" t="s">
        <v>196</v>
      </c>
    </row>
    <row r="13" spans="1:9" ht="39.75" customHeight="1" thickBot="1" x14ac:dyDescent="0.25">
      <c r="A13" s="181"/>
      <c r="B13" s="187"/>
      <c r="C13" s="189"/>
      <c r="D13" s="183"/>
      <c r="E13" s="191"/>
      <c r="F13" s="198"/>
      <c r="G13" s="183"/>
      <c r="H13" s="200"/>
      <c r="I13" s="19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988.8</v>
      </c>
      <c r="E15" s="83">
        <v>1040</v>
      </c>
      <c r="F15" s="67">
        <f t="shared" ref="F15:F30" si="0">D15-E15</f>
        <v>-51.200000000000045</v>
      </c>
      <c r="G15" s="176">
        <v>1564.5207500000001</v>
      </c>
      <c r="H15" s="66">
        <f>AVERAGE(D15:E15)</f>
        <v>1014.4</v>
      </c>
      <c r="I15" s="69">
        <f>(H15-G15)/G15</f>
        <v>-0.35162253360973328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1227.5555555555557</v>
      </c>
      <c r="E16" s="83">
        <v>1498.2</v>
      </c>
      <c r="F16" s="71">
        <f t="shared" si="0"/>
        <v>-270.64444444444439</v>
      </c>
      <c r="G16" s="83">
        <v>1369.1392499999999</v>
      </c>
      <c r="H16" s="68">
        <f t="shared" ref="H16:H30" si="1">AVERAGE(D16:E16)</f>
        <v>1362.8777777777777</v>
      </c>
      <c r="I16" s="72">
        <f t="shared" ref="I16:I39" si="2">(H16-G16)/G16</f>
        <v>-4.5732910090936409E-3</v>
      </c>
    </row>
    <row r="17" spans="1:9" ht="16.5" x14ac:dyDescent="0.3">
      <c r="A17" s="37"/>
      <c r="B17" s="34" t="s">
        <v>6</v>
      </c>
      <c r="C17" s="15" t="s">
        <v>165</v>
      </c>
      <c r="D17" s="47">
        <v>1223.8</v>
      </c>
      <c r="E17" s="83">
        <v>1150</v>
      </c>
      <c r="F17" s="71">
        <f t="shared" si="0"/>
        <v>73.799999999999955</v>
      </c>
      <c r="G17" s="83">
        <v>1265.80575</v>
      </c>
      <c r="H17" s="68">
        <f t="shared" si="1"/>
        <v>1186.9000000000001</v>
      </c>
      <c r="I17" s="72">
        <f t="shared" si="2"/>
        <v>-6.2336381391852498E-2</v>
      </c>
    </row>
    <row r="18" spans="1:9" ht="16.5" x14ac:dyDescent="0.3">
      <c r="A18" s="37"/>
      <c r="B18" s="34" t="s">
        <v>7</v>
      </c>
      <c r="C18" s="15" t="s">
        <v>166</v>
      </c>
      <c r="D18" s="47">
        <v>592.79999999999995</v>
      </c>
      <c r="E18" s="83">
        <v>750</v>
      </c>
      <c r="F18" s="71">
        <f t="shared" si="0"/>
        <v>-157.20000000000005</v>
      </c>
      <c r="G18" s="83">
        <v>934.33749999999998</v>
      </c>
      <c r="H18" s="68">
        <f t="shared" si="1"/>
        <v>671.4</v>
      </c>
      <c r="I18" s="72">
        <f t="shared" si="2"/>
        <v>-0.2814159765609322</v>
      </c>
    </row>
    <row r="19" spans="1:9" ht="16.5" x14ac:dyDescent="0.3">
      <c r="A19" s="37"/>
      <c r="B19" s="34" t="s">
        <v>8</v>
      </c>
      <c r="C19" s="15" t="s">
        <v>167</v>
      </c>
      <c r="D19" s="47">
        <v>2672.5</v>
      </c>
      <c r="E19" s="83">
        <v>2023.2</v>
      </c>
      <c r="F19" s="71">
        <f t="shared" si="0"/>
        <v>649.29999999999995</v>
      </c>
      <c r="G19" s="83">
        <v>2091.457611111111</v>
      </c>
      <c r="H19" s="68">
        <f t="shared" si="1"/>
        <v>2347.85</v>
      </c>
      <c r="I19" s="72">
        <f t="shared" si="2"/>
        <v>0.12259028704515677</v>
      </c>
    </row>
    <row r="20" spans="1:9" ht="16.5" x14ac:dyDescent="0.3">
      <c r="A20" s="37"/>
      <c r="B20" s="34" t="s">
        <v>9</v>
      </c>
      <c r="C20" s="15" t="s">
        <v>168</v>
      </c>
      <c r="D20" s="47">
        <v>1383.8</v>
      </c>
      <c r="E20" s="83">
        <v>1600</v>
      </c>
      <c r="F20" s="71">
        <f t="shared" si="0"/>
        <v>-216.20000000000005</v>
      </c>
      <c r="G20" s="83">
        <v>1416.2107500000002</v>
      </c>
      <c r="H20" s="68">
        <f t="shared" si="1"/>
        <v>1491.9</v>
      </c>
      <c r="I20" s="72">
        <f t="shared" si="2"/>
        <v>5.3444905710537706E-2</v>
      </c>
    </row>
    <row r="21" spans="1:9" ht="16.5" x14ac:dyDescent="0.3">
      <c r="A21" s="37"/>
      <c r="B21" s="34" t="s">
        <v>10</v>
      </c>
      <c r="C21" s="15" t="s">
        <v>169</v>
      </c>
      <c r="D21" s="47">
        <v>1313.8</v>
      </c>
      <c r="E21" s="83">
        <v>1363.2</v>
      </c>
      <c r="F21" s="71">
        <f t="shared" si="0"/>
        <v>-49.400000000000091</v>
      </c>
      <c r="G21" s="83">
        <v>1297.25675</v>
      </c>
      <c r="H21" s="68">
        <f t="shared" si="1"/>
        <v>1338.5</v>
      </c>
      <c r="I21" s="72">
        <f t="shared" si="2"/>
        <v>3.1792665561385582E-2</v>
      </c>
    </row>
    <row r="22" spans="1:9" ht="16.5" x14ac:dyDescent="0.3">
      <c r="A22" s="37"/>
      <c r="B22" s="34" t="s">
        <v>11</v>
      </c>
      <c r="C22" s="15" t="s">
        <v>170</v>
      </c>
      <c r="D22" s="47">
        <v>399.8</v>
      </c>
      <c r="E22" s="83">
        <v>295</v>
      </c>
      <c r="F22" s="71">
        <f t="shared" si="0"/>
        <v>104.80000000000001</v>
      </c>
      <c r="G22" s="83">
        <v>442.76350000000002</v>
      </c>
      <c r="H22" s="68">
        <f t="shared" si="1"/>
        <v>347.4</v>
      </c>
      <c r="I22" s="72">
        <f t="shared" si="2"/>
        <v>-0.21538247845633174</v>
      </c>
    </row>
    <row r="23" spans="1:9" ht="16.5" x14ac:dyDescent="0.3">
      <c r="A23" s="37"/>
      <c r="B23" s="34" t="s">
        <v>12</v>
      </c>
      <c r="C23" s="15" t="s">
        <v>171</v>
      </c>
      <c r="D23" s="47">
        <v>520</v>
      </c>
      <c r="E23" s="83">
        <v>437.5</v>
      </c>
      <c r="F23" s="71">
        <f t="shared" si="0"/>
        <v>82.5</v>
      </c>
      <c r="G23" s="83">
        <v>562.55624999999998</v>
      </c>
      <c r="H23" s="68">
        <f t="shared" si="1"/>
        <v>478.75</v>
      </c>
      <c r="I23" s="72">
        <f t="shared" si="2"/>
        <v>-0.14897399148973989</v>
      </c>
    </row>
    <row r="24" spans="1:9" ht="16.5" x14ac:dyDescent="0.3">
      <c r="A24" s="37"/>
      <c r="B24" s="34" t="s">
        <v>13</v>
      </c>
      <c r="C24" s="15" t="s">
        <v>172</v>
      </c>
      <c r="D24" s="47">
        <v>505</v>
      </c>
      <c r="E24" s="83">
        <v>408</v>
      </c>
      <c r="F24" s="71">
        <f t="shared" si="0"/>
        <v>97</v>
      </c>
      <c r="G24" s="83">
        <v>563.65</v>
      </c>
      <c r="H24" s="68">
        <f t="shared" si="1"/>
        <v>456.5</v>
      </c>
      <c r="I24" s="72">
        <f t="shared" si="2"/>
        <v>-0.19010023951033439</v>
      </c>
    </row>
    <row r="25" spans="1:9" ht="16.5" x14ac:dyDescent="0.3">
      <c r="A25" s="37"/>
      <c r="B25" s="34" t="s">
        <v>14</v>
      </c>
      <c r="C25" s="15" t="s">
        <v>173</v>
      </c>
      <c r="D25" s="47">
        <v>537.29999999999995</v>
      </c>
      <c r="E25" s="83">
        <v>458</v>
      </c>
      <c r="F25" s="71">
        <f t="shared" si="0"/>
        <v>79.299999999999955</v>
      </c>
      <c r="G25" s="83">
        <v>548.65</v>
      </c>
      <c r="H25" s="68">
        <f t="shared" si="1"/>
        <v>497.65</v>
      </c>
      <c r="I25" s="72">
        <f t="shared" si="2"/>
        <v>-9.2955436070354516E-2</v>
      </c>
    </row>
    <row r="26" spans="1:9" ht="16.5" x14ac:dyDescent="0.3">
      <c r="A26" s="37"/>
      <c r="B26" s="34" t="s">
        <v>15</v>
      </c>
      <c r="C26" s="15" t="s">
        <v>174</v>
      </c>
      <c r="D26" s="47">
        <v>1338.8</v>
      </c>
      <c r="E26" s="83">
        <v>1040</v>
      </c>
      <c r="F26" s="71">
        <f t="shared" si="0"/>
        <v>298.79999999999995</v>
      </c>
      <c r="G26" s="83">
        <v>1303.44</v>
      </c>
      <c r="H26" s="68">
        <f t="shared" si="1"/>
        <v>1189.4000000000001</v>
      </c>
      <c r="I26" s="72">
        <f t="shared" si="2"/>
        <v>-8.7491560792978554E-2</v>
      </c>
    </row>
    <row r="27" spans="1:9" ht="16.5" x14ac:dyDescent="0.3">
      <c r="A27" s="37"/>
      <c r="B27" s="34" t="s">
        <v>16</v>
      </c>
      <c r="C27" s="15" t="s">
        <v>175</v>
      </c>
      <c r="D27" s="47">
        <v>515</v>
      </c>
      <c r="E27" s="83">
        <v>458</v>
      </c>
      <c r="F27" s="71">
        <f t="shared" si="0"/>
        <v>57</v>
      </c>
      <c r="G27" s="83">
        <v>549.46249999999998</v>
      </c>
      <c r="H27" s="68">
        <f t="shared" si="1"/>
        <v>486.5</v>
      </c>
      <c r="I27" s="72">
        <f t="shared" si="2"/>
        <v>-0.11458925768364535</v>
      </c>
    </row>
    <row r="28" spans="1:9" ht="16.5" x14ac:dyDescent="0.3">
      <c r="A28" s="37"/>
      <c r="B28" s="34" t="s">
        <v>17</v>
      </c>
      <c r="C28" s="15" t="s">
        <v>176</v>
      </c>
      <c r="D28" s="47">
        <v>959</v>
      </c>
      <c r="E28" s="83">
        <v>1031.25</v>
      </c>
      <c r="F28" s="71">
        <f t="shared" si="0"/>
        <v>-72.25</v>
      </c>
      <c r="G28" s="83">
        <v>983.9</v>
      </c>
      <c r="H28" s="68">
        <f t="shared" si="1"/>
        <v>995.125</v>
      </c>
      <c r="I28" s="72">
        <f t="shared" si="2"/>
        <v>1.1408679743876434E-2</v>
      </c>
    </row>
    <row r="29" spans="1:9" ht="16.5" x14ac:dyDescent="0.3">
      <c r="A29" s="37"/>
      <c r="B29" s="34" t="s">
        <v>18</v>
      </c>
      <c r="C29" s="15" t="s">
        <v>177</v>
      </c>
      <c r="D29" s="47">
        <v>1681.1111111111111</v>
      </c>
      <c r="E29" s="83">
        <v>1154</v>
      </c>
      <c r="F29" s="71">
        <f t="shared" si="0"/>
        <v>527.11111111111109</v>
      </c>
      <c r="G29" s="83">
        <v>1271.6965833333334</v>
      </c>
      <c r="H29" s="68">
        <f t="shared" si="1"/>
        <v>1417.5555555555557</v>
      </c>
      <c r="I29" s="72">
        <f t="shared" si="2"/>
        <v>0.11469636242939418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1109</v>
      </c>
      <c r="E30" s="95">
        <v>1038.2</v>
      </c>
      <c r="F30" s="74">
        <f t="shared" si="0"/>
        <v>70.799999999999955</v>
      </c>
      <c r="G30" s="177">
        <v>1145.5967499999999</v>
      </c>
      <c r="H30" s="104">
        <f t="shared" si="1"/>
        <v>1073.5999999999999</v>
      </c>
      <c r="I30" s="75">
        <f t="shared" si="2"/>
        <v>-6.2846503361675937E-2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175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2016.25</v>
      </c>
      <c r="E32" s="83">
        <v>1950</v>
      </c>
      <c r="F32" s="67">
        <f>D32-E32</f>
        <v>66.25</v>
      </c>
      <c r="G32" s="176">
        <v>2238.4695000000002</v>
      </c>
      <c r="H32" s="68">
        <f>AVERAGE(D32:E32)</f>
        <v>1983.125</v>
      </c>
      <c r="I32" s="78">
        <f t="shared" si="2"/>
        <v>-0.11407102040032269</v>
      </c>
    </row>
    <row r="33" spans="1:9" ht="16.5" x14ac:dyDescent="0.3">
      <c r="A33" s="37"/>
      <c r="B33" s="34" t="s">
        <v>27</v>
      </c>
      <c r="C33" s="15" t="s">
        <v>180</v>
      </c>
      <c r="D33" s="47">
        <v>1983.8</v>
      </c>
      <c r="E33" s="83">
        <v>1916.6</v>
      </c>
      <c r="F33" s="79">
        <f>D33-E33</f>
        <v>67.200000000000045</v>
      </c>
      <c r="G33" s="83">
        <v>2099.1075000000001</v>
      </c>
      <c r="H33" s="68">
        <f>AVERAGE(D33:E33)</f>
        <v>1950.1999999999998</v>
      </c>
      <c r="I33" s="72">
        <f t="shared" si="2"/>
        <v>-7.0938482188263458E-2</v>
      </c>
    </row>
    <row r="34" spans="1:9" ht="16.5" x14ac:dyDescent="0.3">
      <c r="A34" s="37"/>
      <c r="B34" s="39" t="s">
        <v>28</v>
      </c>
      <c r="C34" s="15" t="s">
        <v>181</v>
      </c>
      <c r="D34" s="47">
        <v>2003.75</v>
      </c>
      <c r="E34" s="83">
        <v>1575</v>
      </c>
      <c r="F34" s="71">
        <f>D34-E34</f>
        <v>428.75</v>
      </c>
      <c r="G34" s="83">
        <v>1835.2604999999999</v>
      </c>
      <c r="H34" s="68">
        <f>AVERAGE(D34:E34)</f>
        <v>1789.375</v>
      </c>
      <c r="I34" s="72">
        <f t="shared" si="2"/>
        <v>-2.5002172716080288E-2</v>
      </c>
    </row>
    <row r="35" spans="1:9" ht="16.5" x14ac:dyDescent="0.3">
      <c r="A35" s="37"/>
      <c r="B35" s="34" t="s">
        <v>29</v>
      </c>
      <c r="C35" s="15" t="s">
        <v>182</v>
      </c>
      <c r="D35" s="47">
        <v>1583.3333333333333</v>
      </c>
      <c r="E35" s="83">
        <v>1125</v>
      </c>
      <c r="F35" s="79">
        <f>D35-E35</f>
        <v>458.33333333333326</v>
      </c>
      <c r="G35" s="83">
        <v>1711.4552083333331</v>
      </c>
      <c r="H35" s="68">
        <f>AVERAGE(D35:E35)</f>
        <v>1354.1666666666665</v>
      </c>
      <c r="I35" s="72">
        <f t="shared" si="2"/>
        <v>-0.2087630105228433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1887.8</v>
      </c>
      <c r="E36" s="83">
        <v>2223.1999999999998</v>
      </c>
      <c r="F36" s="71">
        <f>D36-E36</f>
        <v>-335.39999999999986</v>
      </c>
      <c r="G36" s="177">
        <v>2076.8150000000001</v>
      </c>
      <c r="H36" s="68">
        <f>AVERAGE(D36:E36)</f>
        <v>2055.5</v>
      </c>
      <c r="I36" s="80">
        <f t="shared" si="2"/>
        <v>-1.026331185011667E-2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178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27967.777777777777</v>
      </c>
      <c r="E38" s="84">
        <v>25000</v>
      </c>
      <c r="F38" s="67">
        <f>D38-E38</f>
        <v>2967.7777777777774</v>
      </c>
      <c r="G38" s="83">
        <v>27239.99</v>
      </c>
      <c r="H38" s="67">
        <f>AVERAGE(D38:E38)</f>
        <v>26483.888888888891</v>
      </c>
      <c r="I38" s="78">
        <f t="shared" si="2"/>
        <v>-2.7757026016203053E-2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15408.666666666666</v>
      </c>
      <c r="E39" s="85">
        <v>16333.2</v>
      </c>
      <c r="F39" s="74">
        <f>D39-E39</f>
        <v>-924.53333333333467</v>
      </c>
      <c r="G39" s="83">
        <v>15399.314916666668</v>
      </c>
      <c r="H39" s="81">
        <f>AVERAGE(D39:E39)</f>
        <v>15870.933333333334</v>
      </c>
      <c r="I39" s="75">
        <f t="shared" si="2"/>
        <v>3.062593493404268E-2</v>
      </c>
    </row>
    <row r="40" spans="1:9" ht="15.75" customHeight="1" thickBot="1" x14ac:dyDescent="0.25">
      <c r="A40" s="192"/>
      <c r="B40" s="193"/>
      <c r="C40" s="194"/>
      <c r="D40" s="86">
        <f>SUM(D15:D39)</f>
        <v>69819.444444444438</v>
      </c>
      <c r="E40" s="86">
        <f t="shared" ref="E40" si="3">SUM(E15:E39)</f>
        <v>65867.55</v>
      </c>
      <c r="F40" s="86">
        <f>SUM(F15:F39)</f>
        <v>3951.8944444444423</v>
      </c>
      <c r="G40" s="86">
        <f>SUM(G15:G39)</f>
        <v>69910.856569444441</v>
      </c>
      <c r="H40" s="86">
        <f>AVERAGE(D40:E40)</f>
        <v>67843.497222222213</v>
      </c>
      <c r="I40" s="75">
        <f>(H40-G40)/G40</f>
        <v>-2.9571363428635158E-2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3.75" customHeight="1" thickBot="1" x14ac:dyDescent="0.25">
      <c r="A14" s="181"/>
      <c r="B14" s="187"/>
      <c r="C14" s="189"/>
      <c r="D14" s="202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1564.5207500000001</v>
      </c>
      <c r="F16" s="42">
        <v>1014.4</v>
      </c>
      <c r="G16" s="21">
        <f>(F16-E16)/E16</f>
        <v>-0.35162253360973328</v>
      </c>
      <c r="H16" s="42">
        <v>1261.95</v>
      </c>
      <c r="I16" s="21">
        <f>(F16-H16)/H16</f>
        <v>-0.19616466579499986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1369.1392499999999</v>
      </c>
      <c r="F17" s="46">
        <v>1362.8777777777777</v>
      </c>
      <c r="G17" s="21">
        <f t="shared" ref="G17:G80" si="0">(F17-E17)/E17</f>
        <v>-4.5732910090936409E-3</v>
      </c>
      <c r="H17" s="46">
        <v>1424.2666666666667</v>
      </c>
      <c r="I17" s="21">
        <f t="shared" ref="I17:I31" si="1">(F17-H17)/H17</f>
        <v>-4.3102103226611767E-2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1265.80575</v>
      </c>
      <c r="F18" s="46">
        <v>1186.9000000000001</v>
      </c>
      <c r="G18" s="21">
        <f t="shared" si="0"/>
        <v>-6.2336381391852498E-2</v>
      </c>
      <c r="H18" s="46">
        <v>1284.4000000000001</v>
      </c>
      <c r="I18" s="21">
        <f t="shared" si="1"/>
        <v>-7.5910931174089064E-2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934.33749999999998</v>
      </c>
      <c r="F19" s="46">
        <v>671.4</v>
      </c>
      <c r="G19" s="21">
        <f t="shared" si="0"/>
        <v>-0.2814159765609322</v>
      </c>
      <c r="H19" s="46">
        <v>705.59999999999991</v>
      </c>
      <c r="I19" s="21">
        <f t="shared" si="1"/>
        <v>-4.8469387755101949E-2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2091.457611111111</v>
      </c>
      <c r="F20" s="46">
        <v>2347.85</v>
      </c>
      <c r="G20" s="21">
        <f>(F20-E20)/E20</f>
        <v>0.12259028704515677</v>
      </c>
      <c r="H20" s="46">
        <v>2370.35</v>
      </c>
      <c r="I20" s="21">
        <f t="shared" si="1"/>
        <v>-9.492269074187357E-3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1416.2107500000002</v>
      </c>
      <c r="F21" s="46">
        <v>1491.9</v>
      </c>
      <c r="G21" s="21">
        <f t="shared" si="0"/>
        <v>5.3444905710537706E-2</v>
      </c>
      <c r="H21" s="46">
        <v>1432.4</v>
      </c>
      <c r="I21" s="21">
        <f t="shared" si="1"/>
        <v>4.1538676347388996E-2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1297.25675</v>
      </c>
      <c r="F22" s="46">
        <v>1338.5</v>
      </c>
      <c r="G22" s="21">
        <f t="shared" si="0"/>
        <v>3.1792665561385582E-2</v>
      </c>
      <c r="H22" s="46">
        <v>1346</v>
      </c>
      <c r="I22" s="21">
        <f t="shared" si="1"/>
        <v>-5.5720653789004459E-3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442.76350000000002</v>
      </c>
      <c r="F23" s="46">
        <v>347.4</v>
      </c>
      <c r="G23" s="21">
        <f t="shared" si="0"/>
        <v>-0.21538247845633174</v>
      </c>
      <c r="H23" s="46">
        <v>422.4</v>
      </c>
      <c r="I23" s="21">
        <f t="shared" si="1"/>
        <v>-0.1775568181818182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562.55624999999998</v>
      </c>
      <c r="F24" s="46">
        <v>478.75</v>
      </c>
      <c r="G24" s="21">
        <f t="shared" si="0"/>
        <v>-0.14897399148973989</v>
      </c>
      <c r="H24" s="46">
        <v>488.65</v>
      </c>
      <c r="I24" s="21">
        <f t="shared" si="1"/>
        <v>-2.0259899723728596E-2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563.65</v>
      </c>
      <c r="F25" s="46">
        <v>456.5</v>
      </c>
      <c r="G25" s="21">
        <f t="shared" si="0"/>
        <v>-0.19010023951033439</v>
      </c>
      <c r="H25" s="46">
        <v>492.5</v>
      </c>
      <c r="I25" s="21">
        <f t="shared" si="1"/>
        <v>-7.309644670050762E-2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548.65</v>
      </c>
      <c r="F26" s="46">
        <v>497.65</v>
      </c>
      <c r="G26" s="21">
        <f t="shared" si="0"/>
        <v>-9.2955436070354516E-2</v>
      </c>
      <c r="H26" s="46">
        <v>491.15</v>
      </c>
      <c r="I26" s="21">
        <f t="shared" si="1"/>
        <v>1.323424615697852E-2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1303.44</v>
      </c>
      <c r="F27" s="46">
        <v>1189.4000000000001</v>
      </c>
      <c r="G27" s="21">
        <f t="shared" si="0"/>
        <v>-8.7491560792978554E-2</v>
      </c>
      <c r="H27" s="46">
        <v>1164.4000000000001</v>
      </c>
      <c r="I27" s="21">
        <f t="shared" si="1"/>
        <v>2.1470285125386464E-2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549.46249999999998</v>
      </c>
      <c r="F28" s="46">
        <v>486.5</v>
      </c>
      <c r="G28" s="21">
        <f t="shared" si="0"/>
        <v>-0.11458925768364535</v>
      </c>
      <c r="H28" s="46">
        <v>502.5</v>
      </c>
      <c r="I28" s="21">
        <f t="shared" si="1"/>
        <v>-3.1840796019900496E-2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983.9</v>
      </c>
      <c r="F29" s="46">
        <v>995.125</v>
      </c>
      <c r="G29" s="21">
        <f t="shared" si="0"/>
        <v>1.1408679743876434E-2</v>
      </c>
      <c r="H29" s="46">
        <v>1044</v>
      </c>
      <c r="I29" s="21">
        <f t="shared" si="1"/>
        <v>-4.6815134099616858E-2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1271.6965833333334</v>
      </c>
      <c r="F30" s="46">
        <v>1417.5555555555557</v>
      </c>
      <c r="G30" s="21">
        <f t="shared" si="0"/>
        <v>0.11469636242939418</v>
      </c>
      <c r="H30" s="46">
        <v>1371.625</v>
      </c>
      <c r="I30" s="21">
        <f t="shared" si="1"/>
        <v>3.3486233887218192E-2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1145.5967499999999</v>
      </c>
      <c r="F31" s="49">
        <v>1073.5999999999999</v>
      </c>
      <c r="G31" s="23">
        <f t="shared" si="0"/>
        <v>-6.2846503361675937E-2</v>
      </c>
      <c r="H31" s="49">
        <v>1154.0500000000002</v>
      </c>
      <c r="I31" s="23">
        <f t="shared" si="1"/>
        <v>-6.9711017720202995E-2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2238.4695000000002</v>
      </c>
      <c r="F33" s="54">
        <v>1983.125</v>
      </c>
      <c r="G33" s="21">
        <f t="shared" si="0"/>
        <v>-0.11407102040032269</v>
      </c>
      <c r="H33" s="54">
        <v>2114.6624999999999</v>
      </c>
      <c r="I33" s="21">
        <f>(F33-H33)/H33</f>
        <v>-6.2202597341183247E-2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2099.1075000000001</v>
      </c>
      <c r="F34" s="46">
        <v>1950.1999999999998</v>
      </c>
      <c r="G34" s="21">
        <f t="shared" si="0"/>
        <v>-7.0938482188263458E-2</v>
      </c>
      <c r="H34" s="46">
        <v>2039.85</v>
      </c>
      <c r="I34" s="21">
        <f>(F34-H34)/H34</f>
        <v>-4.3949309998284232E-2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1835.2604999999999</v>
      </c>
      <c r="F35" s="46">
        <v>1789.375</v>
      </c>
      <c r="G35" s="21">
        <f t="shared" si="0"/>
        <v>-2.5002172716080288E-2</v>
      </c>
      <c r="H35" s="46">
        <v>1922.5</v>
      </c>
      <c r="I35" s="21">
        <f>(F35-H35)/H35</f>
        <v>-6.9245773732119639E-2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1711.4552083333331</v>
      </c>
      <c r="F36" s="46">
        <v>1354.1666666666665</v>
      </c>
      <c r="G36" s="21">
        <f t="shared" si="0"/>
        <v>-0.2087630105228433</v>
      </c>
      <c r="H36" s="46">
        <v>1652.6666666666665</v>
      </c>
      <c r="I36" s="21">
        <f>(F36-H36)/H36</f>
        <v>-0.18061718434852764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2076.8150000000001</v>
      </c>
      <c r="F37" s="49">
        <v>2055.5</v>
      </c>
      <c r="G37" s="23">
        <f t="shared" si="0"/>
        <v>-1.026331185011667E-2</v>
      </c>
      <c r="H37" s="49">
        <v>1937.35</v>
      </c>
      <c r="I37" s="23">
        <f>(F37-H37)/H37</f>
        <v>6.0985366609027848E-2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27239.99</v>
      </c>
      <c r="F39" s="46">
        <v>26483.888888888891</v>
      </c>
      <c r="G39" s="21">
        <f t="shared" si="0"/>
        <v>-2.7757026016203053E-2</v>
      </c>
      <c r="H39" s="46">
        <v>26650.488888888889</v>
      </c>
      <c r="I39" s="21">
        <f t="shared" ref="I39:I44" si="2">(F39-H39)/H39</f>
        <v>-6.2512924507534028E-3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15399.314916666668</v>
      </c>
      <c r="F40" s="46">
        <v>15870.933333333334</v>
      </c>
      <c r="G40" s="21">
        <f t="shared" si="0"/>
        <v>3.062593493404268E-2</v>
      </c>
      <c r="H40" s="46">
        <v>15993.155555555557</v>
      </c>
      <c r="I40" s="21">
        <f t="shared" si="2"/>
        <v>-7.6421580342702399E-3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10615.6875</v>
      </c>
      <c r="F41" s="57">
        <v>12141</v>
      </c>
      <c r="G41" s="21">
        <f t="shared" si="0"/>
        <v>0.14368475899464825</v>
      </c>
      <c r="H41" s="57">
        <v>11391</v>
      </c>
      <c r="I41" s="21">
        <f t="shared" si="2"/>
        <v>6.5841453779299453E-2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6179.0874999999996</v>
      </c>
      <c r="F42" s="47">
        <v>5534.333333333333</v>
      </c>
      <c r="G42" s="21">
        <f t="shared" si="0"/>
        <v>-0.10434456004493652</v>
      </c>
      <c r="H42" s="47">
        <v>5619.333333333333</v>
      </c>
      <c r="I42" s="21">
        <f t="shared" si="2"/>
        <v>-1.5126349507652154E-2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9976</v>
      </c>
      <c r="G43" s="21">
        <f t="shared" si="0"/>
        <v>7.571505344240064E-4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12680</v>
      </c>
      <c r="G44" s="31">
        <f t="shared" si="0"/>
        <v>-6.269592476489028E-3</v>
      </c>
      <c r="H44" s="50">
        <v>12700</v>
      </c>
      <c r="I44" s="31">
        <f t="shared" si="2"/>
        <v>-1.5748031496062992E-3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6"/>
      <c r="G45" s="41"/>
      <c r="H45" s="126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6361.666666666667</v>
      </c>
      <c r="F46" s="43">
        <v>6089.4444444444443</v>
      </c>
      <c r="G46" s="21">
        <f t="shared" si="0"/>
        <v>-4.2791022618112018E-2</v>
      </c>
      <c r="H46" s="43">
        <v>6153.75</v>
      </c>
      <c r="I46" s="21">
        <f t="shared" ref="I46:I51" si="3">(F46-H46)/H46</f>
        <v>-1.0449816056153671E-2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6061.9444444444443</v>
      </c>
      <c r="F47" s="47">
        <v>6034.2222222222226</v>
      </c>
      <c r="G47" s="21">
        <f t="shared" si="0"/>
        <v>-4.5731567612151483E-3</v>
      </c>
      <c r="H47" s="47">
        <v>6024.2222222222226</v>
      </c>
      <c r="I47" s="21">
        <f t="shared" si="3"/>
        <v>1.659965325168763E-3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18983.015666666666</v>
      </c>
      <c r="F49" s="47">
        <v>17681.339250000001</v>
      </c>
      <c r="G49" s="21">
        <f t="shared" si="0"/>
        <v>-6.8570581172324022E-2</v>
      </c>
      <c r="H49" s="47">
        <v>18056.339250000001</v>
      </c>
      <c r="I49" s="21">
        <f t="shared" si="3"/>
        <v>-2.0768329327884111E-2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2237.5</v>
      </c>
      <c r="F50" s="47">
        <v>2235.8333333333335</v>
      </c>
      <c r="G50" s="21">
        <f t="shared" si="0"/>
        <v>-7.4487895716939217E-4</v>
      </c>
      <c r="H50" s="47">
        <v>2263</v>
      </c>
      <c r="I50" s="21">
        <f t="shared" si="3"/>
        <v>-1.2004713507143843E-2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3347.1428571428573</v>
      </c>
      <c r="F54" s="70">
        <v>3443.5</v>
      </c>
      <c r="G54" s="21">
        <f t="shared" si="0"/>
        <v>2.8787878787878727E-2</v>
      </c>
      <c r="H54" s="70">
        <v>3419.75</v>
      </c>
      <c r="I54" s="21">
        <f t="shared" si="4"/>
        <v>6.9449521163827766E-3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3102</v>
      </c>
      <c r="G55" s="21">
        <f t="shared" si="0"/>
        <v>0.52682526661197693</v>
      </c>
      <c r="H55" s="70">
        <v>2883.75</v>
      </c>
      <c r="I55" s="21">
        <f t="shared" si="4"/>
        <v>7.568270481144343E-2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4814.375</v>
      </c>
      <c r="F56" s="70">
        <v>4750</v>
      </c>
      <c r="G56" s="21">
        <f t="shared" si="0"/>
        <v>-1.3371413734908476E-2</v>
      </c>
      <c r="H56" s="70">
        <v>4750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2">
        <v>2028</v>
      </c>
      <c r="G57" s="21">
        <f t="shared" si="0"/>
        <v>-5.929648241206037E-2</v>
      </c>
      <c r="H57" s="102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4761.25</v>
      </c>
      <c r="F58" s="50">
        <v>4628</v>
      </c>
      <c r="G58" s="29">
        <f t="shared" si="0"/>
        <v>-2.7986348122866895E-2</v>
      </c>
      <c r="H58" s="50">
        <v>4541</v>
      </c>
      <c r="I58" s="29">
        <f t="shared" si="4"/>
        <v>1.9158775600088086E-2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5107.5</v>
      </c>
      <c r="F59" s="68">
        <v>4688.125</v>
      </c>
      <c r="G59" s="21">
        <f t="shared" si="0"/>
        <v>-8.2109642682329911E-2</v>
      </c>
      <c r="H59" s="68">
        <v>4550.625</v>
      </c>
      <c r="I59" s="21">
        <f t="shared" si="4"/>
        <v>3.0215629721192145E-2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4802.5</v>
      </c>
      <c r="G60" s="21">
        <f t="shared" si="0"/>
        <v>-4.7028475047127691E-2</v>
      </c>
      <c r="H60" s="70">
        <v>4802.5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21514.375</v>
      </c>
      <c r="F61" s="73">
        <v>20974.285714285714</v>
      </c>
      <c r="G61" s="29">
        <f t="shared" si="0"/>
        <v>-2.5103647478222642E-2</v>
      </c>
      <c r="H61" s="73">
        <v>20974.285714285714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6455.5</v>
      </c>
      <c r="F63" s="54">
        <v>6377.5</v>
      </c>
      <c r="G63" s="21">
        <f t="shared" si="0"/>
        <v>-1.2082720161102935E-2</v>
      </c>
      <c r="H63" s="54">
        <v>6377.5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46392.25</v>
      </c>
      <c r="G64" s="21">
        <f t="shared" si="0"/>
        <v>-1.3909074242838887E-2</v>
      </c>
      <c r="H64" s="46">
        <v>46816.333333333336</v>
      </c>
      <c r="I64" s="21">
        <f t="shared" si="5"/>
        <v>-9.0584482623586298E-3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11498.75</v>
      </c>
      <c r="F65" s="46">
        <v>10979.75</v>
      </c>
      <c r="G65" s="21">
        <f t="shared" si="0"/>
        <v>-4.5135340797912815E-2</v>
      </c>
      <c r="H65" s="46">
        <v>11121.142857142857</v>
      </c>
      <c r="I65" s="21">
        <f t="shared" si="5"/>
        <v>-1.2713878326996175E-2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7739.55</v>
      </c>
      <c r="F66" s="46">
        <v>7318.8888888888887</v>
      </c>
      <c r="G66" s="21">
        <f t="shared" si="0"/>
        <v>-5.435214077189391E-2</v>
      </c>
      <c r="H66" s="46">
        <v>7318.8888888888887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3904.7222222222222</v>
      </c>
      <c r="F67" s="46">
        <v>3752.8571428571427</v>
      </c>
      <c r="G67" s="21">
        <f t="shared" si="0"/>
        <v>-3.8892671673492654E-2</v>
      </c>
      <c r="H67" s="46">
        <v>3863.75</v>
      </c>
      <c r="I67" s="21">
        <f t="shared" si="5"/>
        <v>-2.8700836530018075E-2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3641.0714285714284</v>
      </c>
      <c r="F68" s="58">
        <v>3192.5</v>
      </c>
      <c r="G68" s="31">
        <f t="shared" si="0"/>
        <v>-0.1231976459048553</v>
      </c>
      <c r="H68" s="58">
        <v>2985</v>
      </c>
      <c r="I68" s="31">
        <f t="shared" si="5"/>
        <v>6.9514237855946404E-2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3848.6666666666665</v>
      </c>
      <c r="G70" s="21">
        <f t="shared" si="0"/>
        <v>3.297725768067699E-2</v>
      </c>
      <c r="H70" s="43">
        <v>3880.3333333333335</v>
      </c>
      <c r="I70" s="21">
        <f t="shared" si="5"/>
        <v>-8.1608109268963922E-3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2801</v>
      </c>
      <c r="G71" s="21">
        <f t="shared" si="0"/>
        <v>7.4331614914278313E-3</v>
      </c>
      <c r="H71" s="47">
        <v>2796.625</v>
      </c>
      <c r="I71" s="21">
        <f t="shared" si="5"/>
        <v>1.5643856434094667E-3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1339.875</v>
      </c>
      <c r="F72" s="47">
        <v>1326.25</v>
      </c>
      <c r="G72" s="21">
        <f t="shared" si="0"/>
        <v>-1.0168859035357776E-2</v>
      </c>
      <c r="H72" s="47">
        <v>1313.3333333333333</v>
      </c>
      <c r="I72" s="21">
        <f t="shared" si="5"/>
        <v>9.8350253807107189E-3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2255.7142857142858</v>
      </c>
      <c r="G73" s="21">
        <f t="shared" si="0"/>
        <v>1.6866197409856915E-2</v>
      </c>
      <c r="H73" s="47">
        <v>2250.7142857142858</v>
      </c>
      <c r="I73" s="21">
        <f t="shared" si="5"/>
        <v>2.221516978736909E-3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1605</v>
      </c>
      <c r="F74" s="50">
        <v>1637</v>
      </c>
      <c r="G74" s="21">
        <f t="shared" si="0"/>
        <v>1.9937694704049845E-2</v>
      </c>
      <c r="H74" s="50">
        <v>1635</v>
      </c>
      <c r="I74" s="21">
        <f t="shared" si="5"/>
        <v>1.2232415902140672E-3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1269.4444444444443</v>
      </c>
      <c r="F77" s="32">
        <v>1181.1111111111111</v>
      </c>
      <c r="G77" s="21">
        <f t="shared" si="0"/>
        <v>-6.9584245076586379E-2</v>
      </c>
      <c r="H77" s="32">
        <v>1210</v>
      </c>
      <c r="I77" s="21">
        <f t="shared" si="6"/>
        <v>-2.3875114784205714E-2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803.66666666666663</v>
      </c>
      <c r="F78" s="47">
        <v>934.71428571428567</v>
      </c>
      <c r="G78" s="21">
        <f t="shared" si="0"/>
        <v>0.16306215559637377</v>
      </c>
      <c r="H78" s="47">
        <v>933.28571428571433</v>
      </c>
      <c r="I78" s="21">
        <f t="shared" si="6"/>
        <v>1.5306903413438416E-3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1532.05</v>
      </c>
      <c r="F79" s="47">
        <v>1515.8888888888889</v>
      </c>
      <c r="G79" s="21">
        <f t="shared" si="0"/>
        <v>-1.054868386221797E-2</v>
      </c>
      <c r="H79" s="47">
        <v>1514.2222222222222</v>
      </c>
      <c r="I79" s="21">
        <f t="shared" si="6"/>
        <v>1.1006750807162227E-3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1937.3</v>
      </c>
      <c r="F80" s="61">
        <v>1895.8</v>
      </c>
      <c r="G80" s="21">
        <f t="shared" si="0"/>
        <v>-2.1421566097145513E-2</v>
      </c>
      <c r="H80" s="61">
        <v>1926.8</v>
      </c>
      <c r="I80" s="21">
        <f t="shared" si="6"/>
        <v>-1.6088851982561762E-2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3913.3</v>
      </c>
      <c r="G82" s="23">
        <f>(F82-E82)/E82</f>
        <v>-1.892799839550742E-2</v>
      </c>
      <c r="H82" s="50">
        <v>3880.3</v>
      </c>
      <c r="I82" s="23">
        <f t="shared" si="6"/>
        <v>8.5044970749684305E-3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6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1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0" t="s">
        <v>3</v>
      </c>
      <c r="B13" s="186"/>
      <c r="C13" s="203" t="s">
        <v>0</v>
      </c>
      <c r="D13" s="205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8.25" customHeight="1" thickBot="1" x14ac:dyDescent="0.25">
      <c r="A14" s="181"/>
      <c r="B14" s="187"/>
      <c r="C14" s="204"/>
      <c r="D14" s="206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1564.5207500000001</v>
      </c>
      <c r="F16" s="42">
        <v>1014.4</v>
      </c>
      <c r="G16" s="21">
        <f>(F16-E16)/E16</f>
        <v>-0.35162253360973328</v>
      </c>
      <c r="H16" s="42">
        <v>1261.95</v>
      </c>
      <c r="I16" s="21">
        <f>(F16-H16)/H16</f>
        <v>-0.19616466579499986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442.76350000000002</v>
      </c>
      <c r="F17" s="46">
        <v>347.4</v>
      </c>
      <c r="G17" s="21">
        <f>(F17-E17)/E17</f>
        <v>-0.21538247845633174</v>
      </c>
      <c r="H17" s="46">
        <v>422.4</v>
      </c>
      <c r="I17" s="21">
        <f>(F17-H17)/H17</f>
        <v>-0.1775568181818182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1265.80575</v>
      </c>
      <c r="F18" s="46">
        <v>1186.9000000000001</v>
      </c>
      <c r="G18" s="21">
        <f>(F18-E18)/E18</f>
        <v>-6.2336381391852498E-2</v>
      </c>
      <c r="H18" s="46">
        <v>1284.4000000000001</v>
      </c>
      <c r="I18" s="21">
        <f>(F18-H18)/H18</f>
        <v>-7.5910931174089064E-2</v>
      </c>
    </row>
    <row r="19" spans="1:9" ht="16.5" x14ac:dyDescent="0.3">
      <c r="A19" s="37"/>
      <c r="B19" s="34" t="s">
        <v>13</v>
      </c>
      <c r="C19" s="15" t="s">
        <v>93</v>
      </c>
      <c r="D19" s="11" t="s">
        <v>81</v>
      </c>
      <c r="E19" s="46">
        <v>563.65</v>
      </c>
      <c r="F19" s="46">
        <v>456.5</v>
      </c>
      <c r="G19" s="21">
        <f>(F19-E19)/E19</f>
        <v>-0.19010023951033439</v>
      </c>
      <c r="H19" s="46">
        <v>492.5</v>
      </c>
      <c r="I19" s="21">
        <f>(F19-H19)/H19</f>
        <v>-7.309644670050762E-2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1145.5967499999999</v>
      </c>
      <c r="F20" s="46">
        <v>1073.5999999999999</v>
      </c>
      <c r="G20" s="21">
        <f>(F20-E20)/E20</f>
        <v>-6.2846503361675937E-2</v>
      </c>
      <c r="H20" s="46">
        <v>1154.0500000000002</v>
      </c>
      <c r="I20" s="21">
        <f>(F20-H20)/H20</f>
        <v>-6.9711017720202995E-2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934.33749999999998</v>
      </c>
      <c r="F21" s="46">
        <v>671.4</v>
      </c>
      <c r="G21" s="21">
        <f>(F21-E21)/E21</f>
        <v>-0.2814159765609322</v>
      </c>
      <c r="H21" s="46">
        <v>705.59999999999991</v>
      </c>
      <c r="I21" s="21">
        <f>(F21-H21)/H21</f>
        <v>-4.8469387755101949E-2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983.9</v>
      </c>
      <c r="F22" s="46">
        <v>995.125</v>
      </c>
      <c r="G22" s="21">
        <f>(F22-E22)/E22</f>
        <v>1.1408679743876434E-2</v>
      </c>
      <c r="H22" s="46">
        <v>1044</v>
      </c>
      <c r="I22" s="21">
        <f>(F22-H22)/H22</f>
        <v>-4.6815134099616858E-2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1369.1392499999999</v>
      </c>
      <c r="F23" s="46">
        <v>1362.8777777777777</v>
      </c>
      <c r="G23" s="21">
        <f>(F23-E23)/E23</f>
        <v>-4.5732910090936409E-3</v>
      </c>
      <c r="H23" s="46">
        <v>1424.2666666666667</v>
      </c>
      <c r="I23" s="21">
        <f>(F23-H23)/H23</f>
        <v>-4.3102103226611767E-2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549.46249999999998</v>
      </c>
      <c r="F24" s="46">
        <v>486.5</v>
      </c>
      <c r="G24" s="21">
        <f>(F24-E24)/E24</f>
        <v>-0.11458925768364535</v>
      </c>
      <c r="H24" s="46">
        <v>502.5</v>
      </c>
      <c r="I24" s="21">
        <f>(F24-H24)/H24</f>
        <v>-3.1840796019900496E-2</v>
      </c>
    </row>
    <row r="25" spans="1:9" ht="16.5" x14ac:dyDescent="0.3">
      <c r="A25" s="37"/>
      <c r="B25" s="34" t="s">
        <v>12</v>
      </c>
      <c r="C25" s="15" t="s">
        <v>92</v>
      </c>
      <c r="D25" s="13" t="s">
        <v>81</v>
      </c>
      <c r="E25" s="46">
        <v>562.55624999999998</v>
      </c>
      <c r="F25" s="46">
        <v>478.75</v>
      </c>
      <c r="G25" s="21">
        <f>(F25-E25)/E25</f>
        <v>-0.14897399148973989</v>
      </c>
      <c r="H25" s="46">
        <v>488.65</v>
      </c>
      <c r="I25" s="21">
        <f>(F25-H25)/H25</f>
        <v>-2.0259899723728596E-2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2091.457611111111</v>
      </c>
      <c r="F26" s="46">
        <v>2347.85</v>
      </c>
      <c r="G26" s="21">
        <f>(F26-E26)/E26</f>
        <v>0.12259028704515677</v>
      </c>
      <c r="H26" s="46">
        <v>2370.35</v>
      </c>
      <c r="I26" s="21">
        <f>(F26-H26)/H26</f>
        <v>-9.492269074187357E-3</v>
      </c>
    </row>
    <row r="27" spans="1:9" ht="16.5" x14ac:dyDescent="0.3">
      <c r="A27" s="37"/>
      <c r="B27" s="34" t="s">
        <v>10</v>
      </c>
      <c r="C27" s="15" t="s">
        <v>90</v>
      </c>
      <c r="D27" s="13" t="s">
        <v>161</v>
      </c>
      <c r="E27" s="46">
        <v>1297.25675</v>
      </c>
      <c r="F27" s="46">
        <v>1338.5</v>
      </c>
      <c r="G27" s="21">
        <f>(F27-E27)/E27</f>
        <v>3.1792665561385582E-2</v>
      </c>
      <c r="H27" s="46">
        <v>1346</v>
      </c>
      <c r="I27" s="21">
        <f>(F27-H27)/H27</f>
        <v>-5.5720653789004459E-3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548.65</v>
      </c>
      <c r="F28" s="46">
        <v>497.65</v>
      </c>
      <c r="G28" s="21">
        <f>(F28-E28)/E28</f>
        <v>-9.2955436070354516E-2</v>
      </c>
      <c r="H28" s="46">
        <v>491.15</v>
      </c>
      <c r="I28" s="21">
        <f>(F28-H28)/H28</f>
        <v>1.323424615697852E-2</v>
      </c>
    </row>
    <row r="29" spans="1:9" ht="17.25" thickBot="1" x14ac:dyDescent="0.35">
      <c r="A29" s="38"/>
      <c r="B29" s="34" t="s">
        <v>15</v>
      </c>
      <c r="C29" s="15" t="s">
        <v>95</v>
      </c>
      <c r="D29" s="13" t="s">
        <v>82</v>
      </c>
      <c r="E29" s="46">
        <v>1303.44</v>
      </c>
      <c r="F29" s="46">
        <v>1189.4000000000001</v>
      </c>
      <c r="G29" s="21">
        <f>(F29-E29)/E29</f>
        <v>-8.7491560792978554E-2</v>
      </c>
      <c r="H29" s="46">
        <v>1164.4000000000001</v>
      </c>
      <c r="I29" s="21">
        <f>(F29-H29)/H29</f>
        <v>2.1470285125386464E-2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1271.6965833333334</v>
      </c>
      <c r="F30" s="46">
        <v>1417.5555555555557</v>
      </c>
      <c r="G30" s="21">
        <f>(F30-E30)/E30</f>
        <v>0.11469636242939418</v>
      </c>
      <c r="H30" s="46">
        <v>1371.625</v>
      </c>
      <c r="I30" s="21">
        <f>(F30-H30)/H30</f>
        <v>3.3486233887218192E-2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1416.2107500000002</v>
      </c>
      <c r="F31" s="49">
        <v>1491.9</v>
      </c>
      <c r="G31" s="23">
        <f>(F31-E31)/E31</f>
        <v>5.3444905710537706E-2</v>
      </c>
      <c r="H31" s="49">
        <v>1432.4</v>
      </c>
      <c r="I31" s="23">
        <f>(F31-H31)/H31</f>
        <v>4.1538676347388996E-2</v>
      </c>
    </row>
    <row r="32" spans="1:9" ht="15.75" customHeight="1" thickBot="1" x14ac:dyDescent="0.25">
      <c r="A32" s="192" t="s">
        <v>188</v>
      </c>
      <c r="B32" s="193"/>
      <c r="C32" s="193"/>
      <c r="D32" s="194"/>
      <c r="E32" s="103">
        <f>SUM(E16:E31)</f>
        <v>17310.443944444443</v>
      </c>
      <c r="F32" s="104">
        <f>SUM(F16:F31)</f>
        <v>16356.308333333332</v>
      </c>
      <c r="G32" s="105">
        <f t="shared" ref="G32" si="0">(F32-E32)/E32</f>
        <v>-5.5119072287994557E-2</v>
      </c>
      <c r="H32" s="104">
        <f>SUM(H16:H31)</f>
        <v>16956.241666666665</v>
      </c>
      <c r="I32" s="108">
        <f t="shared" ref="I32" si="1">(F32-H32)/H32</f>
        <v>-3.5381268156416297E-2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1711.4552083333331</v>
      </c>
      <c r="F34" s="54">
        <v>1354.1666666666665</v>
      </c>
      <c r="G34" s="21">
        <f>(F34-E34)/E34</f>
        <v>-0.2087630105228433</v>
      </c>
      <c r="H34" s="54">
        <v>1652.6666666666665</v>
      </c>
      <c r="I34" s="21">
        <f>(F34-H34)/H34</f>
        <v>-0.18061718434852764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1835.2604999999999</v>
      </c>
      <c r="F35" s="46">
        <v>1789.375</v>
      </c>
      <c r="G35" s="21">
        <f>(F35-E35)/E35</f>
        <v>-2.5002172716080288E-2</v>
      </c>
      <c r="H35" s="46">
        <v>1922.5</v>
      </c>
      <c r="I35" s="21">
        <f>(F35-H35)/H35</f>
        <v>-6.9245773732119639E-2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2238.4695000000002</v>
      </c>
      <c r="F36" s="46">
        <v>1983.125</v>
      </c>
      <c r="G36" s="21">
        <f>(F36-E36)/E36</f>
        <v>-0.11407102040032269</v>
      </c>
      <c r="H36" s="46">
        <v>2114.6624999999999</v>
      </c>
      <c r="I36" s="21">
        <f>(F36-H36)/H36</f>
        <v>-6.2202597341183247E-2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2099.1075000000001</v>
      </c>
      <c r="F37" s="46">
        <v>1950.1999999999998</v>
      </c>
      <c r="G37" s="21">
        <f>(F37-E37)/E37</f>
        <v>-7.0938482188263458E-2</v>
      </c>
      <c r="H37" s="46">
        <v>2039.85</v>
      </c>
      <c r="I37" s="21">
        <f>(F37-H37)/H37</f>
        <v>-4.3949309998284232E-2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2076.8150000000001</v>
      </c>
      <c r="F38" s="49">
        <v>2055.5</v>
      </c>
      <c r="G38" s="23">
        <f>(F38-E38)/E38</f>
        <v>-1.026331185011667E-2</v>
      </c>
      <c r="H38" s="49">
        <v>1937.35</v>
      </c>
      <c r="I38" s="23">
        <f>(F38-H38)/H38</f>
        <v>6.0985366609027848E-2</v>
      </c>
    </row>
    <row r="39" spans="1:9" ht="15.75" customHeight="1" thickBot="1" x14ac:dyDescent="0.25">
      <c r="A39" s="192" t="s">
        <v>189</v>
      </c>
      <c r="B39" s="193"/>
      <c r="C39" s="193"/>
      <c r="D39" s="194"/>
      <c r="E39" s="86">
        <f>SUM(E34:E38)</f>
        <v>9961.107708333333</v>
      </c>
      <c r="F39" s="106">
        <f>SUM(F34:F38)</f>
        <v>9132.366666666665</v>
      </c>
      <c r="G39" s="107">
        <f t="shared" ref="G39" si="2">(F39-E39)/E39</f>
        <v>-8.3197679006457692E-2</v>
      </c>
      <c r="H39" s="106">
        <f>SUM(H34:H38)</f>
        <v>9667.0291666666672</v>
      </c>
      <c r="I39" s="108">
        <f t="shared" ref="I39" si="3">(F39-H39)/H39</f>
        <v>-5.5307839749113082E-2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6179.0874999999996</v>
      </c>
      <c r="F41" s="46">
        <v>5534.333333333333</v>
      </c>
      <c r="G41" s="21">
        <f>(F41-E41)/E41</f>
        <v>-0.10434456004493652</v>
      </c>
      <c r="H41" s="46">
        <v>5619.333333333333</v>
      </c>
      <c r="I41" s="21">
        <f>(F41-H41)/H41</f>
        <v>-1.5126349507652154E-2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15399.314916666668</v>
      </c>
      <c r="F42" s="46">
        <v>15870.933333333334</v>
      </c>
      <c r="G42" s="21">
        <f>(F42-E42)/E42</f>
        <v>3.062593493404268E-2</v>
      </c>
      <c r="H42" s="46">
        <v>15993.155555555557</v>
      </c>
      <c r="I42" s="21">
        <f>(F42-H42)/H42</f>
        <v>-7.6421580342702399E-3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27239.99</v>
      </c>
      <c r="F43" s="57">
        <v>26483.888888888891</v>
      </c>
      <c r="G43" s="21">
        <f>(F43-E43)/E43</f>
        <v>-2.7757026016203053E-2</v>
      </c>
      <c r="H43" s="57">
        <v>26650.488888888889</v>
      </c>
      <c r="I43" s="21">
        <f>(F43-H43)/H43</f>
        <v>-6.2512924507534028E-3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12760</v>
      </c>
      <c r="F44" s="47">
        <v>12680</v>
      </c>
      <c r="G44" s="21">
        <f>(F44-E44)/E44</f>
        <v>-6.269592476489028E-3</v>
      </c>
      <c r="H44" s="47">
        <v>12700</v>
      </c>
      <c r="I44" s="21">
        <f>(F44-H44)/H44</f>
        <v>-1.5748031496062992E-3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9968.4523809523816</v>
      </c>
      <c r="F45" s="47">
        <v>9976</v>
      </c>
      <c r="G45" s="21">
        <f>(F45-E45)/E45</f>
        <v>7.571505344240064E-4</v>
      </c>
      <c r="H45" s="47">
        <v>9976</v>
      </c>
      <c r="I45" s="21">
        <f>(F45-H45)/H45</f>
        <v>0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10615.6875</v>
      </c>
      <c r="F46" s="50">
        <v>12141</v>
      </c>
      <c r="G46" s="31">
        <f>(F46-E46)/E46</f>
        <v>0.14368475899464825</v>
      </c>
      <c r="H46" s="50">
        <v>11391</v>
      </c>
      <c r="I46" s="31">
        <f>(F46-H46)/H46</f>
        <v>6.5841453779299453E-2</v>
      </c>
    </row>
    <row r="47" spans="1:9" ht="15.75" customHeight="1" thickBot="1" x14ac:dyDescent="0.25">
      <c r="A47" s="192" t="s">
        <v>190</v>
      </c>
      <c r="B47" s="193"/>
      <c r="C47" s="193"/>
      <c r="D47" s="194"/>
      <c r="E47" s="86">
        <f>SUM(E41:E46)</f>
        <v>82162.532297619051</v>
      </c>
      <c r="F47" s="86">
        <f>SUM(F41:F46)</f>
        <v>82686.155555555553</v>
      </c>
      <c r="G47" s="107">
        <f t="shared" ref="G47" si="4">(F47-E47)/E47</f>
        <v>6.3730175214143951E-3</v>
      </c>
      <c r="H47" s="106">
        <f>SUM(H41:H46)</f>
        <v>82329.977777777778</v>
      </c>
      <c r="I47" s="108">
        <f t="shared" ref="I47" si="5">(F47-H47)/H47</f>
        <v>4.3262222023083491E-3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18983.015666666666</v>
      </c>
      <c r="F49" s="43">
        <v>17681.339250000001</v>
      </c>
      <c r="G49" s="21">
        <f>(F49-E49)/E49</f>
        <v>-6.8570581172324022E-2</v>
      </c>
      <c r="H49" s="43">
        <v>18056.339250000001</v>
      </c>
      <c r="I49" s="21">
        <f>(F49-H49)/H49</f>
        <v>-2.0768329327884111E-2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2237.5</v>
      </c>
      <c r="F50" s="47">
        <v>2235.8333333333335</v>
      </c>
      <c r="G50" s="21">
        <f>(F50-E50)/E50</f>
        <v>-7.4487895716939217E-4</v>
      </c>
      <c r="H50" s="47">
        <v>2263</v>
      </c>
      <c r="I50" s="21">
        <f>(F50-H50)/H50</f>
        <v>-1.2004713507143843E-2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6361.666666666667</v>
      </c>
      <c r="F51" s="47">
        <v>6089.4444444444443</v>
      </c>
      <c r="G51" s="21">
        <f>(F51-E51)/E51</f>
        <v>-4.2791022618112018E-2</v>
      </c>
      <c r="H51" s="47">
        <v>6153.75</v>
      </c>
      <c r="I51" s="21">
        <f>(F51-H51)/H51</f>
        <v>-1.0449816056153671E-2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19047.5</v>
      </c>
      <c r="G52" s="21">
        <f>(F52-E52)/E52</f>
        <v>-1.1738763862766717E-2</v>
      </c>
      <c r="H52" s="47">
        <v>19047.5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27101</v>
      </c>
      <c r="F53" s="47">
        <v>27836</v>
      </c>
      <c r="G53" s="21">
        <f>(F53-E53)/E53</f>
        <v>2.712077045127486E-2</v>
      </c>
      <c r="H53" s="47">
        <v>27836</v>
      </c>
      <c r="I53" s="21">
        <f>(F53-H53)/H53</f>
        <v>0</v>
      </c>
    </row>
    <row r="54" spans="1:9" ht="16.5" customHeight="1" thickBot="1" x14ac:dyDescent="0.35">
      <c r="A54" s="38"/>
      <c r="B54" s="34" t="s">
        <v>46</v>
      </c>
      <c r="C54" s="15" t="s">
        <v>111</v>
      </c>
      <c r="D54" s="12" t="s">
        <v>110</v>
      </c>
      <c r="E54" s="50">
        <v>6061.9444444444443</v>
      </c>
      <c r="F54" s="50">
        <v>6034.2222222222226</v>
      </c>
      <c r="G54" s="31">
        <f>(F54-E54)/E54</f>
        <v>-4.5731567612151483E-3</v>
      </c>
      <c r="H54" s="50">
        <v>6024.2222222222226</v>
      </c>
      <c r="I54" s="31">
        <f>(F54-H54)/H54</f>
        <v>1.659965325168763E-3</v>
      </c>
    </row>
    <row r="55" spans="1:9" ht="15.75" customHeight="1" thickBot="1" x14ac:dyDescent="0.25">
      <c r="A55" s="192" t="s">
        <v>191</v>
      </c>
      <c r="B55" s="193"/>
      <c r="C55" s="193"/>
      <c r="D55" s="194"/>
      <c r="E55" s="86">
        <f>SUM(E49:E54)</f>
        <v>80018.876777777768</v>
      </c>
      <c r="F55" s="86">
        <f>SUM(F49:F54)</f>
        <v>78924.33924999999</v>
      </c>
      <c r="G55" s="107">
        <f t="shared" ref="G55" si="6">(F55-E55)/E55</f>
        <v>-1.3678491524161772E-2</v>
      </c>
      <c r="H55" s="86">
        <f>SUM(H49:H54)</f>
        <v>79380.811472222224</v>
      </c>
      <c r="I55" s="108">
        <f t="shared" ref="I55" si="7">(F55-H55)/H55</f>
        <v>-5.7504101275402952E-3</v>
      </c>
    </row>
    <row r="56" spans="1:9" ht="17.25" customHeight="1" thickBot="1" x14ac:dyDescent="0.3">
      <c r="A56" s="33" t="s">
        <v>44</v>
      </c>
      <c r="B56" s="109" t="s">
        <v>57</v>
      </c>
      <c r="C56" s="110"/>
      <c r="D56" s="127"/>
      <c r="E56" s="111"/>
      <c r="F56" s="111"/>
      <c r="G56" s="112"/>
      <c r="H56" s="111"/>
      <c r="I56" s="113"/>
    </row>
    <row r="57" spans="1:9" ht="16.5" x14ac:dyDescent="0.3">
      <c r="A57" s="114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>(F57-E57)/E57</f>
        <v>0</v>
      </c>
      <c r="H57" s="66">
        <v>3750</v>
      </c>
      <c r="I57" s="22">
        <f>(F57-H57)/H57</f>
        <v>0</v>
      </c>
    </row>
    <row r="58" spans="1:9" ht="16.5" x14ac:dyDescent="0.3">
      <c r="A58" s="115"/>
      <c r="B58" s="99" t="s">
        <v>41</v>
      </c>
      <c r="C58" s="15" t="s">
        <v>118</v>
      </c>
      <c r="D58" s="11" t="s">
        <v>114</v>
      </c>
      <c r="E58" s="47">
        <v>4814.375</v>
      </c>
      <c r="F58" s="70">
        <v>4750</v>
      </c>
      <c r="G58" s="21">
        <f>(F58-E58)/E58</f>
        <v>-1.3371413734908476E-2</v>
      </c>
      <c r="H58" s="70">
        <v>4750</v>
      </c>
      <c r="I58" s="21">
        <f>(F58-H58)/H58</f>
        <v>0</v>
      </c>
    </row>
    <row r="59" spans="1:9" ht="16.5" x14ac:dyDescent="0.3">
      <c r="A59" s="115"/>
      <c r="B59" s="99" t="s">
        <v>42</v>
      </c>
      <c r="C59" s="15" t="s">
        <v>198</v>
      </c>
      <c r="D59" s="11" t="s">
        <v>114</v>
      </c>
      <c r="E59" s="47">
        <v>2155.8333333333335</v>
      </c>
      <c r="F59" s="70">
        <v>2028</v>
      </c>
      <c r="G59" s="21">
        <f>(F59-E59)/E59</f>
        <v>-5.929648241206037E-2</v>
      </c>
      <c r="H59" s="70">
        <v>2028</v>
      </c>
      <c r="I59" s="21">
        <f>(F59-H59)/H59</f>
        <v>0</v>
      </c>
    </row>
    <row r="60" spans="1:9" ht="16.5" x14ac:dyDescent="0.3">
      <c r="A60" s="115"/>
      <c r="B60" s="99" t="s">
        <v>55</v>
      </c>
      <c r="C60" s="15" t="s">
        <v>122</v>
      </c>
      <c r="D60" s="11" t="s">
        <v>120</v>
      </c>
      <c r="E60" s="47">
        <v>5039.5</v>
      </c>
      <c r="F60" s="70">
        <v>4802.5</v>
      </c>
      <c r="G60" s="21">
        <f>(F60-E60)/E60</f>
        <v>-4.7028475047127691E-2</v>
      </c>
      <c r="H60" s="70">
        <v>4802.5</v>
      </c>
      <c r="I60" s="21">
        <f>(F60-H60)/H60</f>
        <v>0</v>
      </c>
    </row>
    <row r="61" spans="1:9" ht="16.5" x14ac:dyDescent="0.3">
      <c r="A61" s="115"/>
      <c r="B61" s="99" t="s">
        <v>56</v>
      </c>
      <c r="C61" s="15" t="s">
        <v>123</v>
      </c>
      <c r="D61" s="11" t="s">
        <v>120</v>
      </c>
      <c r="E61" s="47">
        <v>21514.375</v>
      </c>
      <c r="F61" s="102">
        <v>20974.285714285714</v>
      </c>
      <c r="G61" s="21">
        <f>(F61-E61)/E61</f>
        <v>-2.5103647478222642E-2</v>
      </c>
      <c r="H61" s="102">
        <v>20974.285714285714</v>
      </c>
      <c r="I61" s="21">
        <f>(F61-H61)/H61</f>
        <v>0</v>
      </c>
    </row>
    <row r="62" spans="1:9" ht="17.25" thickBot="1" x14ac:dyDescent="0.35">
      <c r="A62" s="115"/>
      <c r="B62" s="100" t="s">
        <v>39</v>
      </c>
      <c r="C62" s="16" t="s">
        <v>116</v>
      </c>
      <c r="D62" s="12" t="s">
        <v>114</v>
      </c>
      <c r="E62" s="50">
        <v>3347.1428571428573</v>
      </c>
      <c r="F62" s="73">
        <v>3443.5</v>
      </c>
      <c r="G62" s="29">
        <f>(F62-E62)/E62</f>
        <v>2.8787878787878727E-2</v>
      </c>
      <c r="H62" s="73">
        <v>3419.75</v>
      </c>
      <c r="I62" s="29">
        <f>(F62-H62)/H62</f>
        <v>6.9449521163827766E-3</v>
      </c>
    </row>
    <row r="63" spans="1:9" ht="16.5" x14ac:dyDescent="0.3">
      <c r="A63" s="115"/>
      <c r="B63" s="101" t="s">
        <v>43</v>
      </c>
      <c r="C63" s="14" t="s">
        <v>119</v>
      </c>
      <c r="D63" s="11" t="s">
        <v>114</v>
      </c>
      <c r="E63" s="43">
        <v>4761.25</v>
      </c>
      <c r="F63" s="57">
        <v>4628</v>
      </c>
      <c r="G63" s="21">
        <f>(F63-E63)/E63</f>
        <v>-2.7986348122866895E-2</v>
      </c>
      <c r="H63" s="57">
        <v>4541</v>
      </c>
      <c r="I63" s="21">
        <f>(F63-H63)/H63</f>
        <v>1.9158775600088086E-2</v>
      </c>
    </row>
    <row r="64" spans="1:9" ht="16.5" x14ac:dyDescent="0.3">
      <c r="A64" s="115"/>
      <c r="B64" s="99" t="s">
        <v>54</v>
      </c>
      <c r="C64" s="15" t="s">
        <v>121</v>
      </c>
      <c r="D64" s="13" t="s">
        <v>120</v>
      </c>
      <c r="E64" s="47">
        <v>5107.5</v>
      </c>
      <c r="F64" s="70">
        <v>4688.125</v>
      </c>
      <c r="G64" s="21">
        <f>(F64-E64)/E64</f>
        <v>-8.2109642682329911E-2</v>
      </c>
      <c r="H64" s="70">
        <v>4550.625</v>
      </c>
      <c r="I64" s="21">
        <f>(F64-H64)/H64</f>
        <v>3.0215629721192145E-2</v>
      </c>
    </row>
    <row r="65" spans="1:9" ht="16.5" customHeight="1" thickBot="1" x14ac:dyDescent="0.35">
      <c r="A65" s="116"/>
      <c r="B65" s="100" t="s">
        <v>40</v>
      </c>
      <c r="C65" s="16" t="s">
        <v>117</v>
      </c>
      <c r="D65" s="12" t="s">
        <v>114</v>
      </c>
      <c r="E65" s="50">
        <v>2031.6666666666667</v>
      </c>
      <c r="F65" s="73">
        <v>3102</v>
      </c>
      <c r="G65" s="29">
        <f>(F65-E65)/E65</f>
        <v>0.52682526661197693</v>
      </c>
      <c r="H65" s="73">
        <v>2883.75</v>
      </c>
      <c r="I65" s="29">
        <f>(F65-H65)/H65</f>
        <v>7.568270481144343E-2</v>
      </c>
    </row>
    <row r="66" spans="1:9" ht="15.75" customHeight="1" thickBot="1" x14ac:dyDescent="0.25">
      <c r="A66" s="192" t="s">
        <v>192</v>
      </c>
      <c r="B66" s="207"/>
      <c r="C66" s="207"/>
      <c r="D66" s="208"/>
      <c r="E66" s="103">
        <f>SUM(E57:E65)</f>
        <v>52521.642857142855</v>
      </c>
      <c r="F66" s="103">
        <f>SUM(F57:F65)</f>
        <v>52166.41071428571</v>
      </c>
      <c r="G66" s="105">
        <f t="shared" ref="G66" si="8">(F66-E66)/E66</f>
        <v>-6.7635382964574189E-3</v>
      </c>
      <c r="H66" s="103">
        <f>SUM(H57:H65)</f>
        <v>51699.91071428571</v>
      </c>
      <c r="I66" s="108">
        <f t="shared" ref="I66" si="9">(F66-H66)/H66</f>
        <v>9.0232264148010759E-3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3904.7222222222222</v>
      </c>
      <c r="F68" s="54">
        <v>3752.8571428571427</v>
      </c>
      <c r="G68" s="21">
        <f>(F68-E68)/E68</f>
        <v>-3.8892671673492654E-2</v>
      </c>
      <c r="H68" s="54">
        <v>3863.75</v>
      </c>
      <c r="I68" s="21">
        <f>(F68-H68)/H68</f>
        <v>-2.8700836530018075E-2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11498.75</v>
      </c>
      <c r="F69" s="46">
        <v>10979.75</v>
      </c>
      <c r="G69" s="21">
        <f>(F69-E69)/E69</f>
        <v>-4.5135340797912815E-2</v>
      </c>
      <c r="H69" s="46">
        <v>11121.142857142857</v>
      </c>
      <c r="I69" s="21">
        <f>(F69-H69)/H69</f>
        <v>-1.2713878326996175E-2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46392.25</v>
      </c>
      <c r="G70" s="21">
        <f>(F70-E70)/E70</f>
        <v>-1.3909074242838887E-2</v>
      </c>
      <c r="H70" s="46">
        <v>46816.333333333336</v>
      </c>
      <c r="I70" s="21">
        <f>(F70-H70)/H70</f>
        <v>-9.0584482623586298E-3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6455.5</v>
      </c>
      <c r="F71" s="46">
        <v>6377.5</v>
      </c>
      <c r="G71" s="21">
        <f>(F71-E71)/E71</f>
        <v>-1.2082720161102935E-2</v>
      </c>
      <c r="H71" s="46">
        <v>6377.5</v>
      </c>
      <c r="I71" s="21">
        <f>(F71-H71)/H71</f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7739.55</v>
      </c>
      <c r="F72" s="46">
        <v>7318.8888888888887</v>
      </c>
      <c r="G72" s="21">
        <f>(F72-E72)/E72</f>
        <v>-5.435214077189391E-2</v>
      </c>
      <c r="H72" s="46">
        <v>7318.8888888888887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3641.0714285714284</v>
      </c>
      <c r="F73" s="58">
        <v>3192.5</v>
      </c>
      <c r="G73" s="31">
        <f>(F73-E73)/E73</f>
        <v>-0.1231976459048553</v>
      </c>
      <c r="H73" s="58">
        <v>2985</v>
      </c>
      <c r="I73" s="31">
        <f>(F73-H73)/H73</f>
        <v>6.9514237855946404E-2</v>
      </c>
    </row>
    <row r="74" spans="1:9" ht="15.75" customHeight="1" thickBot="1" x14ac:dyDescent="0.25">
      <c r="A74" s="192" t="s">
        <v>214</v>
      </c>
      <c r="B74" s="193"/>
      <c r="C74" s="193"/>
      <c r="D74" s="194"/>
      <c r="E74" s="86">
        <f>SUM(E68:E73)</f>
        <v>80286.218650793657</v>
      </c>
      <c r="F74" s="86">
        <f>SUM(F68:F73)</f>
        <v>78013.746031746035</v>
      </c>
      <c r="G74" s="107">
        <f t="shared" ref="G74" si="10">(F74-E74)/E74</f>
        <v>-2.8304641285097527E-2</v>
      </c>
      <c r="H74" s="86">
        <f>SUM(H68:H73)</f>
        <v>78482.615079365074</v>
      </c>
      <c r="I74" s="108">
        <f t="shared" ref="I74" si="11">(F74-H74)/H74</f>
        <v>-5.9741771747143946E-3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3725.8</v>
      </c>
      <c r="F76" s="43">
        <v>3848.6666666666665</v>
      </c>
      <c r="G76" s="21">
        <f>(F76-E76)/E76</f>
        <v>3.297725768067699E-2</v>
      </c>
      <c r="H76" s="43">
        <v>3880.3333333333335</v>
      </c>
      <c r="I76" s="21">
        <f>(F76-H76)/H76</f>
        <v>-8.1608109268963922E-3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1605</v>
      </c>
      <c r="F77" s="47">
        <v>1637</v>
      </c>
      <c r="G77" s="21">
        <f>(F77-E77)/E77</f>
        <v>1.9937694704049845E-2</v>
      </c>
      <c r="H77" s="47">
        <v>1635</v>
      </c>
      <c r="I77" s="21">
        <f>(F77-H77)/H77</f>
        <v>1.2232415902140672E-3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2780.3333333333335</v>
      </c>
      <c r="F78" s="47">
        <v>2801</v>
      </c>
      <c r="G78" s="21">
        <f>(F78-E78)/E78</f>
        <v>7.4331614914278313E-3</v>
      </c>
      <c r="H78" s="47">
        <v>2796.625</v>
      </c>
      <c r="I78" s="21">
        <f>(F78-H78)/H78</f>
        <v>1.5643856434094667E-3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2218.3000000000002</v>
      </c>
      <c r="F79" s="47">
        <v>2255.7142857142858</v>
      </c>
      <c r="G79" s="21">
        <f>(F79-E79)/E79</f>
        <v>1.6866197409856915E-2</v>
      </c>
      <c r="H79" s="47">
        <v>2250.7142857142858</v>
      </c>
      <c r="I79" s="21">
        <f>(F79-H79)/H79</f>
        <v>2.221516978736909E-3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1339.875</v>
      </c>
      <c r="F80" s="50">
        <v>1326.25</v>
      </c>
      <c r="G80" s="21">
        <f>(F80-E80)/E80</f>
        <v>-1.0168859035357776E-2</v>
      </c>
      <c r="H80" s="50">
        <v>1313.3333333333333</v>
      </c>
      <c r="I80" s="21">
        <f>(F80-H80)/H80</f>
        <v>9.8350253807107189E-3</v>
      </c>
    </row>
    <row r="81" spans="1:11" ht="15.75" customHeight="1" thickBot="1" x14ac:dyDescent="0.25">
      <c r="A81" s="192" t="s">
        <v>193</v>
      </c>
      <c r="B81" s="193"/>
      <c r="C81" s="193"/>
      <c r="D81" s="194"/>
      <c r="E81" s="86">
        <f>SUM(E76:E80)</f>
        <v>11669.308333333334</v>
      </c>
      <c r="F81" s="86">
        <f>SUM(F76:F80)</f>
        <v>11868.630952380952</v>
      </c>
      <c r="G81" s="107">
        <f t="shared" ref="G81" si="12">(F81-E81)/E81</f>
        <v>1.7080928308171761E-2</v>
      </c>
      <c r="H81" s="86">
        <f>SUM(H76:H80)</f>
        <v>11876.005952380954</v>
      </c>
      <c r="I81" s="108">
        <f t="shared" ref="I81" si="13">(F81-H81)/H81</f>
        <v>-6.2100002556189746E-4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1269.4444444444443</v>
      </c>
      <c r="F83" s="132">
        <v>1181.1111111111111</v>
      </c>
      <c r="G83" s="22">
        <f>(F83-E83)/E83</f>
        <v>-6.9584245076586379E-2</v>
      </c>
      <c r="H83" s="132">
        <v>1210</v>
      </c>
      <c r="I83" s="22">
        <f>(F83-H83)/H83</f>
        <v>-2.3875114784205714E-2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1937.3</v>
      </c>
      <c r="F84" s="47">
        <v>1895.8</v>
      </c>
      <c r="G84" s="21">
        <f>(F84-E84)/E84</f>
        <v>-2.1421566097145513E-2</v>
      </c>
      <c r="H84" s="47">
        <v>1926.8</v>
      </c>
      <c r="I84" s="21">
        <f>(F84-H84)/H84</f>
        <v>-1.6088851982561762E-2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1458.3333333333333</v>
      </c>
      <c r="G85" s="21">
        <f>(F85-E85)/E85</f>
        <v>-5.5203766845266945E-3</v>
      </c>
      <c r="H85" s="47">
        <v>1458.3333333333333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8830</v>
      </c>
      <c r="F86" s="47">
        <v>8899.3333333333339</v>
      </c>
      <c r="G86" s="21">
        <f>(F86-E86)/E86</f>
        <v>7.8520196300491431E-3</v>
      </c>
      <c r="H86" s="47">
        <v>8899.3333333333339</v>
      </c>
      <c r="I86" s="21">
        <f>(F86-H86)/H86</f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1532.05</v>
      </c>
      <c r="F87" s="61">
        <v>1515.8888888888889</v>
      </c>
      <c r="G87" s="21">
        <f>(F87-E87)/E87</f>
        <v>-1.054868386221797E-2</v>
      </c>
      <c r="H87" s="61">
        <v>1514.2222222222222</v>
      </c>
      <c r="I87" s="21">
        <f>(F87-H87)/H87</f>
        <v>1.1006750807162227E-3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803.66666666666663</v>
      </c>
      <c r="F88" s="61">
        <v>934.71428571428567</v>
      </c>
      <c r="G88" s="21">
        <f>(F88-E88)/E88</f>
        <v>0.16306215559637377</v>
      </c>
      <c r="H88" s="61">
        <v>933.28571428571433</v>
      </c>
      <c r="I88" s="21">
        <f>(F88-H88)/H88</f>
        <v>1.5306903413438416E-3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3988.8</v>
      </c>
      <c r="F89" s="50">
        <v>3913.3</v>
      </c>
      <c r="G89" s="23">
        <f>(F89-E89)/E89</f>
        <v>-1.892799839550742E-2</v>
      </c>
      <c r="H89" s="50">
        <v>3880.3</v>
      </c>
      <c r="I89" s="23">
        <f>(F89-H89)/H89</f>
        <v>8.5044970749684305E-3</v>
      </c>
    </row>
    <row r="90" spans="1:11" ht="15.75" customHeight="1" thickBot="1" x14ac:dyDescent="0.25">
      <c r="A90" s="192" t="s">
        <v>194</v>
      </c>
      <c r="B90" s="193"/>
      <c r="C90" s="193"/>
      <c r="D90" s="194"/>
      <c r="E90" s="86">
        <f>SUM(E83:E89)</f>
        <v>19827.689682539683</v>
      </c>
      <c r="F90" s="86">
        <f>SUM(F83:F89)</f>
        <v>19798.480952380953</v>
      </c>
      <c r="G90" s="117">
        <f t="shared" ref="G90:G91" si="14">(F90-E90)/E90</f>
        <v>-1.4731282679117197E-3</v>
      </c>
      <c r="H90" s="86">
        <f>SUM(H83:H89)</f>
        <v>19822.274603174603</v>
      </c>
      <c r="I90" s="108">
        <f t="shared" ref="I90:I91" si="15">(F90-H90)/H90</f>
        <v>-1.2003491662777956E-3</v>
      </c>
    </row>
    <row r="91" spans="1:11" ht="15.75" customHeight="1" thickBot="1" x14ac:dyDescent="0.25">
      <c r="A91" s="192" t="s">
        <v>195</v>
      </c>
      <c r="B91" s="193"/>
      <c r="C91" s="193"/>
      <c r="D91" s="194"/>
      <c r="E91" s="103">
        <f>SUM(E90+E81+E74+E66+E55+E47+E39+E32)</f>
        <v>353757.82025198417</v>
      </c>
      <c r="F91" s="103">
        <f>SUM(F32,F39,F47,F55,F66,F74,F81,F90)</f>
        <v>348946.43845634919</v>
      </c>
      <c r="G91" s="105">
        <f t="shared" si="14"/>
        <v>-1.3600778612350676E-2</v>
      </c>
      <c r="H91" s="103">
        <f>SUM(H32,H39,H47,H55,H66,H74,H81,H90)</f>
        <v>350214.86643253965</v>
      </c>
      <c r="I91" s="118">
        <f t="shared" si="15"/>
        <v>-3.621856459468129E-3</v>
      </c>
      <c r="J91" s="119"/>
    </row>
    <row r="92" spans="1:11" x14ac:dyDescent="0.25">
      <c r="E92" s="120"/>
      <c r="F92" s="120"/>
      <c r="K92" s="121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30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" customWidth="1"/>
    <col min="4" max="4" width="11.375" customWidth="1"/>
    <col min="5" max="5" width="11.1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1" t="s">
        <v>205</v>
      </c>
      <c r="B9" s="26"/>
      <c r="C9" s="26"/>
      <c r="D9" s="26"/>
      <c r="E9" s="140"/>
      <c r="F9" s="14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225</v>
      </c>
    </row>
    <row r="12" spans="1:9" ht="15.75" thickBot="1" x14ac:dyDescent="0.3"/>
    <row r="13" spans="1:9" ht="24.75" customHeight="1" x14ac:dyDescent="0.2">
      <c r="A13" s="186" t="s">
        <v>3</v>
      </c>
      <c r="B13" s="186"/>
      <c r="C13" s="188" t="s">
        <v>0</v>
      </c>
      <c r="D13" s="182" t="s">
        <v>207</v>
      </c>
      <c r="E13" s="182" t="s">
        <v>208</v>
      </c>
      <c r="F13" s="182" t="s">
        <v>209</v>
      </c>
      <c r="G13" s="182" t="s">
        <v>210</v>
      </c>
      <c r="H13" s="182" t="s">
        <v>211</v>
      </c>
      <c r="I13" s="182" t="s">
        <v>212</v>
      </c>
    </row>
    <row r="14" spans="1:9" ht="24.75" customHeight="1" thickBot="1" x14ac:dyDescent="0.25">
      <c r="A14" s="187"/>
      <c r="B14" s="187"/>
      <c r="C14" s="189"/>
      <c r="D14" s="202"/>
      <c r="E14" s="202"/>
      <c r="F14" s="202"/>
      <c r="G14" s="183"/>
      <c r="H14" s="202"/>
      <c r="I14" s="202"/>
    </row>
    <row r="15" spans="1:9" ht="17.25" customHeight="1" thickBot="1" x14ac:dyDescent="0.3">
      <c r="A15" s="90" t="s">
        <v>24</v>
      </c>
      <c r="B15" s="125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6" t="s">
        <v>4</v>
      </c>
      <c r="C16" s="14" t="s">
        <v>163</v>
      </c>
      <c r="D16" s="131">
        <v>950</v>
      </c>
      <c r="E16" s="131">
        <v>1250</v>
      </c>
      <c r="F16" s="131">
        <v>875</v>
      </c>
      <c r="G16" s="131">
        <v>1125</v>
      </c>
      <c r="H16" s="132">
        <v>1000</v>
      </c>
      <c r="I16" s="83">
        <v>1040</v>
      </c>
    </row>
    <row r="17" spans="1:9" ht="16.5" x14ac:dyDescent="0.3">
      <c r="A17" s="92"/>
      <c r="B17" s="137" t="s">
        <v>5</v>
      </c>
      <c r="C17" s="15" t="s">
        <v>164</v>
      </c>
      <c r="D17" s="93">
        <v>1450</v>
      </c>
      <c r="E17" s="93">
        <v>2000</v>
      </c>
      <c r="F17" s="93">
        <v>1375</v>
      </c>
      <c r="G17" s="93">
        <v>1500</v>
      </c>
      <c r="H17" s="32">
        <v>1166</v>
      </c>
      <c r="I17" s="83">
        <v>1498.2</v>
      </c>
    </row>
    <row r="18" spans="1:9" ht="16.5" x14ac:dyDescent="0.3">
      <c r="A18" s="92"/>
      <c r="B18" s="137" t="s">
        <v>6</v>
      </c>
      <c r="C18" s="15" t="s">
        <v>165</v>
      </c>
      <c r="D18" s="93">
        <v>1250</v>
      </c>
      <c r="E18" s="93">
        <v>1500</v>
      </c>
      <c r="F18" s="93">
        <v>1000</v>
      </c>
      <c r="G18" s="93">
        <v>1000</v>
      </c>
      <c r="H18" s="32">
        <v>1000</v>
      </c>
      <c r="I18" s="83">
        <v>1150</v>
      </c>
    </row>
    <row r="19" spans="1:9" ht="16.5" x14ac:dyDescent="0.3">
      <c r="A19" s="92"/>
      <c r="B19" s="137" t="s">
        <v>7</v>
      </c>
      <c r="C19" s="15" t="s">
        <v>166</v>
      </c>
      <c r="D19" s="93">
        <v>500</v>
      </c>
      <c r="E19" s="93">
        <v>500</v>
      </c>
      <c r="F19" s="93">
        <v>1000</v>
      </c>
      <c r="G19" s="93">
        <v>1000</v>
      </c>
      <c r="H19" s="32">
        <v>750</v>
      </c>
      <c r="I19" s="83">
        <v>750</v>
      </c>
    </row>
    <row r="20" spans="1:9" ht="16.5" x14ac:dyDescent="0.3">
      <c r="A20" s="92"/>
      <c r="B20" s="137" t="s">
        <v>8</v>
      </c>
      <c r="C20" s="15" t="s">
        <v>167</v>
      </c>
      <c r="D20" s="93">
        <v>1750</v>
      </c>
      <c r="E20" s="93">
        <v>2500</v>
      </c>
      <c r="F20" s="93">
        <v>2000</v>
      </c>
      <c r="G20" s="93">
        <v>2000</v>
      </c>
      <c r="H20" s="32">
        <v>1866</v>
      </c>
      <c r="I20" s="83">
        <v>2023.2</v>
      </c>
    </row>
    <row r="21" spans="1:9" ht="16.5" x14ac:dyDescent="0.3">
      <c r="A21" s="92"/>
      <c r="B21" s="137" t="s">
        <v>9</v>
      </c>
      <c r="C21" s="15" t="s">
        <v>168</v>
      </c>
      <c r="D21" s="93">
        <v>1750</v>
      </c>
      <c r="E21" s="93">
        <v>2000</v>
      </c>
      <c r="F21" s="93">
        <v>1000</v>
      </c>
      <c r="G21" s="93">
        <v>1750</v>
      </c>
      <c r="H21" s="32">
        <v>1500</v>
      </c>
      <c r="I21" s="83">
        <v>1600</v>
      </c>
    </row>
    <row r="22" spans="1:9" ht="16.5" x14ac:dyDescent="0.3">
      <c r="A22" s="92"/>
      <c r="B22" s="137" t="s">
        <v>10</v>
      </c>
      <c r="C22" s="15" t="s">
        <v>169</v>
      </c>
      <c r="D22" s="93">
        <v>1150</v>
      </c>
      <c r="E22" s="93">
        <v>1500</v>
      </c>
      <c r="F22" s="93">
        <v>1500</v>
      </c>
      <c r="G22" s="93">
        <v>1500</v>
      </c>
      <c r="H22" s="32">
        <v>1166</v>
      </c>
      <c r="I22" s="83">
        <v>1363.2</v>
      </c>
    </row>
    <row r="23" spans="1:9" ht="16.5" x14ac:dyDescent="0.3">
      <c r="A23" s="92"/>
      <c r="B23" s="137" t="s">
        <v>11</v>
      </c>
      <c r="C23" s="15" t="s">
        <v>170</v>
      </c>
      <c r="D23" s="93">
        <v>250</v>
      </c>
      <c r="E23" s="93">
        <v>250</v>
      </c>
      <c r="F23" s="93">
        <v>250</v>
      </c>
      <c r="G23" s="93">
        <v>375</v>
      </c>
      <c r="H23" s="32">
        <v>350</v>
      </c>
      <c r="I23" s="83">
        <v>295</v>
      </c>
    </row>
    <row r="24" spans="1:9" ht="16.5" x14ac:dyDescent="0.3">
      <c r="A24" s="92"/>
      <c r="B24" s="137" t="s">
        <v>12</v>
      </c>
      <c r="C24" s="15" t="s">
        <v>171</v>
      </c>
      <c r="D24" s="93"/>
      <c r="E24" s="93">
        <v>250</v>
      </c>
      <c r="F24" s="93">
        <v>500</v>
      </c>
      <c r="G24" s="93">
        <v>500</v>
      </c>
      <c r="H24" s="32">
        <v>500</v>
      </c>
      <c r="I24" s="83">
        <v>437.5</v>
      </c>
    </row>
    <row r="25" spans="1:9" ht="16.5" x14ac:dyDescent="0.3">
      <c r="A25" s="92"/>
      <c r="B25" s="137" t="s">
        <v>13</v>
      </c>
      <c r="C25" s="15" t="s">
        <v>172</v>
      </c>
      <c r="D25" s="93">
        <v>290</v>
      </c>
      <c r="E25" s="93">
        <v>250</v>
      </c>
      <c r="F25" s="93">
        <v>500</v>
      </c>
      <c r="G25" s="93">
        <v>500</v>
      </c>
      <c r="H25" s="32">
        <v>500</v>
      </c>
      <c r="I25" s="83">
        <v>408</v>
      </c>
    </row>
    <row r="26" spans="1:9" ht="16.5" x14ac:dyDescent="0.3">
      <c r="A26" s="92"/>
      <c r="B26" s="137" t="s">
        <v>14</v>
      </c>
      <c r="C26" s="15" t="s">
        <v>173</v>
      </c>
      <c r="D26" s="93">
        <v>290</v>
      </c>
      <c r="E26" s="93">
        <v>500</v>
      </c>
      <c r="F26" s="93">
        <v>500</v>
      </c>
      <c r="G26" s="93">
        <v>500</v>
      </c>
      <c r="H26" s="32">
        <v>500</v>
      </c>
      <c r="I26" s="83">
        <v>458</v>
      </c>
    </row>
    <row r="27" spans="1:9" ht="16.5" x14ac:dyDescent="0.3">
      <c r="A27" s="92"/>
      <c r="B27" s="137" t="s">
        <v>15</v>
      </c>
      <c r="C27" s="15" t="s">
        <v>174</v>
      </c>
      <c r="D27" s="93">
        <v>950</v>
      </c>
      <c r="E27" s="93">
        <v>1000</v>
      </c>
      <c r="F27" s="93">
        <v>1000</v>
      </c>
      <c r="G27" s="93">
        <v>1250</v>
      </c>
      <c r="H27" s="32">
        <v>1000</v>
      </c>
      <c r="I27" s="83">
        <v>1040</v>
      </c>
    </row>
    <row r="28" spans="1:9" ht="16.5" x14ac:dyDescent="0.3">
      <c r="A28" s="92"/>
      <c r="B28" s="137" t="s">
        <v>16</v>
      </c>
      <c r="C28" s="15" t="s">
        <v>175</v>
      </c>
      <c r="D28" s="93">
        <v>290</v>
      </c>
      <c r="E28" s="93">
        <v>500</v>
      </c>
      <c r="F28" s="93">
        <v>500</v>
      </c>
      <c r="G28" s="93">
        <v>500</v>
      </c>
      <c r="H28" s="32">
        <v>500</v>
      </c>
      <c r="I28" s="83">
        <v>458</v>
      </c>
    </row>
    <row r="29" spans="1:9" ht="16.5" x14ac:dyDescent="0.3">
      <c r="A29" s="92"/>
      <c r="B29" s="137" t="s">
        <v>17</v>
      </c>
      <c r="C29" s="15" t="s">
        <v>176</v>
      </c>
      <c r="D29" s="93"/>
      <c r="E29" s="93">
        <v>1500</v>
      </c>
      <c r="F29" s="93">
        <v>875</v>
      </c>
      <c r="G29" s="93">
        <v>1000</v>
      </c>
      <c r="H29" s="32">
        <v>750</v>
      </c>
      <c r="I29" s="83">
        <v>1031.25</v>
      </c>
    </row>
    <row r="30" spans="1:9" ht="16.5" x14ac:dyDescent="0.3">
      <c r="A30" s="92"/>
      <c r="B30" s="137" t="s">
        <v>18</v>
      </c>
      <c r="C30" s="15" t="s">
        <v>177</v>
      </c>
      <c r="D30" s="93"/>
      <c r="E30" s="93">
        <v>1500</v>
      </c>
      <c r="F30" s="93">
        <v>1250</v>
      </c>
      <c r="G30" s="93">
        <v>1000</v>
      </c>
      <c r="H30" s="32">
        <v>866</v>
      </c>
      <c r="I30" s="83">
        <v>1154</v>
      </c>
    </row>
    <row r="31" spans="1:9" ht="17.25" thickBot="1" x14ac:dyDescent="0.35">
      <c r="A31" s="94"/>
      <c r="B31" s="138" t="s">
        <v>19</v>
      </c>
      <c r="C31" s="16" t="s">
        <v>178</v>
      </c>
      <c r="D31" s="49">
        <v>850</v>
      </c>
      <c r="E31" s="49">
        <v>1250</v>
      </c>
      <c r="F31" s="49">
        <v>800</v>
      </c>
      <c r="G31" s="49">
        <v>1125</v>
      </c>
      <c r="H31" s="130">
        <v>1166</v>
      </c>
      <c r="I31" s="85">
        <v>1038.2</v>
      </c>
    </row>
    <row r="32" spans="1:9" ht="17.25" customHeight="1" thickBot="1" x14ac:dyDescent="0.3">
      <c r="A32" s="90" t="s">
        <v>20</v>
      </c>
      <c r="B32" s="125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6" t="s">
        <v>26</v>
      </c>
      <c r="C33" s="18" t="s">
        <v>179</v>
      </c>
      <c r="D33" s="131">
        <v>1750</v>
      </c>
      <c r="E33" s="131">
        <v>2500</v>
      </c>
      <c r="F33" s="131">
        <v>1500</v>
      </c>
      <c r="G33" s="131">
        <v>2500</v>
      </c>
      <c r="H33" s="132">
        <v>1500</v>
      </c>
      <c r="I33" s="83">
        <v>1950</v>
      </c>
    </row>
    <row r="34" spans="1:9" ht="16.5" x14ac:dyDescent="0.3">
      <c r="A34" s="92"/>
      <c r="B34" s="137" t="s">
        <v>27</v>
      </c>
      <c r="C34" s="15" t="s">
        <v>180</v>
      </c>
      <c r="D34" s="93">
        <v>1750</v>
      </c>
      <c r="E34" s="93">
        <v>2500</v>
      </c>
      <c r="F34" s="93">
        <v>1500</v>
      </c>
      <c r="G34" s="93">
        <v>2500</v>
      </c>
      <c r="H34" s="32">
        <v>1333</v>
      </c>
      <c r="I34" s="83">
        <v>1916.6</v>
      </c>
    </row>
    <row r="35" spans="1:9" ht="16.5" x14ac:dyDescent="0.3">
      <c r="A35" s="92"/>
      <c r="B35" s="136" t="s">
        <v>28</v>
      </c>
      <c r="C35" s="15" t="s">
        <v>181</v>
      </c>
      <c r="D35" s="93">
        <v>1500</v>
      </c>
      <c r="E35" s="93">
        <v>2000</v>
      </c>
      <c r="F35" s="93">
        <v>1375</v>
      </c>
      <c r="G35" s="93">
        <v>1500</v>
      </c>
      <c r="H35" s="32">
        <v>1500</v>
      </c>
      <c r="I35" s="83">
        <v>1575</v>
      </c>
    </row>
    <row r="36" spans="1:9" ht="16.5" x14ac:dyDescent="0.3">
      <c r="A36" s="92"/>
      <c r="B36" s="137" t="s">
        <v>29</v>
      </c>
      <c r="C36" s="15" t="s">
        <v>182</v>
      </c>
      <c r="D36" s="93"/>
      <c r="E36" s="93">
        <v>1000</v>
      </c>
      <c r="F36" s="93"/>
      <c r="G36" s="93"/>
      <c r="H36" s="32">
        <v>1250</v>
      </c>
      <c r="I36" s="83">
        <v>1125</v>
      </c>
    </row>
    <row r="37" spans="1:9" ht="16.5" customHeight="1" thickBot="1" x14ac:dyDescent="0.35">
      <c r="A37" s="94"/>
      <c r="B37" s="136" t="s">
        <v>30</v>
      </c>
      <c r="C37" s="15" t="s">
        <v>183</v>
      </c>
      <c r="D37" s="133">
        <v>1750</v>
      </c>
      <c r="E37" s="133">
        <v>2500</v>
      </c>
      <c r="F37" s="133">
        <v>2000</v>
      </c>
      <c r="G37" s="133">
        <v>3000</v>
      </c>
      <c r="H37" s="134">
        <v>1866</v>
      </c>
      <c r="I37" s="83">
        <v>2223.1999999999998</v>
      </c>
    </row>
    <row r="38" spans="1:9" ht="17.25" customHeight="1" thickBot="1" x14ac:dyDescent="0.3">
      <c r="A38" s="90" t="s">
        <v>25</v>
      </c>
      <c r="B38" s="125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9" t="s">
        <v>31</v>
      </c>
      <c r="C39" s="19" t="s">
        <v>213</v>
      </c>
      <c r="D39" s="42">
        <v>27000</v>
      </c>
      <c r="E39" s="42">
        <v>28000</v>
      </c>
      <c r="F39" s="42">
        <v>25000</v>
      </c>
      <c r="G39" s="42">
        <v>20000</v>
      </c>
      <c r="H39" s="132">
        <v>25000</v>
      </c>
      <c r="I39" s="84">
        <v>25000</v>
      </c>
    </row>
    <row r="40" spans="1:9" ht="17.25" thickBot="1" x14ac:dyDescent="0.35">
      <c r="A40" s="94"/>
      <c r="B40" s="138" t="s">
        <v>32</v>
      </c>
      <c r="C40" s="16" t="s">
        <v>185</v>
      </c>
      <c r="D40" s="49">
        <v>17000</v>
      </c>
      <c r="E40" s="49">
        <v>18000</v>
      </c>
      <c r="F40" s="49">
        <v>15000</v>
      </c>
      <c r="G40" s="49">
        <v>15000</v>
      </c>
      <c r="H40" s="130">
        <v>16666</v>
      </c>
      <c r="I40" s="85">
        <v>16333.2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09-09-2019</vt:lpstr>
      <vt:lpstr>By Order</vt:lpstr>
      <vt:lpstr>All Stores</vt:lpstr>
      <vt:lpstr>'09-09-2019'!Print_Titles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2019-09-13T07:36:46Z</cp:lastPrinted>
  <dcterms:created xsi:type="dcterms:W3CDTF">2010-10-20T06:23:14Z</dcterms:created>
  <dcterms:modified xsi:type="dcterms:W3CDTF">2019-09-13T07:37:12Z</dcterms:modified>
</cp:coreProperties>
</file>