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4-10-2019" sheetId="9" r:id="rId4"/>
    <sheet name="By Order" sheetId="11" r:id="rId5"/>
    <sheet name="All Stores" sheetId="12" r:id="rId6"/>
  </sheets>
  <definedNames>
    <definedName name="_xlnm.Print_Titles" localSheetId="3">'14-10-2019'!$12:$14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6" i="11"/>
  <c r="G86" i="11"/>
  <c r="I89" i="11"/>
  <c r="G89" i="11"/>
  <c r="I87" i="11"/>
  <c r="G87" i="11"/>
  <c r="I88" i="11"/>
  <c r="G88" i="11"/>
  <c r="I84" i="11"/>
  <c r="G84" i="11"/>
  <c r="I85" i="11"/>
  <c r="G85" i="11"/>
  <c r="I79" i="11"/>
  <c r="G79" i="11"/>
  <c r="I80" i="11"/>
  <c r="G80" i="11"/>
  <c r="I76" i="11"/>
  <c r="G76" i="11"/>
  <c r="I78" i="11"/>
  <c r="G78" i="11"/>
  <c r="I77" i="11"/>
  <c r="G77" i="11"/>
  <c r="I69" i="11"/>
  <c r="G69" i="11"/>
  <c r="I73" i="11"/>
  <c r="G73" i="11"/>
  <c r="I70" i="11"/>
  <c r="G70" i="11"/>
  <c r="I68" i="11"/>
  <c r="G68" i="11"/>
  <c r="I72" i="11"/>
  <c r="G72" i="11"/>
  <c r="I71" i="11"/>
  <c r="G71" i="11"/>
  <c r="I62" i="11"/>
  <c r="G62" i="11"/>
  <c r="I63" i="11"/>
  <c r="G63" i="11"/>
  <c r="I61" i="11"/>
  <c r="G61" i="11"/>
  <c r="I65" i="11"/>
  <c r="G65" i="11"/>
  <c r="I60" i="11"/>
  <c r="G60" i="11"/>
  <c r="I59" i="11"/>
  <c r="G59" i="11"/>
  <c r="I64" i="11"/>
  <c r="G64" i="11"/>
  <c r="I58" i="11"/>
  <c r="G58" i="11"/>
  <c r="I57" i="11"/>
  <c r="G57" i="11"/>
  <c r="I54" i="11"/>
  <c r="G54" i="11"/>
  <c r="I53" i="11"/>
  <c r="G53" i="11"/>
  <c r="I51" i="11"/>
  <c r="G51" i="11"/>
  <c r="I50" i="11"/>
  <c r="G50" i="11"/>
  <c r="I52" i="11"/>
  <c r="G52" i="11"/>
  <c r="I49" i="11"/>
  <c r="G49" i="11"/>
  <c r="I45" i="11"/>
  <c r="G45" i="11"/>
  <c r="I43" i="11"/>
  <c r="G43" i="11"/>
  <c r="I41" i="11"/>
  <c r="G41" i="11"/>
  <c r="I42" i="11"/>
  <c r="G42" i="11"/>
  <c r="I44" i="11"/>
  <c r="G44" i="11"/>
  <c r="I46" i="11"/>
  <c r="G46" i="11"/>
  <c r="I36" i="11"/>
  <c r="G36" i="11"/>
  <c r="I37" i="11"/>
  <c r="G37" i="11"/>
  <c r="I38" i="11"/>
  <c r="G38" i="11"/>
  <c r="I34" i="11"/>
  <c r="G34" i="11"/>
  <c r="I35" i="11"/>
  <c r="G35" i="11"/>
  <c r="I30" i="11"/>
  <c r="G30" i="11"/>
  <c r="I25" i="11"/>
  <c r="G25" i="11"/>
  <c r="I16" i="11"/>
  <c r="G16" i="11"/>
  <c r="I19" i="11"/>
  <c r="G19" i="11"/>
  <c r="I26" i="11"/>
  <c r="G26" i="11"/>
  <c r="I20" i="11"/>
  <c r="G20" i="11"/>
  <c r="I17" i="11"/>
  <c r="G17" i="11"/>
  <c r="I23" i="11"/>
  <c r="G23" i="11"/>
  <c r="I22" i="11"/>
  <c r="G22" i="11"/>
  <c r="I21" i="11"/>
  <c r="G21" i="11"/>
  <c r="I28" i="11"/>
  <c r="G28" i="11"/>
  <c r="I18" i="11"/>
  <c r="G18" i="11"/>
  <c r="I24" i="11"/>
  <c r="G24" i="11"/>
  <c r="I29" i="11"/>
  <c r="G29" i="11"/>
  <c r="I31" i="11"/>
  <c r="G31" i="11"/>
  <c r="I27" i="11"/>
  <c r="G27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<sst xmlns="http://schemas.openxmlformats.org/spreadsheetml/2006/main" count="848" uniqueCount="225">
  <si>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</si>
  <si>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</si>
  <si>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</si>
  <si>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</si>
  <si>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</si>
  <si>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</si>
  <si>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</si>
  <si>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</si>
  <si>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</si>
  <si>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</si>
  <si>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</si>
  <si>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</si>
  <si>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</si>
  <si>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</si>
  <si>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</si>
  <si>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</si>
  <si>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</si>
  <si>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</si>
  <si>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</si>
  <si>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</si>
  <si>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</si>
  <si>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</si>
  <si>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</si>
  <si>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</si>
  <si>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</si>
  <si>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</si>
  <si>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</si>
  <si>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</si>
  <si>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</si>
  <si>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</si>
  <si>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</si>
  <si>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</si>
  <si>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</si>
  <si>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</si>
  <si>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</si>
  <si>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</si>
  <si>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</si>
  <si>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</si>
  <si>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</si>
  <si>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</si>
  <si>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</si>
  <si>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</si>
  <si>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</si>
  <si>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</si>
  <si>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</si>
  <si>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</si>
  <si>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</si>
  <si>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</si>
  <si>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</si>
  <si>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</si>
  <si>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</si>
  <si>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</si>
  <si>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</si>
  <si>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</si>
  <si>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</si>
  <si>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</si>
  <si>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</si>
  <si>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</si>
  <si>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</si>
  <si>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</si>
  <si>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</si>
  <si>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</si>
  <si>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</si>
  <si>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</si>
  <si>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</si>
  <si>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</si>
  <si>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</si>
  <si>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</si>
  <si>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</si>
  <si>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</si>
  <si>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</si>
  <si>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</si>
  <si>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</si>
  <si>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</si>
  <si>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</si>
  <si>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</si>
  <si>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</si>
  <si>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</si>
  <si>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</si>
  <si>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</si>
  <si>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</si>
  <si>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</si>
  <si>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</si>
  <si>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</si>
  <si>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</si>
  <si>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</si>
  <si>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</si>
  <si>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</si>
  <si>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</si>
  <si>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</si>
  <si>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</si>
  <si>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</si>
  <si>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</si>
  <si>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</si>
  <si>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</si>
  <si>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</si>
  <si>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</si>
  <si>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</si>
  <si>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</si>
  <si>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</si>
  <si>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</si>
  <si>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</si>
  <si>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</si>
  <si>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</si>
  <si>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</si>
  <si>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</si>
  <si>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</si>
  <si>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</si>
  <si>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</si>
  <si>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</si>
  <si>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</si>
  <si>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</si>
  <si>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</si>
  <si>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</si>
  <si>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</si>
  <si>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</si>
  <si>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</si>
  <si>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</si>
  <si>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</si>
  <si>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</si>
  <si>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</si>
  <si>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</si>
  <si>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</si>
  <si>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</si>
  <si>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</si>
  <si>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</si>
  <si>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</si>
  <si>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</si>
  <si>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</si>
  <si>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</si>
  <si>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</si>
  <si>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</si>
  <si>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</si>
  <si>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</si>
  <si>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</si>
  <si>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</si>
  <si>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</si>
  <si>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</si>
  <si>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</si>
  <si>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</si>
  <si>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</si>
  <si>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</si>
  <si>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</si>
  <si>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</si>
  <si>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</si>
  <si>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</si>
  <si>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</si>
  <si>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</si>
  <si>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</si>
  <si>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</si>
  <si>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</si>
  <si>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</si>
  <si>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</si>
  <si>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</si>
  <si>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</si>
  <si>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</si>
  <si>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</si>
  <si>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</si>
  <si>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</si>
  <si>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</si>
  <si>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</si>
  <si>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</si>
  <si>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</si>
  <si>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</si>
  <si>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</si>
  <si>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</si>
  <si>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</si>
  <si>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</si>
  <si>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</si>
  <si>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</si>
  <si>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</si>
  <si>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</si>
  <si>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</si>
  <si>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</si>
  <si>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</si>
  <si>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</si>
  <si>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</si>
  <si>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</si>
  <si>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</si>
  <si>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</si>
  <si>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</si>
  <si>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</si>
  <si>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</si>
  <si>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</si>
  <si>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</si>
  <si>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</si>
  <si>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</si>
  <si>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</si>
  <si>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</si>
  <si>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</si>
  <si>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</si>
  <si>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</si>
  <si>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</si>
  <si>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</si>
  <si>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</si>
  <si>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</si>
  <si>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</si>
  <si>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</si>
  <si>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</si>
  <si>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</si>
  <si>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</si>
  <si>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</si>
  <si>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</si>
  <si>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</si>
  <si>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</si>
  <si>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</si>
  <si>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</si>
  <si>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</si>
  <si>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</si>
  <si>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</si>
  <si>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</si>
  <si>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</si>
  <si>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</si>
  <si>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</si>
  <si>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</si>
  <si>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</si>
  <si>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</si>
  <si>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2018 (ل.ل.)</t>
  </si>
  <si>
    <t>معدل أسعار المحلات والملاحم في 07-10-2019 (ل.ل.)</t>
  </si>
  <si>
    <t>معدل أسعار  السوبرماركات في 07-10-2019 (ل.ل.)</t>
  </si>
  <si>
    <t>المعدل العام للأسعار في 07-10-2019  (ل.ل.)</t>
  </si>
  <si>
    <t>معدل أسعار  السوبرماركات في 14-10-2019 (ل.ل.)</t>
  </si>
  <si>
    <t xml:space="preserve"> التاريخ 14 تشرين الأول 2019</t>
  </si>
  <si>
    <t>معدل أسعار المحلات والملاحم في 14-10-2019 (ل.ل.)</t>
  </si>
  <si>
    <t>المعدل العام للأسعار في 14-10-2019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</si>
</sst>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6" t="s">
        <v>202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7" t="s">
        <v>3</v>
      </c>
      <c r="B12" s="183"/>
      <c r="C12" s="181" t="s">
        <v>0</v>
      </c>
      <c r="D12" s="179" t="s">
        <v>23</v>
      </c>
      <c r="E12" s="179" t="s">
        <v>217</v>
      </c>
      <c r="F12" s="179" t="s">
        <v>221</v>
      </c>
      <c r="G12" s="179" t="s">
        <v>197</v>
      </c>
      <c r="H12" s="179" t="s">
        <v>219</v>
      </c>
      <c r="I12" s="179" t="s">
        <v>187</v>
      </c>
    </row>
    <row r="13" spans="1:9" ht="38.25" customHeight="1" thickBot="1" x14ac:dyDescent="0.25">
      <c r="A13" s="178"/>
      <c r="B13" s="184"/>
      <c r="C13" s="182"/>
      <c r="D13" s="180"/>
      <c r="E13" s="180"/>
      <c r="F13" s="180"/>
      <c r="G13" s="180"/>
      <c r="H13" s="180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1724.8200000000002</v>
      </c>
      <c r="F15" s="43">
        <v>1203.7</v>
      </c>
      <c r="G15" s="45">
        <f t="shared" ref="G15:G30" si="0">(F15-E15)/E15</f>
        <v>-0.30213007734140379</v>
      </c>
      <c r="H15" s="43">
        <v>1162.2</v>
      </c>
      <c r="I15" s="45">
        <f>(F15-H15)/H15</f>
        <v>3.5708139734985371E-2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1475.72</v>
      </c>
      <c r="F16" s="47">
        <v>1432</v>
      </c>
      <c r="G16" s="48">
        <f t="shared" si="0"/>
        <v>-2.9626216355406191E-2</v>
      </c>
      <c r="H16" s="47">
        <v>1283</v>
      </c>
      <c r="I16" s="44">
        <f t="shared" ref="I16:I30" si="1">(F16-H16)/H16</f>
        <v>0.11613406079501169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1258.5699999999997</v>
      </c>
      <c r="F17" s="47">
        <v>1284.7</v>
      </c>
      <c r="G17" s="48">
        <f t="shared" si="0"/>
        <v>2.076165807225688E-2</v>
      </c>
      <c r="H17" s="47">
        <v>1264.7</v>
      </c>
      <c r="I17" s="44">
        <f>(F17-H17)/H17</f>
        <v>1.5814027041986242E-2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804.54</v>
      </c>
      <c r="F18" s="47">
        <v>743.8</v>
      </c>
      <c r="G18" s="48">
        <f t="shared" si="0"/>
        <v>-7.5496557038804799E-2</v>
      </c>
      <c r="H18" s="47">
        <v>749.7</v>
      </c>
      <c r="I18" s="44">
        <f t="shared" si="1"/>
        <v>-7.8698145925037884E-3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1875.4977777777781</v>
      </c>
      <c r="F19" s="47">
        <v>2590</v>
      </c>
      <c r="G19" s="48">
        <f>(F19-E19)/E19</f>
        <v>0.38096671224468975</v>
      </c>
      <c r="H19" s="47">
        <v>2662.8571428571427</v>
      </c>
      <c r="I19" s="44">
        <f>(F19-H19)/H19</f>
        <v>-2.7360515021459156E-2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1487.9</v>
      </c>
      <c r="F20" s="47">
        <v>1547.8</v>
      </c>
      <c r="G20" s="48">
        <f t="shared" si="0"/>
        <v>4.0258081860339981E-2</v>
      </c>
      <c r="H20" s="47">
        <v>1533.8</v>
      </c>
      <c r="I20" s="44">
        <f t="shared" si="1"/>
        <v>9.1276568001043158E-3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1380.48</v>
      </c>
      <c r="F21" s="47">
        <v>1318.8</v>
      </c>
      <c r="G21" s="48">
        <f t="shared" si="0"/>
        <v>-4.4680111265646777E-2</v>
      </c>
      <c r="H21" s="47">
        <v>1293.7</v>
      </c>
      <c r="I21" s="44">
        <f t="shared" si="1"/>
        <v>1.9401716008348079E-2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445.96960000000001</v>
      </c>
      <c r="F22" s="47">
        <v>434.3</v>
      </c>
      <c r="G22" s="48">
        <f t="shared" si="0"/>
        <v>-2.616680598856963E-2</v>
      </c>
      <c r="H22" s="47">
        <v>444.3</v>
      </c>
      <c r="I22" s="44">
        <f t="shared" si="1"/>
        <v>-2.2507314877335132E-2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544.06659999999999</v>
      </c>
      <c r="F23" s="47">
        <v>557.29999999999995</v>
      </c>
      <c r="G23" s="48">
        <f t="shared" si="0"/>
        <v>2.4323125146810998E-2</v>
      </c>
      <c r="H23" s="47">
        <v>567.29999999999995</v>
      </c>
      <c r="I23" s="44">
        <f t="shared" si="1"/>
        <v>-1.7627357659086903E-2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546.81659999999999</v>
      </c>
      <c r="F24" s="47">
        <v>557.5</v>
      </c>
      <c r="G24" s="48">
        <f t="shared" si="0"/>
        <v>1.9537446375987866E-2</v>
      </c>
      <c r="H24" s="47">
        <v>542.5</v>
      </c>
      <c r="I24" s="44">
        <f t="shared" si="1"/>
        <v>2.7649769585253458E-2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552.14959999999996</v>
      </c>
      <c r="F25" s="47">
        <v>592.29999999999995</v>
      </c>
      <c r="G25" s="48">
        <f t="shared" si="0"/>
        <v>7.2716524652014586E-2</v>
      </c>
      <c r="H25" s="47">
        <v>567.29999999999995</v>
      </c>
      <c r="I25" s="44">
        <f t="shared" si="1"/>
        <v>4.4068394147717259E-2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1545.06</v>
      </c>
      <c r="F26" s="47">
        <v>1339.8</v>
      </c>
      <c r="G26" s="48">
        <f t="shared" si="0"/>
        <v>-0.1328492097394276</v>
      </c>
      <c r="H26" s="47">
        <v>1348.8</v>
      </c>
      <c r="I26" s="44">
        <f t="shared" si="1"/>
        <v>-6.6725978647686835E-3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532.7331999999999</v>
      </c>
      <c r="F27" s="47">
        <v>550</v>
      </c>
      <c r="G27" s="48">
        <f t="shared" si="0"/>
        <v>3.2411721289381072E-2</v>
      </c>
      <c r="H27" s="47">
        <v>525</v>
      </c>
      <c r="I27" s="44">
        <f t="shared" si="1"/>
        <v>4.7619047619047616E-2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989.85</v>
      </c>
      <c r="F28" s="47">
        <v>898.8</v>
      </c>
      <c r="G28" s="48">
        <f t="shared" si="0"/>
        <v>-9.1983633883921875E-2</v>
      </c>
      <c r="H28" s="47">
        <v>919.8</v>
      </c>
      <c r="I28" s="44">
        <f t="shared" si="1"/>
        <v>-2.2831050228310504E-2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1284.9733333333334</v>
      </c>
      <c r="F29" s="47">
        <v>1808.7777777777778</v>
      </c>
      <c r="G29" s="48">
        <f t="shared" si="0"/>
        <v>0.40763837727717656</v>
      </c>
      <c r="H29" s="47">
        <v>1725.5555555555557</v>
      </c>
      <c r="I29" s="44">
        <f t="shared" si="1"/>
        <v>4.8229233741146134E-2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1207.4099999999999</v>
      </c>
      <c r="F30" s="50">
        <v>1213.9000000000001</v>
      </c>
      <c r="G30" s="51">
        <f t="shared" si="0"/>
        <v>5.3751418325177344E-3</v>
      </c>
      <c r="H30" s="50">
        <v>1138.9000000000001</v>
      </c>
      <c r="I30" s="56">
        <f t="shared" si="1"/>
        <v>6.5853016068135914E-2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2173.21</v>
      </c>
      <c r="F32" s="43">
        <v>2060</v>
      </c>
      <c r="G32" s="45">
        <f>(F32-E32)/E32</f>
        <v>-5.2093447020766528E-2</v>
      </c>
      <c r="H32" s="43">
        <v>2231.125</v>
      </c>
      <c r="I32" s="44">
        <f>(F32-H32)/H32</f>
        <v>-7.6698974732478012E-2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2016.1399999999999</v>
      </c>
      <c r="F33" s="47">
        <v>1932.8</v>
      </c>
      <c r="G33" s="48">
        <f>(F33-E33)/E33</f>
        <v>-4.1336415129901653E-2</v>
      </c>
      <c r="H33" s="47">
        <v>2058.6999999999998</v>
      </c>
      <c r="I33" s="44">
        <f>(F33-H33)/H33</f>
        <v>-6.1155097877301147E-2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1524.3899999999999</v>
      </c>
      <c r="F34" s="47">
        <v>1878.75</v>
      </c>
      <c r="G34" s="48">
        <f>(F34-E34)/E34</f>
        <v>0.23246019719363165</v>
      </c>
      <c r="H34" s="47">
        <v>1822.5</v>
      </c>
      <c r="I34" s="44">
        <f>(F34-H34)/H34</f>
        <v>3.0864197530864196E-2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1494.62</v>
      </c>
      <c r="F35" s="47">
        <v>1973.3333333333333</v>
      </c>
      <c r="G35" s="48">
        <f>(F35-E35)/E35</f>
        <v>0.32029099927294791</v>
      </c>
      <c r="H35" s="47">
        <v>1918</v>
      </c>
      <c r="I35" s="44">
        <f>(F35-H35)/H35</f>
        <v>2.8849496002780636E-2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1467.86</v>
      </c>
      <c r="F36" s="50">
        <v>1903.8</v>
      </c>
      <c r="G36" s="51">
        <f>(F36-E36)/E36</f>
        <v>0.29699017617483964</v>
      </c>
      <c r="H36" s="50">
        <v>2003.8</v>
      </c>
      <c r="I36" s="56">
        <f>(F36-H36)/H36</f>
        <v>-4.9905180157700367E-2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27078.3</v>
      </c>
      <c r="F38" s="43">
        <v>28590</v>
      </c>
      <c r="G38" s="45">
        <f t="shared" ref="G38:G43" si="2">(F38-E38)/E38</f>
        <v>5.5826990616102218E-2</v>
      </c>
      <c r="H38" s="43">
        <v>28356.666666666668</v>
      </c>
      <c r="I38" s="44">
        <f t="shared" ref="I38:I43" si="3">(F38-H38)/H38</f>
        <v>8.2285176913129924E-3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15167.466666666667</v>
      </c>
      <c r="F39" s="57">
        <v>15392</v>
      </c>
      <c r="G39" s="48">
        <f t="shared" si="2"/>
        <v>1.4803614754386549E-2</v>
      </c>
      <c r="H39" s="57">
        <v>15686.444444444445</v>
      </c>
      <c r="I39" s="44">
        <f>(F39-H39)/H39</f>
        <v>-1.8770629984841882E-2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10508.5</v>
      </c>
      <c r="F40" s="57">
        <v>11141</v>
      </c>
      <c r="G40" s="48">
        <f t="shared" si="2"/>
        <v>6.0189370509587475E-2</v>
      </c>
      <c r="H40" s="57">
        <v>11666</v>
      </c>
      <c r="I40" s="44">
        <f t="shared" si="3"/>
        <v>-4.5002571575518603E-2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5848</v>
      </c>
      <c r="F41" s="47">
        <v>4901.2</v>
      </c>
      <c r="G41" s="48">
        <f t="shared" si="2"/>
        <v>-0.16190150478796173</v>
      </c>
      <c r="H41" s="47">
        <v>5234.333333333333</v>
      </c>
      <c r="I41" s="44">
        <f t="shared" si="3"/>
        <v>-6.3643889702604581E-2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9974.8333333333339</v>
      </c>
      <c r="G42" s="48">
        <f t="shared" si="2"/>
        <v>6.4250466950415309E-4</v>
      </c>
      <c r="H42" s="47">
        <v>10120</v>
      </c>
      <c r="I42" s="44">
        <f t="shared" si="3"/>
        <v>-1.4344532279314828E-2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12832</v>
      </c>
      <c r="F43" s="50">
        <v>12680</v>
      </c>
      <c r="G43" s="51">
        <f t="shared" si="2"/>
        <v>-1.1845386533665835E-2</v>
      </c>
      <c r="H43" s="50">
        <v>12680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6332.2222222222217</v>
      </c>
      <c r="F45" s="43">
        <v>6109.7777777777774</v>
      </c>
      <c r="G45" s="45">
        <f t="shared" ref="G45:G50" si="4">(F45-E45)/E45</f>
        <v>-3.5128969994735908E-2</v>
      </c>
      <c r="H45" s="43">
        <v>6163.1111111111113</v>
      </c>
      <c r="I45" s="44">
        <f t="shared" ref="I45:I50" si="5">(F45-H45)/H45</f>
        <v>-8.6536381336988072E-3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6144.4444444444443</v>
      </c>
      <c r="F46" s="47">
        <v>6024.2222222222226</v>
      </c>
      <c r="G46" s="48">
        <f t="shared" si="4"/>
        <v>-1.9566003616636445E-2</v>
      </c>
      <c r="H46" s="47">
        <v>6024.2222222222226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19047.5</v>
      </c>
      <c r="G47" s="48">
        <f t="shared" si="4"/>
        <v>-1.1738763862766717E-2</v>
      </c>
      <c r="H47" s="47">
        <v>19155</v>
      </c>
      <c r="I47" s="87">
        <f t="shared" si="5"/>
        <v>-5.6121117201774996E-3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18816.34888888889</v>
      </c>
      <c r="F48" s="47">
        <v>17597.410500000002</v>
      </c>
      <c r="G48" s="48">
        <f t="shared" si="4"/>
        <v>-6.4780813540754156E-2</v>
      </c>
      <c r="H48" s="47">
        <v>17678.214250000001</v>
      </c>
      <c r="I48" s="87">
        <f t="shared" si="5"/>
        <v>-4.570809520537354E-3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2217.4999999999995</v>
      </c>
      <c r="F49" s="47">
        <v>2235.8333333333335</v>
      </c>
      <c r="G49" s="48">
        <f t="shared" si="4"/>
        <v>8.2675685832396591E-3</v>
      </c>
      <c r="H49" s="47">
        <v>2235.8333333333335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27930</v>
      </c>
      <c r="G50" s="56">
        <f t="shared" si="4"/>
        <v>3.0589277148444706E-2</v>
      </c>
      <c r="H50" s="50">
        <v>27911</v>
      </c>
      <c r="I50" s="59">
        <f t="shared" si="5"/>
        <v>6.8073519400953025E-4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3338.4285714285716</v>
      </c>
      <c r="F53" s="70">
        <v>3579.125</v>
      </c>
      <c r="G53" s="48">
        <f t="shared" si="6"/>
        <v>7.2098720527194099E-2</v>
      </c>
      <c r="H53" s="70">
        <v>3579.125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2031.6666666666667</v>
      </c>
      <c r="F54" s="70">
        <v>2752</v>
      </c>
      <c r="G54" s="48">
        <f t="shared" si="6"/>
        <v>0.35455291222313368</v>
      </c>
      <c r="H54" s="70">
        <v>2732</v>
      </c>
      <c r="I54" s="87">
        <f t="shared" si="7"/>
        <v>7.320644216691069E-3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4507.5</v>
      </c>
      <c r="F55" s="70">
        <v>4950</v>
      </c>
      <c r="G55" s="48">
        <f t="shared" si="6"/>
        <v>9.8169717138103157E-2</v>
      </c>
      <c r="H55" s="70">
        <v>4950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2089.8333333333335</v>
      </c>
      <c r="F56" s="105">
        <v>2076.6666666666665</v>
      </c>
      <c r="G56" s="55">
        <f t="shared" si="6"/>
        <v>-6.3003429300583632E-3</v>
      </c>
      <c r="H56" s="105">
        <v>2076.6666666666665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4761.0000000000009</v>
      </c>
      <c r="F57" s="50">
        <v>4734</v>
      </c>
      <c r="G57" s="51">
        <f t="shared" si="6"/>
        <v>-5.6710775047260882E-3</v>
      </c>
      <c r="H57" s="50">
        <v>4444.2222222222226</v>
      </c>
      <c r="I57" s="126">
        <f t="shared" si="7"/>
        <v>6.520326016300805E-2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5132.5</v>
      </c>
      <c r="F58" s="68">
        <v>4739.375</v>
      </c>
      <c r="G58" s="44">
        <f t="shared" si="6"/>
        <v>-7.6595226497808089E-2</v>
      </c>
      <c r="H58" s="68">
        <v>4739.375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5039.5</v>
      </c>
      <c r="F59" s="70">
        <v>4906</v>
      </c>
      <c r="G59" s="48">
        <f t="shared" si="6"/>
        <v>-2.6490723286040282E-2</v>
      </c>
      <c r="H59" s="70">
        <v>4896</v>
      </c>
      <c r="I59" s="44">
        <f t="shared" si="7"/>
        <v>2.0424836601307191E-3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21480</v>
      </c>
      <c r="F60" s="73">
        <v>21060</v>
      </c>
      <c r="G60" s="51">
        <f t="shared" si="6"/>
        <v>-1.9553072625698324E-2</v>
      </c>
      <c r="H60" s="73">
        <v>21060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6435.5</v>
      </c>
      <c r="F62" s="54">
        <v>6457.5</v>
      </c>
      <c r="G62" s="45">
        <f t="shared" ref="G62:G67" si="8">(F62-E62)/E62</f>
        <v>3.4185377981508819E-3</v>
      </c>
      <c r="H62" s="54">
        <v>6432.5</v>
      </c>
      <c r="I62" s="44">
        <f t="shared" ref="I62:I67" si="9">(F62-H62)/H62</f>
        <v>3.88651379712398E-3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47054</v>
      </c>
      <c r="G63" s="48">
        <f t="shared" si="8"/>
        <v>1.5675938497182316E-4</v>
      </c>
      <c r="H63" s="46">
        <v>46599.714285714283</v>
      </c>
      <c r="I63" s="44">
        <f t="shared" si="9"/>
        <v>9.7486802494191321E-3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10826.75</v>
      </c>
      <c r="F64" s="46">
        <v>10624.714285714286</v>
      </c>
      <c r="G64" s="48">
        <f t="shared" si="8"/>
        <v>-1.8660790568334334E-2</v>
      </c>
      <c r="H64" s="46">
        <v>10910.428571428571</v>
      </c>
      <c r="I64" s="87">
        <f t="shared" si="9"/>
        <v>-2.6187265132965723E-2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7837.42</v>
      </c>
      <c r="F65" s="46">
        <v>7445</v>
      </c>
      <c r="G65" s="48">
        <f t="shared" si="8"/>
        <v>-5.0070048561899207E-2</v>
      </c>
      <c r="H65" s="46">
        <v>7445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3896.686666666667</v>
      </c>
      <c r="F66" s="46">
        <v>4005</v>
      </c>
      <c r="G66" s="48">
        <f t="shared" si="8"/>
        <v>2.7796264518744909E-2</v>
      </c>
      <c r="H66" s="46">
        <v>3815</v>
      </c>
      <c r="I66" s="87">
        <f t="shared" si="9"/>
        <v>4.9803407601572737E-2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3666.6904761904761</v>
      </c>
      <c r="F67" s="58">
        <v>3226</v>
      </c>
      <c r="G67" s="51">
        <f t="shared" si="8"/>
        <v>-0.12018753124979707</v>
      </c>
      <c r="H67" s="58">
        <v>3234</v>
      </c>
      <c r="I67" s="88">
        <f t="shared" si="9"/>
        <v>-2.4737167594310453E-3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3936.6666666666665</v>
      </c>
      <c r="G69" s="45">
        <f>(F69-E69)/E69</f>
        <v>5.6596346198579187E-2</v>
      </c>
      <c r="H69" s="43">
        <v>3904.4444444444443</v>
      </c>
      <c r="I69" s="44">
        <f>(F69-H69)/H69</f>
        <v>8.2527034718269648E-3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2826.625</v>
      </c>
      <c r="G70" s="48">
        <f>(F70-E70)/E70</f>
        <v>1.6649682292291038E-2</v>
      </c>
      <c r="H70" s="47">
        <v>2801</v>
      </c>
      <c r="I70" s="44">
        <f>(F70-H70)/H70</f>
        <v>9.1485183862906102E-3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1326.9972222222223</v>
      </c>
      <c r="F71" s="47">
        <v>1314.4444444444443</v>
      </c>
      <c r="G71" s="48">
        <f>(F71-E71)/E71</f>
        <v>-9.4595358359203865E-3</v>
      </c>
      <c r="H71" s="47">
        <v>1314.4444444444443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2218.3000000000002</v>
      </c>
      <c r="F72" s="47">
        <v>2305</v>
      </c>
      <c r="G72" s="48">
        <f>(F72-E72)/E72</f>
        <v>3.9083983230401576E-2</v>
      </c>
      <c r="H72" s="47">
        <v>2257.1428571428573</v>
      </c>
      <c r="I72" s="44">
        <f>(F72-H72)/H72</f>
        <v>2.1202531645569532E-2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1645.5</v>
      </c>
      <c r="F73" s="50">
        <v>1603.75</v>
      </c>
      <c r="G73" s="48">
        <f>(F73-E73)/E73</f>
        <v>-2.5372227286539047E-2</v>
      </c>
      <c r="H73" s="50">
        <v>1585</v>
      </c>
      <c r="I73" s="59">
        <f>(F73-H73)/H73</f>
        <v>1.1829652996845425E-2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1267.5555555555557</v>
      </c>
      <c r="F76" s="32">
        <v>1172.2222222222222</v>
      </c>
      <c r="G76" s="48">
        <f t="shared" si="10"/>
        <v>-7.5210378681627041E-2</v>
      </c>
      <c r="H76" s="32">
        <v>1175</v>
      </c>
      <c r="I76" s="44">
        <f t="shared" si="11"/>
        <v>-2.3640661938534708E-3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806.56666666666661</v>
      </c>
      <c r="F77" s="47">
        <v>930.375</v>
      </c>
      <c r="G77" s="48">
        <f t="shared" si="10"/>
        <v>0.1535004339380916</v>
      </c>
      <c r="H77" s="47">
        <v>917.875</v>
      </c>
      <c r="I77" s="44">
        <f t="shared" si="11"/>
        <v>1.3618412093149939E-2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1510.3333333333333</v>
      </c>
      <c r="G78" s="48">
        <f t="shared" si="10"/>
        <v>-1.3692069918805392E-2</v>
      </c>
      <c r="H78" s="47">
        <v>1509.3</v>
      </c>
      <c r="I78" s="44">
        <f t="shared" si="11"/>
        <v>6.8464409549678863E-4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1934.6</v>
      </c>
      <c r="F79" s="61">
        <v>2016.3</v>
      </c>
      <c r="G79" s="48">
        <f t="shared" si="10"/>
        <v>4.2230952134808257E-2</v>
      </c>
      <c r="H79" s="61">
        <v>1956.8</v>
      </c>
      <c r="I79" s="44">
        <f t="shared" si="11"/>
        <v>3.0406786590351596E-2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3952</v>
      </c>
      <c r="G81" s="51">
        <f t="shared" si="10"/>
        <v>-9.2258323305255165E-3</v>
      </c>
      <c r="H81" s="50">
        <v>4113.3</v>
      </c>
      <c r="I81" s="56">
        <f t="shared" si="11"/>
        <v>-3.9214256193324137E-2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19" zoomScaleNormal="100" workbookViewId="0">
      <selection activeCell="F28" sqref="F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6" t="s">
        <v>203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7" t="s">
        <v>3</v>
      </c>
      <c r="B12" s="183"/>
      <c r="C12" s="185" t="s">
        <v>0</v>
      </c>
      <c r="D12" s="179" t="s">
        <v>23</v>
      </c>
      <c r="E12" s="179" t="s">
        <v>217</v>
      </c>
      <c r="F12" s="187" t="s">
        <v>223</v>
      </c>
      <c r="G12" s="179" t="s">
        <v>197</v>
      </c>
      <c r="H12" s="187" t="s">
        <v>218</v>
      </c>
      <c r="I12" s="179" t="s">
        <v>187</v>
      </c>
    </row>
    <row r="13" spans="1:9" ht="30.75" customHeight="1" thickBot="1" x14ac:dyDescent="0.25">
      <c r="A13" s="178"/>
      <c r="B13" s="184"/>
      <c r="C13" s="186"/>
      <c r="D13" s="180"/>
      <c r="E13" s="180"/>
      <c r="F13" s="188"/>
      <c r="G13" s="180"/>
      <c r="H13" s="188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1724.8200000000002</v>
      </c>
      <c r="F15" s="83">
        <v>1283.3340000000001</v>
      </c>
      <c r="G15" s="44">
        <f>(F15-E15)/E15</f>
        <v>-0.25596062197794556</v>
      </c>
      <c r="H15" s="83">
        <v>1154.0999999999999</v>
      </c>
      <c r="I15" s="127">
        <f>(F15-H15)/H15</f>
        <v>0.11197816480374331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1475.72</v>
      </c>
      <c r="F16" s="83">
        <v>1433.2660000000001</v>
      </c>
      <c r="G16" s="48">
        <f t="shared" ref="G16:G39" si="0">(F16-E16)/E16</f>
        <v>-2.8768330035508057E-2</v>
      </c>
      <c r="H16" s="83">
        <v>1283.2</v>
      </c>
      <c r="I16" s="48">
        <f>(F16-H16)/H16</f>
        <v>0.11694669576059852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1258.5699999999997</v>
      </c>
      <c r="F17" s="83">
        <v>1499.866</v>
      </c>
      <c r="G17" s="48">
        <f t="shared" si="0"/>
        <v>0.19172235155772052</v>
      </c>
      <c r="H17" s="83">
        <v>1304.0999999999999</v>
      </c>
      <c r="I17" s="48">
        <f t="shared" ref="I17:I29" si="1">(F17-H17)/H17</f>
        <v>0.15011578866651337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804.54</v>
      </c>
      <c r="F18" s="83">
        <v>965</v>
      </c>
      <c r="G18" s="48">
        <f t="shared" si="0"/>
        <v>0.19944316006662197</v>
      </c>
      <c r="H18" s="83">
        <v>874.86599999999999</v>
      </c>
      <c r="I18" s="48">
        <f t="shared" si="1"/>
        <v>0.10302606341999805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1875.4977777777781</v>
      </c>
      <c r="F19" s="83">
        <v>2150</v>
      </c>
      <c r="G19" s="48">
        <f t="shared" si="0"/>
        <v>0.14636232869732935</v>
      </c>
      <c r="H19" s="83">
        <v>2125</v>
      </c>
      <c r="I19" s="48">
        <f t="shared" si="1"/>
        <v>1.1764705882352941E-2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1487.9</v>
      </c>
      <c r="F20" s="83">
        <v>1566.6</v>
      </c>
      <c r="G20" s="48">
        <f t="shared" si="0"/>
        <v>5.2893339606156199E-2</v>
      </c>
      <c r="H20" s="83">
        <v>1366.6659999999999</v>
      </c>
      <c r="I20" s="48">
        <f t="shared" si="1"/>
        <v>0.14629324209426442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1380.48</v>
      </c>
      <c r="F21" s="83">
        <v>1316.6</v>
      </c>
      <c r="G21" s="48">
        <f t="shared" si="0"/>
        <v>-4.6273759851645883E-2</v>
      </c>
      <c r="H21" s="83">
        <v>1283.2660000000001</v>
      </c>
      <c r="I21" s="48">
        <f t="shared" si="1"/>
        <v>2.597590834635986E-2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445.96960000000001</v>
      </c>
      <c r="F22" s="83">
        <v>389.86599999999999</v>
      </c>
      <c r="G22" s="48">
        <f t="shared" si="0"/>
        <v>-0.12580139991604816</v>
      </c>
      <c r="H22" s="83">
        <v>359.03399999999999</v>
      </c>
      <c r="I22" s="48">
        <f t="shared" si="1"/>
        <v>8.5874875359993746E-2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544.06659999999999</v>
      </c>
      <c r="F23" s="83">
        <v>500</v>
      </c>
      <c r="G23" s="48">
        <f t="shared" si="0"/>
        <v>-8.0994863496491043E-2</v>
      </c>
      <c r="H23" s="83">
        <v>462.5</v>
      </c>
      <c r="I23" s="48">
        <f t="shared" si="1"/>
        <v>8.1081081081081086E-2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546.81659999999999</v>
      </c>
      <c r="F24" s="83">
        <v>420</v>
      </c>
      <c r="G24" s="48">
        <f t="shared" si="0"/>
        <v>-0.23191797761808985</v>
      </c>
      <c r="H24" s="83">
        <v>445</v>
      </c>
      <c r="I24" s="48">
        <f t="shared" si="1"/>
        <v>-5.6179775280898875E-2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552.14959999999996</v>
      </c>
      <c r="F25" s="83">
        <v>456.666</v>
      </c>
      <c r="G25" s="48">
        <f t="shared" si="0"/>
        <v>-0.17293066951420408</v>
      </c>
      <c r="H25" s="83">
        <v>470.834</v>
      </c>
      <c r="I25" s="48">
        <f t="shared" si="1"/>
        <v>-3.0091284826499375E-2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1545.06</v>
      </c>
      <c r="F26" s="83">
        <v>1208.2660000000001</v>
      </c>
      <c r="G26" s="48">
        <f t="shared" si="0"/>
        <v>-0.21798117872445075</v>
      </c>
      <c r="H26" s="83">
        <v>1045.7</v>
      </c>
      <c r="I26" s="48">
        <f t="shared" si="1"/>
        <v>0.155461413407287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532.7331999999999</v>
      </c>
      <c r="F27" s="83">
        <v>426.666</v>
      </c>
      <c r="G27" s="48">
        <f t="shared" si="0"/>
        <v>-0.1991000373169908</v>
      </c>
      <c r="H27" s="83">
        <v>445</v>
      </c>
      <c r="I27" s="48">
        <f t="shared" si="1"/>
        <v>-4.1200000000000007E-2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989.85</v>
      </c>
      <c r="F28" s="83">
        <v>979</v>
      </c>
      <c r="G28" s="48">
        <f t="shared" si="0"/>
        <v>-1.0961256756074175E-2</v>
      </c>
      <c r="H28" s="83">
        <v>979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1284.9733333333334</v>
      </c>
      <c r="F29" s="83">
        <v>1260.25</v>
      </c>
      <c r="G29" s="48">
        <f t="shared" si="0"/>
        <v>-1.9240347400205471E-2</v>
      </c>
      <c r="H29" s="83">
        <v>1166.5</v>
      </c>
      <c r="I29" s="48">
        <f t="shared" si="1"/>
        <v>8.0368624089155599E-2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1207.4099999999999</v>
      </c>
      <c r="F30" s="95">
        <v>1183.2660000000001</v>
      </c>
      <c r="G30" s="51">
        <f t="shared" si="0"/>
        <v>-1.9996521479861671E-2</v>
      </c>
      <c r="H30" s="95">
        <v>1046.5999999999999</v>
      </c>
      <c r="I30" s="51">
        <f>(F30-H30)/H30</f>
        <v>0.13058092872157478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2173.21</v>
      </c>
      <c r="F32" s="83">
        <v>1999.866</v>
      </c>
      <c r="G32" s="44">
        <f t="shared" si="0"/>
        <v>-7.9764035689141893E-2</v>
      </c>
      <c r="H32" s="83">
        <v>2199.9340000000002</v>
      </c>
      <c r="I32" s="45">
        <f>(F32-H32)/H32</f>
        <v>-9.0942728281848545E-2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2016.1399999999999</v>
      </c>
      <c r="F33" s="83">
        <v>1750</v>
      </c>
      <c r="G33" s="48">
        <f t="shared" si="0"/>
        <v>-0.13200472189431284</v>
      </c>
      <c r="H33" s="83">
        <v>2029.1</v>
      </c>
      <c r="I33" s="48">
        <f>(F33-H33)/H33</f>
        <v>-0.13754866689665365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1524.3899999999999</v>
      </c>
      <c r="F34" s="83">
        <v>1683.2</v>
      </c>
      <c r="G34" s="48">
        <f>(F34-E34)/E34</f>
        <v>0.10417937666870039</v>
      </c>
      <c r="H34" s="83">
        <v>1583.2</v>
      </c>
      <c r="I34" s="48">
        <f>(F34-H34)/H34</f>
        <v>6.3163213744315314E-2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1494.62</v>
      </c>
      <c r="F35" s="83">
        <v>1583.25</v>
      </c>
      <c r="G35" s="48">
        <f t="shared" si="0"/>
        <v>5.9299353681872391E-2</v>
      </c>
      <c r="H35" s="83">
        <v>1729</v>
      </c>
      <c r="I35" s="48">
        <f>(F35-H35)/H35</f>
        <v>-8.4297281665702717E-2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1467.86</v>
      </c>
      <c r="F36" s="83">
        <v>1733.3340000000001</v>
      </c>
      <c r="G36" s="55">
        <f t="shared" si="0"/>
        <v>0.1808578474786425</v>
      </c>
      <c r="H36" s="83">
        <v>1933.2</v>
      </c>
      <c r="I36" s="48">
        <f>(F36-H36)/H36</f>
        <v>-0.10338609559279949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27078.3</v>
      </c>
      <c r="F38" s="84">
        <v>26000</v>
      </c>
      <c r="G38" s="45">
        <f t="shared" si="0"/>
        <v>-3.9821554528903194E-2</v>
      </c>
      <c r="H38" s="84">
        <v>24600</v>
      </c>
      <c r="I38" s="45">
        <f>(F38-H38)/H38</f>
        <v>5.6910569105691054E-2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15167.466666666667</v>
      </c>
      <c r="F39" s="85">
        <v>16266.6</v>
      </c>
      <c r="G39" s="51">
        <f t="shared" si="0"/>
        <v>7.2466507261155444E-2</v>
      </c>
      <c r="H39" s="85">
        <v>16066.6</v>
      </c>
      <c r="I39" s="51">
        <f>(F39-H39)/H39</f>
        <v>1.2448184432300549E-2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6" t="s">
        <v>204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7" t="s">
        <v>3</v>
      </c>
      <c r="B12" s="183"/>
      <c r="C12" s="185" t="s">
        <v>0</v>
      </c>
      <c r="D12" s="179" t="s">
        <v>221</v>
      </c>
      <c r="E12" s="187" t="s">
        <v>223</v>
      </c>
      <c r="F12" s="194" t="s">
        <v>186</v>
      </c>
      <c r="G12" s="179" t="s">
        <v>217</v>
      </c>
      <c r="H12" s="196" t="s">
        <v>224</v>
      </c>
      <c r="I12" s="192" t="s">
        <v>196</v>
      </c>
    </row>
    <row r="13" spans="1:9" ht="39.75" customHeight="1" thickBot="1" x14ac:dyDescent="0.25">
      <c r="A13" s="178"/>
      <c r="B13" s="184"/>
      <c r="C13" s="186"/>
      <c r="D13" s="180"/>
      <c r="E13" s="188"/>
      <c r="F13" s="195"/>
      <c r="G13" s="180"/>
      <c r="H13" s="197"/>
      <c r="I13" s="19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1203.7</v>
      </c>
      <c r="E15" s="83">
        <v>1283.3340000000001</v>
      </c>
      <c r="F15" s="67">
        <f t="shared" ref="F15:F30" si="0">D15-E15</f>
        <v>-79.634000000000015</v>
      </c>
      <c r="G15" s="42">
        <v>1724.8200000000002</v>
      </c>
      <c r="H15" s="66">
        <f>AVERAGE(D15:E15)</f>
        <v>1243.5170000000001</v>
      </c>
      <c r="I15" s="69">
        <f>(H15-G15)/G15</f>
        <v>-0.27904534965967465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1432</v>
      </c>
      <c r="E16" s="83">
        <v>1433.2660000000001</v>
      </c>
      <c r="F16" s="71">
        <f t="shared" si="0"/>
        <v>-1.2660000000000764</v>
      </c>
      <c r="G16" s="46">
        <v>1475.72</v>
      </c>
      <c r="H16" s="68">
        <f t="shared" ref="H16:H30" si="1">AVERAGE(D16:E16)</f>
        <v>1432.633</v>
      </c>
      <c r="I16" s="72">
        <f t="shared" ref="I16:I39" si="2">(H16-G16)/G16</f>
        <v>-2.9197273195457125E-2</v>
      </c>
    </row>
    <row r="17" spans="1:9" ht="16.5" x14ac:dyDescent="0.3">
      <c r="A17" s="37"/>
      <c r="B17" s="34" t="s">
        <v>6</v>
      </c>
      <c r="C17" s="15" t="s">
        <v>165</v>
      </c>
      <c r="D17" s="47">
        <v>1284.7</v>
      </c>
      <c r="E17" s="83">
        <v>1499.866</v>
      </c>
      <c r="F17" s="71">
        <f t="shared" si="0"/>
        <v>-215.16599999999994</v>
      </c>
      <c r="G17" s="46">
        <v>1258.5699999999997</v>
      </c>
      <c r="H17" s="68">
        <f t="shared" si="1"/>
        <v>1392.2829999999999</v>
      </c>
      <c r="I17" s="72">
        <f t="shared" si="2"/>
        <v>0.10624200481498862</v>
      </c>
    </row>
    <row r="18" spans="1:9" ht="16.5" x14ac:dyDescent="0.3">
      <c r="A18" s="37"/>
      <c r="B18" s="34" t="s">
        <v>7</v>
      </c>
      <c r="C18" s="15" t="s">
        <v>166</v>
      </c>
      <c r="D18" s="47">
        <v>743.8</v>
      </c>
      <c r="E18" s="83">
        <v>965</v>
      </c>
      <c r="F18" s="71">
        <f t="shared" si="0"/>
        <v>-221.20000000000005</v>
      </c>
      <c r="G18" s="46">
        <v>804.54</v>
      </c>
      <c r="H18" s="68">
        <f t="shared" si="1"/>
        <v>854.4</v>
      </c>
      <c r="I18" s="72">
        <f t="shared" si="2"/>
        <v>6.1973301513908591E-2</v>
      </c>
    </row>
    <row r="19" spans="1:9" ht="16.5" x14ac:dyDescent="0.3">
      <c r="A19" s="37"/>
      <c r="B19" s="34" t="s">
        <v>8</v>
      </c>
      <c r="C19" s="15" t="s">
        <v>167</v>
      </c>
      <c r="D19" s="47">
        <v>2590</v>
      </c>
      <c r="E19" s="83">
        <v>2150</v>
      </c>
      <c r="F19" s="71">
        <f t="shared" si="0"/>
        <v>440</v>
      </c>
      <c r="G19" s="46">
        <v>1875.4977777777781</v>
      </c>
      <c r="H19" s="68">
        <f t="shared" si="1"/>
        <v>2370</v>
      </c>
      <c r="I19" s="72">
        <f t="shared" si="2"/>
        <v>0.26366452047100958</v>
      </c>
    </row>
    <row r="20" spans="1:9" ht="16.5" x14ac:dyDescent="0.3">
      <c r="A20" s="37"/>
      <c r="B20" s="34" t="s">
        <v>9</v>
      </c>
      <c r="C20" s="15" t="s">
        <v>168</v>
      </c>
      <c r="D20" s="47">
        <v>1547.8</v>
      </c>
      <c r="E20" s="83">
        <v>1566.6</v>
      </c>
      <c r="F20" s="71">
        <f t="shared" si="0"/>
        <v>-18.799999999999955</v>
      </c>
      <c r="G20" s="46">
        <v>1487.9</v>
      </c>
      <c r="H20" s="68">
        <f t="shared" si="1"/>
        <v>1557.1999999999998</v>
      </c>
      <c r="I20" s="72">
        <f t="shared" si="2"/>
        <v>4.6575710733248017E-2</v>
      </c>
    </row>
    <row r="21" spans="1:9" ht="16.5" x14ac:dyDescent="0.3">
      <c r="A21" s="37"/>
      <c r="B21" s="34" t="s">
        <v>10</v>
      </c>
      <c r="C21" s="15" t="s">
        <v>169</v>
      </c>
      <c r="D21" s="47">
        <v>1318.8</v>
      </c>
      <c r="E21" s="83">
        <v>1316.6</v>
      </c>
      <c r="F21" s="71">
        <f t="shared" si="0"/>
        <v>2.2000000000000455</v>
      </c>
      <c r="G21" s="46">
        <v>1380.48</v>
      </c>
      <c r="H21" s="68">
        <f t="shared" si="1"/>
        <v>1317.6999999999998</v>
      </c>
      <c r="I21" s="72">
        <f t="shared" si="2"/>
        <v>-4.547693555864641E-2</v>
      </c>
    </row>
    <row r="22" spans="1:9" ht="16.5" x14ac:dyDescent="0.3">
      <c r="A22" s="37"/>
      <c r="B22" s="34" t="s">
        <v>11</v>
      </c>
      <c r="C22" s="15" t="s">
        <v>170</v>
      </c>
      <c r="D22" s="47">
        <v>434.3</v>
      </c>
      <c r="E22" s="83">
        <v>389.86599999999999</v>
      </c>
      <c r="F22" s="71">
        <f t="shared" si="0"/>
        <v>44.434000000000026</v>
      </c>
      <c r="G22" s="46">
        <v>445.96960000000001</v>
      </c>
      <c r="H22" s="68">
        <f t="shared" si="1"/>
        <v>412.08299999999997</v>
      </c>
      <c r="I22" s="72">
        <f t="shared" si="2"/>
        <v>-7.5984102952308952E-2</v>
      </c>
    </row>
    <row r="23" spans="1:9" ht="16.5" x14ac:dyDescent="0.3">
      <c r="A23" s="37"/>
      <c r="B23" s="34" t="s">
        <v>12</v>
      </c>
      <c r="C23" s="15" t="s">
        <v>171</v>
      </c>
      <c r="D23" s="47">
        <v>557.29999999999995</v>
      </c>
      <c r="E23" s="83">
        <v>500</v>
      </c>
      <c r="F23" s="71">
        <f t="shared" si="0"/>
        <v>57.299999999999955</v>
      </c>
      <c r="G23" s="46">
        <v>544.06659999999999</v>
      </c>
      <c r="H23" s="68">
        <f t="shared" si="1"/>
        <v>528.65</v>
      </c>
      <c r="I23" s="72">
        <f t="shared" si="2"/>
        <v>-2.8335869174840024E-2</v>
      </c>
    </row>
    <row r="24" spans="1:9" ht="16.5" x14ac:dyDescent="0.3">
      <c r="A24" s="37"/>
      <c r="B24" s="34" t="s">
        <v>13</v>
      </c>
      <c r="C24" s="15" t="s">
        <v>172</v>
      </c>
      <c r="D24" s="47">
        <v>557.5</v>
      </c>
      <c r="E24" s="83">
        <v>420</v>
      </c>
      <c r="F24" s="71">
        <f t="shared" si="0"/>
        <v>137.5</v>
      </c>
      <c r="G24" s="46">
        <v>546.81659999999999</v>
      </c>
      <c r="H24" s="68">
        <f t="shared" si="1"/>
        <v>488.75</v>
      </c>
      <c r="I24" s="72">
        <f t="shared" si="2"/>
        <v>-0.10619026562105099</v>
      </c>
    </row>
    <row r="25" spans="1:9" ht="16.5" x14ac:dyDescent="0.3">
      <c r="A25" s="37"/>
      <c r="B25" s="34" t="s">
        <v>14</v>
      </c>
      <c r="C25" s="15" t="s">
        <v>173</v>
      </c>
      <c r="D25" s="47">
        <v>592.29999999999995</v>
      </c>
      <c r="E25" s="83">
        <v>456.666</v>
      </c>
      <c r="F25" s="71">
        <f t="shared" si="0"/>
        <v>135.63399999999996</v>
      </c>
      <c r="G25" s="46">
        <v>552.14959999999996</v>
      </c>
      <c r="H25" s="68">
        <f t="shared" si="1"/>
        <v>524.48299999999995</v>
      </c>
      <c r="I25" s="72">
        <f t="shared" si="2"/>
        <v>-5.0107072431094794E-2</v>
      </c>
    </row>
    <row r="26" spans="1:9" ht="16.5" x14ac:dyDescent="0.3">
      <c r="A26" s="37"/>
      <c r="B26" s="34" t="s">
        <v>15</v>
      </c>
      <c r="C26" s="15" t="s">
        <v>174</v>
      </c>
      <c r="D26" s="47">
        <v>1339.8</v>
      </c>
      <c r="E26" s="83">
        <v>1208.2660000000001</v>
      </c>
      <c r="F26" s="71">
        <f t="shared" si="0"/>
        <v>131.53399999999988</v>
      </c>
      <c r="G26" s="46">
        <v>1545.06</v>
      </c>
      <c r="H26" s="68">
        <f t="shared" si="1"/>
        <v>1274.0329999999999</v>
      </c>
      <c r="I26" s="72">
        <f t="shared" si="2"/>
        <v>-0.17541519423193924</v>
      </c>
    </row>
    <row r="27" spans="1:9" ht="16.5" x14ac:dyDescent="0.3">
      <c r="A27" s="37"/>
      <c r="B27" s="34" t="s">
        <v>16</v>
      </c>
      <c r="C27" s="15" t="s">
        <v>175</v>
      </c>
      <c r="D27" s="47">
        <v>550</v>
      </c>
      <c r="E27" s="83">
        <v>426.666</v>
      </c>
      <c r="F27" s="71">
        <f t="shared" si="0"/>
        <v>123.334</v>
      </c>
      <c r="G27" s="46">
        <v>532.7331999999999</v>
      </c>
      <c r="H27" s="68">
        <f t="shared" si="1"/>
        <v>488.33299999999997</v>
      </c>
      <c r="I27" s="72">
        <f t="shared" si="2"/>
        <v>-8.3344158013804917E-2</v>
      </c>
    </row>
    <row r="28" spans="1:9" ht="16.5" x14ac:dyDescent="0.3">
      <c r="A28" s="37"/>
      <c r="B28" s="34" t="s">
        <v>17</v>
      </c>
      <c r="C28" s="15" t="s">
        <v>176</v>
      </c>
      <c r="D28" s="47">
        <v>898.8</v>
      </c>
      <c r="E28" s="83">
        <v>979</v>
      </c>
      <c r="F28" s="71">
        <f t="shared" si="0"/>
        <v>-80.200000000000045</v>
      </c>
      <c r="G28" s="46">
        <v>989.85</v>
      </c>
      <c r="H28" s="68">
        <f t="shared" si="1"/>
        <v>938.9</v>
      </c>
      <c r="I28" s="72">
        <f t="shared" si="2"/>
        <v>-5.1472445319998027E-2</v>
      </c>
    </row>
    <row r="29" spans="1:9" ht="16.5" x14ac:dyDescent="0.3">
      <c r="A29" s="37"/>
      <c r="B29" s="34" t="s">
        <v>18</v>
      </c>
      <c r="C29" s="15" t="s">
        <v>177</v>
      </c>
      <c r="D29" s="47">
        <v>1808.7777777777778</v>
      </c>
      <c r="E29" s="83">
        <v>1260.25</v>
      </c>
      <c r="F29" s="71">
        <f t="shared" si="0"/>
        <v>548.52777777777783</v>
      </c>
      <c r="G29" s="46">
        <v>1284.9733333333334</v>
      </c>
      <c r="H29" s="68">
        <f t="shared" si="1"/>
        <v>1534.5138888888889</v>
      </c>
      <c r="I29" s="72">
        <f t="shared" si="2"/>
        <v>0.19419901493848554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1213.9000000000001</v>
      </c>
      <c r="E30" s="95">
        <v>1183.2660000000001</v>
      </c>
      <c r="F30" s="74">
        <f t="shared" si="0"/>
        <v>30.634000000000015</v>
      </c>
      <c r="G30" s="49">
        <v>1207.4099999999999</v>
      </c>
      <c r="H30" s="107">
        <f t="shared" si="1"/>
        <v>1198.5830000000001</v>
      </c>
      <c r="I30" s="75">
        <f t="shared" si="2"/>
        <v>-7.3106898236719687E-3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2060</v>
      </c>
      <c r="E32" s="83">
        <v>1999.866</v>
      </c>
      <c r="F32" s="67">
        <f>D32-E32</f>
        <v>60.134000000000015</v>
      </c>
      <c r="G32" s="54">
        <v>2173.21</v>
      </c>
      <c r="H32" s="68">
        <f>AVERAGE(D32:E32)</f>
        <v>2029.933</v>
      </c>
      <c r="I32" s="78">
        <f t="shared" si="2"/>
        <v>-6.5928741354954218E-2</v>
      </c>
    </row>
    <row r="33" spans="1:9" ht="16.5" x14ac:dyDescent="0.3">
      <c r="A33" s="37"/>
      <c r="B33" s="34" t="s">
        <v>27</v>
      </c>
      <c r="C33" s="15" t="s">
        <v>180</v>
      </c>
      <c r="D33" s="47">
        <v>1932.8</v>
      </c>
      <c r="E33" s="83">
        <v>1750</v>
      </c>
      <c r="F33" s="79">
        <f>D33-E33</f>
        <v>182.79999999999995</v>
      </c>
      <c r="G33" s="46">
        <v>2016.1399999999999</v>
      </c>
      <c r="H33" s="68">
        <f>AVERAGE(D33:E33)</f>
        <v>1841.4</v>
      </c>
      <c r="I33" s="72">
        <f t="shared" si="2"/>
        <v>-8.6670568512107193E-2</v>
      </c>
    </row>
    <row r="34" spans="1:9" ht="16.5" x14ac:dyDescent="0.3">
      <c r="A34" s="37"/>
      <c r="B34" s="39" t="s">
        <v>28</v>
      </c>
      <c r="C34" s="15" t="s">
        <v>181</v>
      </c>
      <c r="D34" s="47">
        <v>1878.75</v>
      </c>
      <c r="E34" s="83">
        <v>1683.2</v>
      </c>
      <c r="F34" s="71">
        <f>D34-E34</f>
        <v>195.54999999999995</v>
      </c>
      <c r="G34" s="46">
        <v>1524.3899999999999</v>
      </c>
      <c r="H34" s="68">
        <f>AVERAGE(D34:E34)</f>
        <v>1780.9749999999999</v>
      </c>
      <c r="I34" s="72">
        <f t="shared" si="2"/>
        <v>0.16831978693116595</v>
      </c>
    </row>
    <row r="35" spans="1:9" ht="16.5" x14ac:dyDescent="0.3">
      <c r="A35" s="37"/>
      <c r="B35" s="34" t="s">
        <v>29</v>
      </c>
      <c r="C35" s="15" t="s">
        <v>182</v>
      </c>
      <c r="D35" s="47">
        <v>1973.3333333333333</v>
      </c>
      <c r="E35" s="83">
        <v>1583.25</v>
      </c>
      <c r="F35" s="79">
        <f>D35-E35</f>
        <v>390.08333333333326</v>
      </c>
      <c r="G35" s="46">
        <v>1494.62</v>
      </c>
      <c r="H35" s="68">
        <f>AVERAGE(D35:E35)</f>
        <v>1778.2916666666665</v>
      </c>
      <c r="I35" s="72">
        <f t="shared" si="2"/>
        <v>0.18979517647741007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1903.8</v>
      </c>
      <c r="E36" s="83">
        <v>1733.3340000000001</v>
      </c>
      <c r="F36" s="71">
        <f>D36-E36</f>
        <v>170.46599999999989</v>
      </c>
      <c r="G36" s="49">
        <v>1467.86</v>
      </c>
      <c r="H36" s="68">
        <f>AVERAGE(D36:E36)</f>
        <v>1818.567</v>
      </c>
      <c r="I36" s="80">
        <f t="shared" si="2"/>
        <v>0.23892401182674106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28590</v>
      </c>
      <c r="E38" s="84">
        <v>26000</v>
      </c>
      <c r="F38" s="67">
        <f>D38-E38</f>
        <v>2590</v>
      </c>
      <c r="G38" s="46">
        <v>27078.3</v>
      </c>
      <c r="H38" s="67">
        <f>AVERAGE(D38:E38)</f>
        <v>27295</v>
      </c>
      <c r="I38" s="78">
        <f t="shared" si="2"/>
        <v>8.0027180435995153E-3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15392</v>
      </c>
      <c r="E39" s="85">
        <v>16266.6</v>
      </c>
      <c r="F39" s="74">
        <f>D39-E39</f>
        <v>-874.60000000000036</v>
      </c>
      <c r="G39" s="46">
        <v>15167.466666666667</v>
      </c>
      <c r="H39" s="81">
        <f>AVERAGE(D39:E39)</f>
        <v>15829.3</v>
      </c>
      <c r="I39" s="75">
        <f t="shared" si="2"/>
        <v>4.3635061007770939E-2</v>
      </c>
    </row>
    <row r="40" spans="1:9" ht="15.75" customHeight="1" thickBot="1" x14ac:dyDescent="0.25">
      <c r="A40" s="189"/>
      <c r="B40" s="190"/>
      <c r="C40" s="191"/>
      <c r="D40" s="86">
        <f>SUM(D15:D39)</f>
        <v>71804.161111111112</v>
      </c>
      <c r="E40" s="86">
        <f t="shared" ref="E40" si="3">SUM(E15:E39)</f>
        <v>68054.896000000008</v>
      </c>
      <c r="F40" s="86">
        <f>SUM(F15:F39)</f>
        <v>3749.2651111111099</v>
      </c>
      <c r="G40" s="86">
        <f>SUM(G15:G39)</f>
        <v>68578.543377777765</v>
      </c>
      <c r="H40" s="86">
        <f>AVERAGE(D40:E40)</f>
        <v>69929.52855555556</v>
      </c>
      <c r="I40" s="75">
        <f>(H40-G40)/G40</f>
        <v>1.9699823169699593E-2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6" t="s">
        <v>201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7" t="s">
        <v>3</v>
      </c>
      <c r="B13" s="183"/>
      <c r="C13" s="185" t="s">
        <v>0</v>
      </c>
      <c r="D13" s="179" t="s">
        <v>23</v>
      </c>
      <c r="E13" s="179" t="s">
        <v>217</v>
      </c>
      <c r="F13" s="196" t="s">
        <v>224</v>
      </c>
      <c r="G13" s="179" t="s">
        <v>197</v>
      </c>
      <c r="H13" s="196" t="s">
        <v>220</v>
      </c>
      <c r="I13" s="179" t="s">
        <v>187</v>
      </c>
    </row>
    <row r="14" spans="1:9" ht="33.75" customHeight="1" thickBot="1" x14ac:dyDescent="0.25">
      <c r="A14" s="178"/>
      <c r="B14" s="184"/>
      <c r="C14" s="186"/>
      <c r="D14" s="199"/>
      <c r="E14" s="180"/>
      <c r="F14" s="197"/>
      <c r="G14" s="198"/>
      <c r="H14" s="197"/>
      <c r="I14" s="19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1724.8200000000002</v>
      </c>
      <c r="F16" s="42">
        <v>1243.5170000000001</v>
      </c>
      <c r="G16" s="21">
        <f>(F16-E16)/E16</f>
        <v>-0.27904534965967465</v>
      </c>
      <c r="H16" s="42">
        <v>1158.1500000000001</v>
      </c>
      <c r="I16" s="21">
        <f>(F16-H16)/H16</f>
        <v>7.3709795795017879E-2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1475.72</v>
      </c>
      <c r="F17" s="46">
        <v>1432.633</v>
      </c>
      <c r="G17" s="21">
        <f t="shared" ref="G17:G80" si="0">(F17-E17)/E17</f>
        <v>-2.9197273195457125E-2</v>
      </c>
      <c r="H17" s="46">
        <v>1283.0999999999999</v>
      </c>
      <c r="I17" s="21">
        <f t="shared" ref="I17:I31" si="1">(F17-H17)/H17</f>
        <v>0.11654040994466537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1258.5699999999997</v>
      </c>
      <c r="F18" s="46">
        <v>1392.2829999999999</v>
      </c>
      <c r="G18" s="21">
        <f t="shared" si="0"/>
        <v>0.10624200481498862</v>
      </c>
      <c r="H18" s="46">
        <v>1284.4000000000001</v>
      </c>
      <c r="I18" s="21">
        <f t="shared" si="1"/>
        <v>8.3994861413889607E-2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804.54</v>
      </c>
      <c r="F19" s="46">
        <v>854.4</v>
      </c>
      <c r="G19" s="21">
        <f t="shared" si="0"/>
        <v>6.1973301513908591E-2</v>
      </c>
      <c r="H19" s="46">
        <v>812.28300000000002</v>
      </c>
      <c r="I19" s="21">
        <f t="shared" si="1"/>
        <v>5.1850155672345674E-2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1875.4977777777781</v>
      </c>
      <c r="F20" s="46">
        <v>2370</v>
      </c>
      <c r="G20" s="21">
        <f>(F20-E20)/E20</f>
        <v>0.26366452047100958</v>
      </c>
      <c r="H20" s="46">
        <v>2393.9285714285716</v>
      </c>
      <c r="I20" s="21">
        <f t="shared" si="1"/>
        <v>-9.9955243920633093E-3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1487.9</v>
      </c>
      <c r="F21" s="46">
        <v>1557.1999999999998</v>
      </c>
      <c r="G21" s="21">
        <f t="shared" si="0"/>
        <v>4.6575710733248017E-2</v>
      </c>
      <c r="H21" s="46">
        <v>1450.2329999999999</v>
      </c>
      <c r="I21" s="21">
        <f t="shared" si="1"/>
        <v>7.375849260084405E-2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1380.48</v>
      </c>
      <c r="F22" s="46">
        <v>1317.6999999999998</v>
      </c>
      <c r="G22" s="21">
        <f t="shared" si="0"/>
        <v>-4.547693555864641E-2</v>
      </c>
      <c r="H22" s="46">
        <v>1288.4830000000002</v>
      </c>
      <c r="I22" s="21">
        <f t="shared" si="1"/>
        <v>2.2675502897593246E-2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445.96960000000001</v>
      </c>
      <c r="F23" s="46">
        <v>412.08299999999997</v>
      </c>
      <c r="G23" s="21">
        <f t="shared" si="0"/>
        <v>-7.5984102952308952E-2</v>
      </c>
      <c r="H23" s="46">
        <v>401.66700000000003</v>
      </c>
      <c r="I23" s="21">
        <f t="shared" si="1"/>
        <v>2.593192868719596E-2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544.06659999999999</v>
      </c>
      <c r="F24" s="46">
        <v>528.65</v>
      </c>
      <c r="G24" s="21">
        <f t="shared" si="0"/>
        <v>-2.8335869174840024E-2</v>
      </c>
      <c r="H24" s="46">
        <v>514.9</v>
      </c>
      <c r="I24" s="21">
        <f t="shared" si="1"/>
        <v>2.6704214410565159E-2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546.81659999999999</v>
      </c>
      <c r="F25" s="46">
        <v>488.75</v>
      </c>
      <c r="G25" s="21">
        <f t="shared" si="0"/>
        <v>-0.10619026562105099</v>
      </c>
      <c r="H25" s="46">
        <v>493.75</v>
      </c>
      <c r="I25" s="21">
        <f t="shared" si="1"/>
        <v>-1.0126582278481013E-2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552.14959999999996</v>
      </c>
      <c r="F26" s="46">
        <v>524.48299999999995</v>
      </c>
      <c r="G26" s="21">
        <f t="shared" si="0"/>
        <v>-5.0107072431094794E-2</v>
      </c>
      <c r="H26" s="46">
        <v>519.06700000000001</v>
      </c>
      <c r="I26" s="21">
        <f t="shared" si="1"/>
        <v>1.0434105809076555E-2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1545.06</v>
      </c>
      <c r="F27" s="46">
        <v>1274.0329999999999</v>
      </c>
      <c r="G27" s="21">
        <f t="shared" si="0"/>
        <v>-0.17541519423193924</v>
      </c>
      <c r="H27" s="46">
        <v>1197.25</v>
      </c>
      <c r="I27" s="21">
        <f t="shared" si="1"/>
        <v>6.4132804343286623E-2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532.7331999999999</v>
      </c>
      <c r="F28" s="46">
        <v>488.33299999999997</v>
      </c>
      <c r="G28" s="21">
        <f t="shared" si="0"/>
        <v>-8.3344158013804917E-2</v>
      </c>
      <c r="H28" s="46">
        <v>485</v>
      </c>
      <c r="I28" s="21">
        <f t="shared" si="1"/>
        <v>6.8721649484535467E-3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989.85</v>
      </c>
      <c r="F29" s="46">
        <v>938.9</v>
      </c>
      <c r="G29" s="21">
        <f t="shared" si="0"/>
        <v>-5.1472445319998027E-2</v>
      </c>
      <c r="H29" s="46">
        <v>949.4</v>
      </c>
      <c r="I29" s="21">
        <f t="shared" si="1"/>
        <v>-1.1059616599957868E-2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1284.9733333333334</v>
      </c>
      <c r="F30" s="46">
        <v>1534.5138888888889</v>
      </c>
      <c r="G30" s="21">
        <f t="shared" si="0"/>
        <v>0.19419901493848554</v>
      </c>
      <c r="H30" s="46">
        <v>1446.0277777777778</v>
      </c>
      <c r="I30" s="21">
        <f t="shared" si="1"/>
        <v>6.1192538947691937E-2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1207.4099999999999</v>
      </c>
      <c r="F31" s="49">
        <v>1198.5830000000001</v>
      </c>
      <c r="G31" s="23">
        <f t="shared" si="0"/>
        <v>-7.3106898236719687E-3</v>
      </c>
      <c r="H31" s="49">
        <v>1092.75</v>
      </c>
      <c r="I31" s="23">
        <f t="shared" si="1"/>
        <v>9.6850148707389686E-2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2173.21</v>
      </c>
      <c r="F33" s="54">
        <v>2029.933</v>
      </c>
      <c r="G33" s="21">
        <f t="shared" si="0"/>
        <v>-6.5928741354954218E-2</v>
      </c>
      <c r="H33" s="54">
        <v>2215.5295000000001</v>
      </c>
      <c r="I33" s="21">
        <f>(F33-H33)/H33</f>
        <v>-8.3770719369794036E-2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2016.1399999999999</v>
      </c>
      <c r="F34" s="46">
        <v>1841.4</v>
      </c>
      <c r="G34" s="21">
        <f t="shared" si="0"/>
        <v>-8.6670568512107193E-2</v>
      </c>
      <c r="H34" s="46">
        <v>2043.8999999999999</v>
      </c>
      <c r="I34" s="21">
        <f>(F34-H34)/H34</f>
        <v>-9.9075297225891576E-2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1524.3899999999999</v>
      </c>
      <c r="F35" s="46">
        <v>1780.9749999999999</v>
      </c>
      <c r="G35" s="21">
        <f t="shared" si="0"/>
        <v>0.16831978693116595</v>
      </c>
      <c r="H35" s="46">
        <v>1702.85</v>
      </c>
      <c r="I35" s="21">
        <f>(F35-H35)/H35</f>
        <v>4.5878967613119187E-2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1494.62</v>
      </c>
      <c r="F36" s="46">
        <v>1778.2916666666665</v>
      </c>
      <c r="G36" s="21">
        <f t="shared" si="0"/>
        <v>0.18979517647741007</v>
      </c>
      <c r="H36" s="46">
        <v>1823.5</v>
      </c>
      <c r="I36" s="21">
        <f>(F36-H36)/H36</f>
        <v>-2.4792066538707698E-2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1467.86</v>
      </c>
      <c r="F37" s="49">
        <v>1818.567</v>
      </c>
      <c r="G37" s="23">
        <f t="shared" si="0"/>
        <v>0.23892401182674106</v>
      </c>
      <c r="H37" s="49">
        <v>1968.5</v>
      </c>
      <c r="I37" s="23">
        <f>(F37-H37)/H37</f>
        <v>-7.6166116332232664E-2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27078.3</v>
      </c>
      <c r="F39" s="46">
        <v>27295</v>
      </c>
      <c r="G39" s="21">
        <f t="shared" si="0"/>
        <v>8.0027180435995153E-3</v>
      </c>
      <c r="H39" s="46">
        <v>26478.333333333336</v>
      </c>
      <c r="I39" s="21">
        <f t="shared" ref="I39:I44" si="2">(F39-H39)/H39</f>
        <v>3.0842827468999717E-2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15167.466666666667</v>
      </c>
      <c r="F40" s="46">
        <v>15829.3</v>
      </c>
      <c r="G40" s="21">
        <f t="shared" si="0"/>
        <v>4.3635061007770939E-2</v>
      </c>
      <c r="H40" s="46">
        <v>15876.522222222222</v>
      </c>
      <c r="I40" s="21">
        <f t="shared" si="2"/>
        <v>-2.9743429676384742E-3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10508.5</v>
      </c>
      <c r="F41" s="57">
        <v>11141</v>
      </c>
      <c r="G41" s="21">
        <f t="shared" si="0"/>
        <v>6.0189370509587475E-2</v>
      </c>
      <c r="H41" s="57">
        <v>11666</v>
      </c>
      <c r="I41" s="21">
        <f t="shared" si="2"/>
        <v>-4.5002571575518603E-2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5848</v>
      </c>
      <c r="F42" s="47">
        <v>4901.2</v>
      </c>
      <c r="G42" s="21">
        <f t="shared" si="0"/>
        <v>-0.16190150478796173</v>
      </c>
      <c r="H42" s="47">
        <v>5234.333333333333</v>
      </c>
      <c r="I42" s="21">
        <f t="shared" si="2"/>
        <v>-6.3643889702604581E-2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9974.8333333333339</v>
      </c>
      <c r="G43" s="21">
        <f t="shared" si="0"/>
        <v>6.4250466950415309E-4</v>
      </c>
      <c r="H43" s="47">
        <v>10120</v>
      </c>
      <c r="I43" s="21">
        <f t="shared" si="2"/>
        <v>-1.4344532279314828E-2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12832</v>
      </c>
      <c r="F44" s="50">
        <v>12680</v>
      </c>
      <c r="G44" s="31">
        <f t="shared" si="0"/>
        <v>-1.1845386533665835E-2</v>
      </c>
      <c r="H44" s="50">
        <v>12680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6332.2222222222217</v>
      </c>
      <c r="F46" s="43">
        <v>6109.7777777777774</v>
      </c>
      <c r="G46" s="21">
        <f t="shared" si="0"/>
        <v>-3.5128969994735908E-2</v>
      </c>
      <c r="H46" s="43">
        <v>6163.1111111111113</v>
      </c>
      <c r="I46" s="21">
        <f t="shared" ref="I46:I51" si="3">(F46-H46)/H46</f>
        <v>-8.6536381336988072E-3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6144.4444444444443</v>
      </c>
      <c r="F47" s="47">
        <v>6024.2222222222226</v>
      </c>
      <c r="G47" s="21">
        <f t="shared" si="0"/>
        <v>-1.9566003616636445E-2</v>
      </c>
      <c r="H47" s="47">
        <v>6024.2222222222226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19155</v>
      </c>
      <c r="I48" s="21">
        <f t="shared" si="3"/>
        <v>-5.6121117201774996E-3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18816.34888888889</v>
      </c>
      <c r="F49" s="47">
        <v>17597.410500000002</v>
      </c>
      <c r="G49" s="21">
        <f t="shared" si="0"/>
        <v>-6.4780813540754156E-2</v>
      </c>
      <c r="H49" s="47">
        <v>17678.214250000001</v>
      </c>
      <c r="I49" s="21">
        <f t="shared" si="3"/>
        <v>-4.570809520537354E-3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2217.4999999999995</v>
      </c>
      <c r="F50" s="47">
        <v>2235.8333333333335</v>
      </c>
      <c r="G50" s="21">
        <f t="shared" si="0"/>
        <v>8.2675685832396591E-3</v>
      </c>
      <c r="H50" s="47">
        <v>2235.8333333333335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27930</v>
      </c>
      <c r="G51" s="31">
        <f t="shared" si="0"/>
        <v>3.0589277148444706E-2</v>
      </c>
      <c r="H51" s="50">
        <v>27911</v>
      </c>
      <c r="I51" s="31">
        <f t="shared" si="3"/>
        <v>6.8073519400953025E-4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3338.4285714285716</v>
      </c>
      <c r="F54" s="70">
        <v>3579.125</v>
      </c>
      <c r="G54" s="21">
        <f t="shared" si="0"/>
        <v>7.2098720527194099E-2</v>
      </c>
      <c r="H54" s="70">
        <v>3579.125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2752</v>
      </c>
      <c r="G55" s="21">
        <f t="shared" si="0"/>
        <v>0.35455291222313368</v>
      </c>
      <c r="H55" s="70">
        <v>2732</v>
      </c>
      <c r="I55" s="21">
        <f t="shared" si="4"/>
        <v>7.320644216691069E-3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4507.5</v>
      </c>
      <c r="F56" s="70">
        <v>4950</v>
      </c>
      <c r="G56" s="21">
        <f t="shared" si="0"/>
        <v>9.8169717138103157E-2</v>
      </c>
      <c r="H56" s="70">
        <v>4950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2089.8333333333335</v>
      </c>
      <c r="F57" s="105">
        <v>2076.6666666666665</v>
      </c>
      <c r="G57" s="21">
        <f t="shared" si="0"/>
        <v>-6.3003429300583632E-3</v>
      </c>
      <c r="H57" s="105">
        <v>2076.6666666666665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4761.0000000000009</v>
      </c>
      <c r="F58" s="50">
        <v>4734</v>
      </c>
      <c r="G58" s="29">
        <f t="shared" si="0"/>
        <v>-5.6710775047260882E-3</v>
      </c>
      <c r="H58" s="50">
        <v>4444.2222222222226</v>
      </c>
      <c r="I58" s="29">
        <f t="shared" si="4"/>
        <v>6.520326016300805E-2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5132.5</v>
      </c>
      <c r="F59" s="68">
        <v>4739.375</v>
      </c>
      <c r="G59" s="21">
        <f t="shared" si="0"/>
        <v>-7.6595226497808089E-2</v>
      </c>
      <c r="H59" s="68">
        <v>4739.375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4906</v>
      </c>
      <c r="G60" s="21">
        <f t="shared" si="0"/>
        <v>-2.6490723286040282E-2</v>
      </c>
      <c r="H60" s="70">
        <v>4896</v>
      </c>
      <c r="I60" s="21">
        <f t="shared" si="4"/>
        <v>2.0424836601307191E-3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21480</v>
      </c>
      <c r="F61" s="73">
        <v>21060</v>
      </c>
      <c r="G61" s="29">
        <f t="shared" si="0"/>
        <v>-1.9553072625698324E-2</v>
      </c>
      <c r="H61" s="73">
        <v>21060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6435.5</v>
      </c>
      <c r="F63" s="54">
        <v>6457.5</v>
      </c>
      <c r="G63" s="21">
        <f t="shared" si="0"/>
        <v>3.4185377981508819E-3</v>
      </c>
      <c r="H63" s="54">
        <v>6432.5</v>
      </c>
      <c r="I63" s="21">
        <f t="shared" ref="I63:I74" si="5">(F63-H63)/H63</f>
        <v>3.88651379712398E-3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47054</v>
      </c>
      <c r="G64" s="21">
        <f t="shared" si="0"/>
        <v>1.5675938497182316E-4</v>
      </c>
      <c r="H64" s="46">
        <v>46599.714285714283</v>
      </c>
      <c r="I64" s="21">
        <f t="shared" si="5"/>
        <v>9.7486802494191321E-3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10826.75</v>
      </c>
      <c r="F65" s="46">
        <v>10624.714285714286</v>
      </c>
      <c r="G65" s="21">
        <f t="shared" si="0"/>
        <v>-1.8660790568334334E-2</v>
      </c>
      <c r="H65" s="46">
        <v>10910.428571428571</v>
      </c>
      <c r="I65" s="21">
        <f t="shared" si="5"/>
        <v>-2.6187265132965723E-2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7837.42</v>
      </c>
      <c r="F66" s="46">
        <v>7445</v>
      </c>
      <c r="G66" s="21">
        <f t="shared" si="0"/>
        <v>-5.0070048561899207E-2</v>
      </c>
      <c r="H66" s="46">
        <v>7445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3896.686666666667</v>
      </c>
      <c r="F67" s="46">
        <v>4005</v>
      </c>
      <c r="G67" s="21">
        <f t="shared" si="0"/>
        <v>2.7796264518744909E-2</v>
      </c>
      <c r="H67" s="46">
        <v>3815</v>
      </c>
      <c r="I67" s="21">
        <f t="shared" si="5"/>
        <v>4.9803407601572737E-2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3666.6904761904761</v>
      </c>
      <c r="F68" s="58">
        <v>3226</v>
      </c>
      <c r="G68" s="31">
        <f t="shared" si="0"/>
        <v>-0.12018753124979707</v>
      </c>
      <c r="H68" s="58">
        <v>3234</v>
      </c>
      <c r="I68" s="31">
        <f t="shared" si="5"/>
        <v>-2.4737167594310453E-3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3936.6666666666665</v>
      </c>
      <c r="G70" s="21">
        <f t="shared" si="0"/>
        <v>5.6596346198579187E-2</v>
      </c>
      <c r="H70" s="43">
        <v>3904.4444444444443</v>
      </c>
      <c r="I70" s="21">
        <f t="shared" si="5"/>
        <v>8.2527034718269648E-3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2826.625</v>
      </c>
      <c r="G71" s="21">
        <f t="shared" si="0"/>
        <v>1.6649682292291038E-2</v>
      </c>
      <c r="H71" s="47">
        <v>2801</v>
      </c>
      <c r="I71" s="21">
        <f t="shared" si="5"/>
        <v>9.1485183862906102E-3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1326.9972222222223</v>
      </c>
      <c r="F72" s="47">
        <v>1314.4444444444443</v>
      </c>
      <c r="G72" s="21">
        <f t="shared" si="0"/>
        <v>-9.4595358359203865E-3</v>
      </c>
      <c r="H72" s="47">
        <v>1314.4444444444443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2305</v>
      </c>
      <c r="G73" s="21">
        <f t="shared" si="0"/>
        <v>3.9083983230401576E-2</v>
      </c>
      <c r="H73" s="47">
        <v>2257.1428571428573</v>
      </c>
      <c r="I73" s="21">
        <f t="shared" si="5"/>
        <v>2.1202531645569532E-2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1645.5</v>
      </c>
      <c r="F74" s="50">
        <v>1603.75</v>
      </c>
      <c r="G74" s="21">
        <f t="shared" si="0"/>
        <v>-2.5372227286539047E-2</v>
      </c>
      <c r="H74" s="50">
        <v>1585</v>
      </c>
      <c r="I74" s="21">
        <f t="shared" si="5"/>
        <v>1.1829652996845425E-2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1267.5555555555557</v>
      </c>
      <c r="F77" s="32">
        <v>1172.2222222222222</v>
      </c>
      <c r="G77" s="21">
        <f t="shared" si="0"/>
        <v>-7.5210378681627041E-2</v>
      </c>
      <c r="H77" s="32">
        <v>1175</v>
      </c>
      <c r="I77" s="21">
        <f t="shared" si="6"/>
        <v>-2.3640661938534708E-3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806.56666666666661</v>
      </c>
      <c r="F78" s="47">
        <v>930.375</v>
      </c>
      <c r="G78" s="21">
        <f t="shared" si="0"/>
        <v>0.1535004339380916</v>
      </c>
      <c r="H78" s="47">
        <v>917.875</v>
      </c>
      <c r="I78" s="21">
        <f t="shared" si="6"/>
        <v>1.3618412093149939E-2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1510.3333333333333</v>
      </c>
      <c r="G79" s="21">
        <f t="shared" si="0"/>
        <v>-1.3692069918805392E-2</v>
      </c>
      <c r="H79" s="47">
        <v>1509.3</v>
      </c>
      <c r="I79" s="21">
        <f t="shared" si="6"/>
        <v>6.8464409549678863E-4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1934.6</v>
      </c>
      <c r="F80" s="61">
        <v>2016.3</v>
      </c>
      <c r="G80" s="21">
        <f t="shared" si="0"/>
        <v>4.2230952134808257E-2</v>
      </c>
      <c r="H80" s="61">
        <v>1956.8</v>
      </c>
      <c r="I80" s="21">
        <f t="shared" si="6"/>
        <v>3.0406786590351596E-2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3952</v>
      </c>
      <c r="G82" s="23">
        <f>(F82-E82)/E82</f>
        <v>-9.2258323305255165E-3</v>
      </c>
      <c r="H82" s="50">
        <v>4113.3</v>
      </c>
      <c r="I82" s="23">
        <f t="shared" si="6"/>
        <v>-3.9214256193324137E-2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3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3.37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6" t="s">
        <v>201</v>
      </c>
      <c r="B9" s="176"/>
      <c r="C9" s="176"/>
      <c r="D9" s="176"/>
      <c r="E9" s="176"/>
      <c r="F9" s="176"/>
      <c r="G9" s="176"/>
      <c r="H9" s="176"/>
      <c r="I9" s="17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7" t="s">
        <v>3</v>
      </c>
      <c r="B13" s="183"/>
      <c r="C13" s="200" t="s">
        <v>0</v>
      </c>
      <c r="D13" s="202" t="s">
        <v>23</v>
      </c>
      <c r="E13" s="179" t="s">
        <v>217</v>
      </c>
      <c r="F13" s="196" t="s">
        <v>224</v>
      </c>
      <c r="G13" s="179" t="s">
        <v>197</v>
      </c>
      <c r="H13" s="196" t="s">
        <v>220</v>
      </c>
      <c r="I13" s="179" t="s">
        <v>187</v>
      </c>
    </row>
    <row r="14" spans="1:9" ht="38.25" customHeight="1" thickBot="1" x14ac:dyDescent="0.25">
      <c r="A14" s="178"/>
      <c r="B14" s="184"/>
      <c r="C14" s="201"/>
      <c r="D14" s="203"/>
      <c r="E14" s="180"/>
      <c r="F14" s="197"/>
      <c r="G14" s="198"/>
      <c r="H14" s="197"/>
      <c r="I14" s="19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989.85</v>
      </c>
      <c r="F16" s="42">
        <v>938.9</v>
      </c>
      <c r="G16" s="21">
        <f t="shared" ref="G16:G31" si="0">(F16-E16)/E16</f>
        <v>-5.1472445319998027E-2</v>
      </c>
      <c r="H16" s="42">
        <v>949.4</v>
      </c>
      <c r="I16" s="21">
        <f t="shared" ref="I16:I31" si="1">(F16-H16)/H16</f>
        <v>-1.1059616599957868E-2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546.81659999999999</v>
      </c>
      <c r="F17" s="46">
        <v>488.75</v>
      </c>
      <c r="G17" s="21">
        <f t="shared" si="0"/>
        <v>-0.10619026562105099</v>
      </c>
      <c r="H17" s="46">
        <v>493.75</v>
      </c>
      <c r="I17" s="21">
        <f t="shared" si="1"/>
        <v>-1.0126582278481013E-2</v>
      </c>
    </row>
    <row r="18" spans="1:9" ht="16.5" x14ac:dyDescent="0.3">
      <c r="A18" s="37"/>
      <c r="B18" s="34" t="s">
        <v>8</v>
      </c>
      <c r="C18" s="15" t="s">
        <v>89</v>
      </c>
      <c r="D18" s="11" t="s">
        <v>161</v>
      </c>
      <c r="E18" s="46">
        <v>1875.4977777777781</v>
      </c>
      <c r="F18" s="46">
        <v>2370</v>
      </c>
      <c r="G18" s="21">
        <f t="shared" si="0"/>
        <v>0.26366452047100958</v>
      </c>
      <c r="H18" s="46">
        <v>2393.9285714285716</v>
      </c>
      <c r="I18" s="21">
        <f t="shared" si="1"/>
        <v>-9.9955243920633093E-3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532.7331999999999</v>
      </c>
      <c r="F19" s="46">
        <v>488.33299999999997</v>
      </c>
      <c r="G19" s="21">
        <f t="shared" si="0"/>
        <v>-8.3344158013804917E-2</v>
      </c>
      <c r="H19" s="46">
        <v>485</v>
      </c>
      <c r="I19" s="21">
        <f t="shared" si="1"/>
        <v>6.8721649484535467E-3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552.14959999999996</v>
      </c>
      <c r="F20" s="46">
        <v>524.48299999999995</v>
      </c>
      <c r="G20" s="21">
        <f t="shared" si="0"/>
        <v>-5.0107072431094794E-2</v>
      </c>
      <c r="H20" s="46">
        <v>519.06700000000001</v>
      </c>
      <c r="I20" s="21">
        <f t="shared" si="1"/>
        <v>1.0434105809076555E-2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1380.48</v>
      </c>
      <c r="F21" s="46">
        <v>1317.6999999999998</v>
      </c>
      <c r="G21" s="21">
        <f t="shared" si="0"/>
        <v>-4.547693555864641E-2</v>
      </c>
      <c r="H21" s="46">
        <v>1288.4830000000002</v>
      </c>
      <c r="I21" s="21">
        <f t="shared" si="1"/>
        <v>2.2675502897593246E-2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445.96960000000001</v>
      </c>
      <c r="F22" s="46">
        <v>412.08299999999997</v>
      </c>
      <c r="G22" s="21">
        <f t="shared" si="0"/>
        <v>-7.5984102952308952E-2</v>
      </c>
      <c r="H22" s="46">
        <v>401.66700000000003</v>
      </c>
      <c r="I22" s="21">
        <f t="shared" si="1"/>
        <v>2.593192868719596E-2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544.06659999999999</v>
      </c>
      <c r="F23" s="46">
        <v>528.65</v>
      </c>
      <c r="G23" s="21">
        <f t="shared" si="0"/>
        <v>-2.8335869174840024E-2</v>
      </c>
      <c r="H23" s="46">
        <v>514.9</v>
      </c>
      <c r="I23" s="21">
        <f t="shared" si="1"/>
        <v>2.6704214410565159E-2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804.54</v>
      </c>
      <c r="F24" s="46">
        <v>854.4</v>
      </c>
      <c r="G24" s="21">
        <f t="shared" si="0"/>
        <v>6.1973301513908591E-2</v>
      </c>
      <c r="H24" s="46">
        <v>812.28300000000002</v>
      </c>
      <c r="I24" s="21">
        <f t="shared" si="1"/>
        <v>5.1850155672345674E-2</v>
      </c>
    </row>
    <row r="25" spans="1:9" ht="16.5" x14ac:dyDescent="0.3">
      <c r="A25" s="37"/>
      <c r="B25" s="34" t="s">
        <v>18</v>
      </c>
      <c r="C25" s="15" t="s">
        <v>98</v>
      </c>
      <c r="D25" s="13" t="s">
        <v>83</v>
      </c>
      <c r="E25" s="46">
        <v>1284.9733333333334</v>
      </c>
      <c r="F25" s="46">
        <v>1534.5138888888889</v>
      </c>
      <c r="G25" s="21">
        <f t="shared" si="0"/>
        <v>0.19419901493848554</v>
      </c>
      <c r="H25" s="46">
        <v>1446.0277777777778</v>
      </c>
      <c r="I25" s="21">
        <f t="shared" si="1"/>
        <v>6.1192538947691937E-2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1545.06</v>
      </c>
      <c r="F26" s="46">
        <v>1274.0329999999999</v>
      </c>
      <c r="G26" s="21">
        <f t="shared" si="0"/>
        <v>-0.17541519423193924</v>
      </c>
      <c r="H26" s="46">
        <v>1197.25</v>
      </c>
      <c r="I26" s="21">
        <f t="shared" si="1"/>
        <v>6.4132804343286623E-2</v>
      </c>
    </row>
    <row r="27" spans="1:9" ht="16.5" x14ac:dyDescent="0.3">
      <c r="A27" s="37"/>
      <c r="B27" s="34" t="s">
        <v>4</v>
      </c>
      <c r="C27" s="15" t="s">
        <v>84</v>
      </c>
      <c r="D27" s="13" t="s">
        <v>161</v>
      </c>
      <c r="E27" s="46">
        <v>1724.8200000000002</v>
      </c>
      <c r="F27" s="46">
        <v>1243.5170000000001</v>
      </c>
      <c r="G27" s="21">
        <f t="shared" si="0"/>
        <v>-0.27904534965967465</v>
      </c>
      <c r="H27" s="46">
        <v>1158.1500000000001</v>
      </c>
      <c r="I27" s="21">
        <f t="shared" si="1"/>
        <v>7.3709795795017879E-2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1487.9</v>
      </c>
      <c r="F28" s="46">
        <v>1557.1999999999998</v>
      </c>
      <c r="G28" s="21">
        <f t="shared" si="0"/>
        <v>4.6575710733248017E-2</v>
      </c>
      <c r="H28" s="46">
        <v>1450.2329999999999</v>
      </c>
      <c r="I28" s="21">
        <f t="shared" si="1"/>
        <v>7.375849260084405E-2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1258.5699999999997</v>
      </c>
      <c r="F29" s="46">
        <v>1392.2829999999999</v>
      </c>
      <c r="G29" s="21">
        <f t="shared" si="0"/>
        <v>0.10624200481498862</v>
      </c>
      <c r="H29" s="46">
        <v>1284.4000000000001</v>
      </c>
      <c r="I29" s="21">
        <f t="shared" si="1"/>
        <v>8.3994861413889607E-2</v>
      </c>
    </row>
    <row r="30" spans="1:9" ht="16.5" x14ac:dyDescent="0.3">
      <c r="A30" s="37"/>
      <c r="B30" s="34" t="s">
        <v>19</v>
      </c>
      <c r="C30" s="15" t="s">
        <v>99</v>
      </c>
      <c r="D30" s="13" t="s">
        <v>161</v>
      </c>
      <c r="E30" s="46">
        <v>1207.4099999999999</v>
      </c>
      <c r="F30" s="46">
        <v>1198.5830000000001</v>
      </c>
      <c r="G30" s="21">
        <f t="shared" si="0"/>
        <v>-7.3106898236719687E-3</v>
      </c>
      <c r="H30" s="46">
        <v>1092.75</v>
      </c>
      <c r="I30" s="21">
        <f t="shared" si="1"/>
        <v>9.6850148707389686E-2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1475.72</v>
      </c>
      <c r="F31" s="49">
        <v>1432.633</v>
      </c>
      <c r="G31" s="23">
        <f t="shared" si="0"/>
        <v>-2.9197273195457125E-2</v>
      </c>
      <c r="H31" s="49">
        <v>1283.0999999999999</v>
      </c>
      <c r="I31" s="23">
        <f t="shared" si="1"/>
        <v>0.11654040994466537</v>
      </c>
    </row>
    <row r="32" spans="1:9" ht="15.75" customHeight="1" thickBot="1" x14ac:dyDescent="0.25">
      <c r="A32" s="189" t="s">
        <v>188</v>
      </c>
      <c r="B32" s="190"/>
      <c r="C32" s="190"/>
      <c r="D32" s="191"/>
      <c r="E32" s="106">
        <f>SUM(E16:E31)</f>
        <v>17656.556711111112</v>
      </c>
      <c r="F32" s="107">
        <f>SUM(F16:F31)</f>
        <v>17556.061888888886</v>
      </c>
      <c r="G32" s="108">
        <f t="shared" ref="G32" si="2">(F32-E32)/E32</f>
        <v>-5.6916432726085275E-3</v>
      </c>
      <c r="H32" s="107">
        <f>SUM(H16:H31)</f>
        <v>16770.389349206351</v>
      </c>
      <c r="I32" s="111">
        <f t="shared" ref="I32" si="3">(F32-H32)/H32</f>
        <v>4.684879541688855E-2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2016.1399999999999</v>
      </c>
      <c r="F34" s="54">
        <v>1841.4</v>
      </c>
      <c r="G34" s="21">
        <f>(F34-E34)/E34</f>
        <v>-8.6670568512107193E-2</v>
      </c>
      <c r="H34" s="54">
        <v>2043.8999999999999</v>
      </c>
      <c r="I34" s="21">
        <f>(F34-H34)/H34</f>
        <v>-9.9075297225891576E-2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2173.21</v>
      </c>
      <c r="F35" s="46">
        <v>2029.933</v>
      </c>
      <c r="G35" s="21">
        <f>(F35-E35)/E35</f>
        <v>-6.5928741354954218E-2</v>
      </c>
      <c r="H35" s="46">
        <v>2215.5295000000001</v>
      </c>
      <c r="I35" s="21">
        <f>(F35-H35)/H35</f>
        <v>-8.3770719369794036E-2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1467.86</v>
      </c>
      <c r="F36" s="46">
        <v>1818.567</v>
      </c>
      <c r="G36" s="21">
        <f>(F36-E36)/E36</f>
        <v>0.23892401182674106</v>
      </c>
      <c r="H36" s="46">
        <v>1968.5</v>
      </c>
      <c r="I36" s="21">
        <f>(F36-H36)/H36</f>
        <v>-7.6166116332232664E-2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1494.62</v>
      </c>
      <c r="F37" s="46">
        <v>1778.2916666666665</v>
      </c>
      <c r="G37" s="21">
        <f>(F37-E37)/E37</f>
        <v>0.18979517647741007</v>
      </c>
      <c r="H37" s="46">
        <v>1823.5</v>
      </c>
      <c r="I37" s="21">
        <f>(F37-H37)/H37</f>
        <v>-2.4792066538707698E-2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1524.3899999999999</v>
      </c>
      <c r="F38" s="49">
        <v>1780.9749999999999</v>
      </c>
      <c r="G38" s="23">
        <f>(F38-E38)/E38</f>
        <v>0.16831978693116595</v>
      </c>
      <c r="H38" s="49">
        <v>1702.85</v>
      </c>
      <c r="I38" s="23">
        <f>(F38-H38)/H38</f>
        <v>4.5878967613119187E-2</v>
      </c>
    </row>
    <row r="39" spans="1:9" ht="15.75" customHeight="1" thickBot="1" x14ac:dyDescent="0.25">
      <c r="A39" s="189" t="s">
        <v>189</v>
      </c>
      <c r="B39" s="190"/>
      <c r="C39" s="190"/>
      <c r="D39" s="191"/>
      <c r="E39" s="86">
        <f>SUM(E34:E38)</f>
        <v>8676.2199999999993</v>
      </c>
      <c r="F39" s="109">
        <f>SUM(F34:F38)</f>
        <v>9249.1666666666661</v>
      </c>
      <c r="G39" s="110">
        <f t="shared" ref="G39" si="4">(F39-E39)/E39</f>
        <v>6.6036438295325239E-2</v>
      </c>
      <c r="H39" s="109">
        <f>SUM(H34:H38)</f>
        <v>9754.2795000000006</v>
      </c>
      <c r="I39" s="111">
        <f t="shared" ref="I39" si="5">(F39-H39)/H39</f>
        <v>-5.1783715376756884E-2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5848</v>
      </c>
      <c r="F41" s="46">
        <v>4901.2</v>
      </c>
      <c r="G41" s="21">
        <f t="shared" ref="G41:G46" si="6">(F41-E41)/E41</f>
        <v>-0.16190150478796173</v>
      </c>
      <c r="H41" s="46">
        <v>5234.333333333333</v>
      </c>
      <c r="I41" s="21">
        <f t="shared" ref="I41:I46" si="7">(F41-H41)/H41</f>
        <v>-6.3643889702604581E-2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10508.5</v>
      </c>
      <c r="F42" s="46">
        <v>11141</v>
      </c>
      <c r="G42" s="21">
        <f t="shared" si="6"/>
        <v>6.0189370509587475E-2</v>
      </c>
      <c r="H42" s="46">
        <v>11666</v>
      </c>
      <c r="I42" s="21">
        <f t="shared" si="7"/>
        <v>-4.5002571575518603E-2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9968.4285714285725</v>
      </c>
      <c r="F43" s="57">
        <v>9974.8333333333339</v>
      </c>
      <c r="G43" s="21">
        <f t="shared" si="6"/>
        <v>6.4250466950415309E-4</v>
      </c>
      <c r="H43" s="57">
        <v>10120</v>
      </c>
      <c r="I43" s="21">
        <f t="shared" si="7"/>
        <v>-1.4344532279314828E-2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15167.466666666667</v>
      </c>
      <c r="F44" s="47">
        <v>15829.3</v>
      </c>
      <c r="G44" s="21">
        <f t="shared" si="6"/>
        <v>4.3635061007770939E-2</v>
      </c>
      <c r="H44" s="47">
        <v>15876.522222222222</v>
      </c>
      <c r="I44" s="21">
        <f t="shared" si="7"/>
        <v>-2.9743429676384742E-3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12832</v>
      </c>
      <c r="F45" s="47">
        <v>12680</v>
      </c>
      <c r="G45" s="21">
        <f t="shared" si="6"/>
        <v>-1.1845386533665835E-2</v>
      </c>
      <c r="H45" s="47">
        <v>12680</v>
      </c>
      <c r="I45" s="21">
        <f t="shared" si="7"/>
        <v>0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27078.3</v>
      </c>
      <c r="F46" s="50">
        <v>27295</v>
      </c>
      <c r="G46" s="31">
        <f t="shared" si="6"/>
        <v>8.0027180435995153E-3</v>
      </c>
      <c r="H46" s="50">
        <v>26478.333333333336</v>
      </c>
      <c r="I46" s="31">
        <f t="shared" si="7"/>
        <v>3.0842827468999717E-2</v>
      </c>
    </row>
    <row r="47" spans="1:9" ht="15.75" customHeight="1" thickBot="1" x14ac:dyDescent="0.25">
      <c r="A47" s="189" t="s">
        <v>190</v>
      </c>
      <c r="B47" s="190"/>
      <c r="C47" s="190"/>
      <c r="D47" s="191"/>
      <c r="E47" s="86">
        <f>SUM(E41:E46)</f>
        <v>81402.695238095243</v>
      </c>
      <c r="F47" s="86">
        <f>SUM(F41:F46)</f>
        <v>81821.333333333328</v>
      </c>
      <c r="G47" s="110">
        <f t="shared" ref="G47" si="8">(F47-E47)/E47</f>
        <v>5.1428038594251557E-3</v>
      </c>
      <c r="H47" s="109">
        <f>SUM(H41:H46)</f>
        <v>82055.188888888893</v>
      </c>
      <c r="I47" s="111">
        <f t="shared" ref="I47" si="9">(F47-H47)/H47</f>
        <v>-2.8499788827764353E-3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6332.2222222222217</v>
      </c>
      <c r="F49" s="43">
        <v>6109.7777777777774</v>
      </c>
      <c r="G49" s="21">
        <f t="shared" ref="G49:G54" si="10">(F49-E49)/E49</f>
        <v>-3.5128969994735908E-2</v>
      </c>
      <c r="H49" s="43">
        <v>6163.1111111111113</v>
      </c>
      <c r="I49" s="21">
        <f t="shared" ref="I49:I54" si="11">(F49-H49)/H49</f>
        <v>-8.6536381336988072E-3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19047.5</v>
      </c>
      <c r="G50" s="21">
        <f t="shared" si="10"/>
        <v>-1.1738763862766717E-2</v>
      </c>
      <c r="H50" s="47">
        <v>19155</v>
      </c>
      <c r="I50" s="21">
        <f t="shared" si="11"/>
        <v>-5.6121117201774996E-3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18816.34888888889</v>
      </c>
      <c r="F51" s="47">
        <v>17597.410500000002</v>
      </c>
      <c r="G51" s="21">
        <f t="shared" si="10"/>
        <v>-6.4780813540754156E-2</v>
      </c>
      <c r="H51" s="47">
        <v>17678.214250000001</v>
      </c>
      <c r="I51" s="21">
        <f t="shared" si="11"/>
        <v>-4.570809520537354E-3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6144.4444444444443</v>
      </c>
      <c r="F52" s="47">
        <v>6024.2222222222226</v>
      </c>
      <c r="G52" s="21">
        <f t="shared" si="10"/>
        <v>-1.9566003616636445E-2</v>
      </c>
      <c r="H52" s="47">
        <v>6024.2222222222226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2217.4999999999995</v>
      </c>
      <c r="F53" s="47">
        <v>2235.8333333333335</v>
      </c>
      <c r="G53" s="21">
        <f t="shared" si="10"/>
        <v>8.2675685832396591E-3</v>
      </c>
      <c r="H53" s="47">
        <v>2235.8333333333335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27101</v>
      </c>
      <c r="F54" s="50">
        <v>27930</v>
      </c>
      <c r="G54" s="31">
        <f t="shared" si="10"/>
        <v>3.0589277148444706E-2</v>
      </c>
      <c r="H54" s="50">
        <v>27911</v>
      </c>
      <c r="I54" s="31">
        <f t="shared" si="11"/>
        <v>6.8073519400953025E-4</v>
      </c>
    </row>
    <row r="55" spans="1:9" ht="15.75" customHeight="1" thickBot="1" x14ac:dyDescent="0.25">
      <c r="A55" s="189" t="s">
        <v>191</v>
      </c>
      <c r="B55" s="190"/>
      <c r="C55" s="190"/>
      <c r="D55" s="191"/>
      <c r="E55" s="86">
        <f>SUM(E49:E54)</f>
        <v>79885.265555555554</v>
      </c>
      <c r="F55" s="86">
        <f>SUM(F49:F54)</f>
        <v>78944.743833333341</v>
      </c>
      <c r="G55" s="110">
        <f t="shared" ref="G55" si="12">(F55-E55)/E55</f>
        <v>-1.1773406718766361E-2</v>
      </c>
      <c r="H55" s="86">
        <f>SUM(H49:H54)</f>
        <v>79167.380916666676</v>
      </c>
      <c r="I55" s="111">
        <f t="shared" ref="I55" si="13">(F55-H55)/H55</f>
        <v>-2.8122325224790193E-3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3338.4285714285716</v>
      </c>
      <c r="F58" s="70">
        <v>3579.125</v>
      </c>
      <c r="G58" s="21">
        <f t="shared" si="14"/>
        <v>7.2098720527194099E-2</v>
      </c>
      <c r="H58" s="70">
        <v>3579.125</v>
      </c>
      <c r="I58" s="21">
        <f t="shared" si="15"/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4507.5</v>
      </c>
      <c r="F59" s="70">
        <v>4950</v>
      </c>
      <c r="G59" s="21">
        <f t="shared" si="14"/>
        <v>9.8169717138103157E-2</v>
      </c>
      <c r="H59" s="70">
        <v>4950</v>
      </c>
      <c r="I59" s="21">
        <f t="shared" si="15"/>
        <v>0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2089.8333333333335</v>
      </c>
      <c r="F60" s="70">
        <v>2076.6666666666665</v>
      </c>
      <c r="G60" s="21">
        <f t="shared" si="14"/>
        <v>-6.3003429300583632E-3</v>
      </c>
      <c r="H60" s="70">
        <v>2076.6666666666665</v>
      </c>
      <c r="I60" s="21">
        <f t="shared" si="15"/>
        <v>0</v>
      </c>
    </row>
    <row r="61" spans="1:9" ht="16.5" x14ac:dyDescent="0.3">
      <c r="A61" s="118"/>
      <c r="B61" s="99" t="s">
        <v>54</v>
      </c>
      <c r="C61" s="15" t="s">
        <v>121</v>
      </c>
      <c r="D61" s="11" t="s">
        <v>120</v>
      </c>
      <c r="E61" s="47">
        <v>5132.5</v>
      </c>
      <c r="F61" s="105">
        <v>4739.375</v>
      </c>
      <c r="G61" s="21">
        <f t="shared" si="14"/>
        <v>-7.6595226497808089E-2</v>
      </c>
      <c r="H61" s="105">
        <v>4739.375</v>
      </c>
      <c r="I61" s="21">
        <f t="shared" si="15"/>
        <v>0</v>
      </c>
    </row>
    <row r="62" spans="1:9" ht="17.25" thickBot="1" x14ac:dyDescent="0.35">
      <c r="A62" s="118"/>
      <c r="B62" s="100" t="s">
        <v>56</v>
      </c>
      <c r="C62" s="16" t="s">
        <v>123</v>
      </c>
      <c r="D62" s="12" t="s">
        <v>120</v>
      </c>
      <c r="E62" s="50">
        <v>21480</v>
      </c>
      <c r="F62" s="73">
        <v>21060</v>
      </c>
      <c r="G62" s="29">
        <f t="shared" si="14"/>
        <v>-1.9553072625698324E-2</v>
      </c>
      <c r="H62" s="73">
        <v>21060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5039.5</v>
      </c>
      <c r="F63" s="68">
        <v>4906</v>
      </c>
      <c r="G63" s="21">
        <f t="shared" si="14"/>
        <v>-2.6490723286040282E-2</v>
      </c>
      <c r="H63" s="68">
        <v>4896</v>
      </c>
      <c r="I63" s="21">
        <f t="shared" si="15"/>
        <v>2.0424836601307191E-3</v>
      </c>
    </row>
    <row r="64" spans="1:9" ht="16.5" x14ac:dyDescent="0.3">
      <c r="A64" s="118"/>
      <c r="B64" s="99" t="s">
        <v>40</v>
      </c>
      <c r="C64" s="15" t="s">
        <v>117</v>
      </c>
      <c r="D64" s="13" t="s">
        <v>114</v>
      </c>
      <c r="E64" s="47">
        <v>2031.6666666666667</v>
      </c>
      <c r="F64" s="70">
        <v>2752</v>
      </c>
      <c r="G64" s="21">
        <f t="shared" si="14"/>
        <v>0.35455291222313368</v>
      </c>
      <c r="H64" s="70">
        <v>2732</v>
      </c>
      <c r="I64" s="21">
        <f t="shared" si="15"/>
        <v>7.320644216691069E-3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4761.0000000000009</v>
      </c>
      <c r="F65" s="50">
        <v>4734</v>
      </c>
      <c r="G65" s="29">
        <f t="shared" si="14"/>
        <v>-5.6710775047260882E-3</v>
      </c>
      <c r="H65" s="50">
        <v>4444.2222222222226</v>
      </c>
      <c r="I65" s="29">
        <f t="shared" si="15"/>
        <v>6.520326016300805E-2</v>
      </c>
    </row>
    <row r="66" spans="1:9" ht="15.75" customHeight="1" thickBot="1" x14ac:dyDescent="0.25">
      <c r="A66" s="189" t="s">
        <v>192</v>
      </c>
      <c r="B66" s="204"/>
      <c r="C66" s="204"/>
      <c r="D66" s="205"/>
      <c r="E66" s="106">
        <f>SUM(E57:E65)</f>
        <v>52130.428571428572</v>
      </c>
      <c r="F66" s="106">
        <f>SUM(F57:F65)</f>
        <v>52547.166666666664</v>
      </c>
      <c r="G66" s="108">
        <f t="shared" ref="G66" si="16">(F66-E66)/E66</f>
        <v>7.9941428961605703E-3</v>
      </c>
      <c r="H66" s="106">
        <f>SUM(H57:H65)</f>
        <v>52227.388888888891</v>
      </c>
      <c r="I66" s="111">
        <f t="shared" ref="I66" si="17">(F66-H66)/H66</f>
        <v>6.1227984890855763E-3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10826.75</v>
      </c>
      <c r="F68" s="54">
        <v>10624.714285714286</v>
      </c>
      <c r="G68" s="21">
        <f t="shared" ref="G68:G73" si="18">(F68-E68)/E68</f>
        <v>-1.8660790568334334E-2</v>
      </c>
      <c r="H68" s="54">
        <v>10910.428571428571</v>
      </c>
      <c r="I68" s="21">
        <f t="shared" ref="I68:I73" si="19">(F68-H68)/H68</f>
        <v>-2.6187265132965723E-2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3666.6904761904761</v>
      </c>
      <c r="F69" s="46">
        <v>3226</v>
      </c>
      <c r="G69" s="21">
        <f t="shared" si="18"/>
        <v>-0.12018753124979707</v>
      </c>
      <c r="H69" s="46">
        <v>3234</v>
      </c>
      <c r="I69" s="21">
        <f t="shared" si="19"/>
        <v>-2.4737167594310453E-3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7837.42</v>
      </c>
      <c r="F70" s="46">
        <v>7445</v>
      </c>
      <c r="G70" s="21">
        <f t="shared" si="18"/>
        <v>-5.0070048561899207E-2</v>
      </c>
      <c r="H70" s="46">
        <v>7445</v>
      </c>
      <c r="I70" s="21">
        <f t="shared" si="19"/>
        <v>0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6435.5</v>
      </c>
      <c r="F71" s="46">
        <v>6457.5</v>
      </c>
      <c r="G71" s="21">
        <f t="shared" si="18"/>
        <v>3.4185377981508819E-3</v>
      </c>
      <c r="H71" s="46">
        <v>6432.5</v>
      </c>
      <c r="I71" s="21">
        <f t="shared" si="19"/>
        <v>3.88651379712398E-3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47046.625</v>
      </c>
      <c r="F72" s="46">
        <v>47054</v>
      </c>
      <c r="G72" s="21">
        <f t="shared" si="18"/>
        <v>1.5675938497182316E-4</v>
      </c>
      <c r="H72" s="46">
        <v>46599.714285714283</v>
      </c>
      <c r="I72" s="21">
        <f t="shared" si="19"/>
        <v>9.7486802494191321E-3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3896.686666666667</v>
      </c>
      <c r="F73" s="58">
        <v>4005</v>
      </c>
      <c r="G73" s="31">
        <f t="shared" si="18"/>
        <v>2.7796264518744909E-2</v>
      </c>
      <c r="H73" s="58">
        <v>3815</v>
      </c>
      <c r="I73" s="31">
        <f t="shared" si="19"/>
        <v>4.9803407601572737E-2</v>
      </c>
    </row>
    <row r="74" spans="1:9" ht="15.75" customHeight="1" thickBot="1" x14ac:dyDescent="0.25">
      <c r="A74" s="189" t="s">
        <v>214</v>
      </c>
      <c r="B74" s="190"/>
      <c r="C74" s="190"/>
      <c r="D74" s="191"/>
      <c r="E74" s="86">
        <f>SUM(E68:E73)</f>
        <v>79709.672142857147</v>
      </c>
      <c r="F74" s="86">
        <f>SUM(F68:F73)</f>
        <v>78812.21428571429</v>
      </c>
      <c r="G74" s="110">
        <f t="shared" ref="G74" si="20">(F74-E74)/E74</f>
        <v>-1.12590835342343E-2</v>
      </c>
      <c r="H74" s="86">
        <f>SUM(H68:H73)</f>
        <v>78436.642857142855</v>
      </c>
      <c r="I74" s="111">
        <f t="shared" ref="I74" si="21">(F74-H74)/H74</f>
        <v>4.7882139634082173E-3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1326.9972222222223</v>
      </c>
      <c r="F76" s="43">
        <v>1314.4444444444443</v>
      </c>
      <c r="G76" s="21">
        <f>(F76-E76)/E76</f>
        <v>-9.4595358359203865E-3</v>
      </c>
      <c r="H76" s="43">
        <v>1314.4444444444443</v>
      </c>
      <c r="I76" s="21">
        <f>(F76-H76)/H76</f>
        <v>0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3936.6666666666665</v>
      </c>
      <c r="G77" s="21">
        <f>(F77-E77)/E77</f>
        <v>5.6596346198579187E-2</v>
      </c>
      <c r="H77" s="47">
        <v>3904.4444444444443</v>
      </c>
      <c r="I77" s="21">
        <f>(F77-H77)/H77</f>
        <v>8.2527034718269648E-3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2780.3333333333335</v>
      </c>
      <c r="F78" s="47">
        <v>2826.625</v>
      </c>
      <c r="G78" s="21">
        <f>(F78-E78)/E78</f>
        <v>1.6649682292291038E-2</v>
      </c>
      <c r="H78" s="47">
        <v>2801</v>
      </c>
      <c r="I78" s="21">
        <f>(F78-H78)/H78</f>
        <v>9.1485183862906102E-3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1645.5</v>
      </c>
      <c r="F79" s="47">
        <v>1603.75</v>
      </c>
      <c r="G79" s="21">
        <f>(F79-E79)/E79</f>
        <v>-2.5372227286539047E-2</v>
      </c>
      <c r="H79" s="47">
        <v>1585</v>
      </c>
      <c r="I79" s="21">
        <f>(F79-H79)/H79</f>
        <v>1.1829652996845425E-2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2218.3000000000002</v>
      </c>
      <c r="F80" s="50">
        <v>2305</v>
      </c>
      <c r="G80" s="21">
        <f>(F80-E80)/E80</f>
        <v>3.9083983230401576E-2</v>
      </c>
      <c r="H80" s="50">
        <v>2257.1428571428573</v>
      </c>
      <c r="I80" s="21">
        <f>(F80-H80)/H80</f>
        <v>2.1202531645569532E-2</v>
      </c>
    </row>
    <row r="81" spans="1:11" ht="15.75" customHeight="1" thickBot="1" x14ac:dyDescent="0.25">
      <c r="A81" s="189" t="s">
        <v>193</v>
      </c>
      <c r="B81" s="190"/>
      <c r="C81" s="190"/>
      <c r="D81" s="191"/>
      <c r="E81" s="86">
        <f>SUM(E76:E80)</f>
        <v>11696.930555555555</v>
      </c>
      <c r="F81" s="86">
        <f>SUM(F76:F80)</f>
        <v>11986.486111111111</v>
      </c>
      <c r="G81" s="110">
        <f t="shared" ref="G81" si="22">(F81-E81)/E81</f>
        <v>2.4754832404987628E-2</v>
      </c>
      <c r="H81" s="86">
        <f>SUM(H76:H80)</f>
        <v>11862.031746031746</v>
      </c>
      <c r="I81" s="111">
        <f t="shared" ref="I81" si="23">(F81-H81)/H81</f>
        <v>1.0491825325033377E-2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3988.8</v>
      </c>
      <c r="F83" s="43">
        <v>3952</v>
      </c>
      <c r="G83" s="22">
        <f t="shared" ref="G83:G89" si="24">(F83-E83)/E83</f>
        <v>-9.2258323305255165E-3</v>
      </c>
      <c r="H83" s="43">
        <v>4113.3</v>
      </c>
      <c r="I83" s="22">
        <f t="shared" ref="I83:I89" si="25">(F83-H83)/H83</f>
        <v>-3.9214256193324137E-2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1267.5555555555557</v>
      </c>
      <c r="F84" s="32">
        <v>1172.2222222222222</v>
      </c>
      <c r="G84" s="21">
        <f t="shared" si="24"/>
        <v>-7.5210378681627041E-2</v>
      </c>
      <c r="H84" s="32">
        <v>1175</v>
      </c>
      <c r="I84" s="21">
        <f t="shared" si="25"/>
        <v>-2.3640661938534708E-3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1458.3333333333333</v>
      </c>
      <c r="G85" s="21">
        <f t="shared" si="24"/>
        <v>-5.5203766845266945E-3</v>
      </c>
      <c r="H85" s="47">
        <v>1458.3333333333333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8899.3333333333339</v>
      </c>
      <c r="G86" s="21">
        <f t="shared" si="24"/>
        <v>7.8520196300491431E-3</v>
      </c>
      <c r="H86" s="47">
        <v>8899.3333333333339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1531.3</v>
      </c>
      <c r="F87" s="61">
        <v>1510.3333333333333</v>
      </c>
      <c r="G87" s="21">
        <f t="shared" si="24"/>
        <v>-1.3692069918805392E-2</v>
      </c>
      <c r="H87" s="61">
        <v>1509.3</v>
      </c>
      <c r="I87" s="21">
        <f t="shared" si="25"/>
        <v>6.8464409549678863E-4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806.56666666666661</v>
      </c>
      <c r="F88" s="61">
        <v>930.375</v>
      </c>
      <c r="G88" s="21">
        <f t="shared" si="24"/>
        <v>0.1535004339380916</v>
      </c>
      <c r="H88" s="61">
        <v>917.875</v>
      </c>
      <c r="I88" s="21">
        <f t="shared" si="25"/>
        <v>1.3618412093149939E-2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1934.6</v>
      </c>
      <c r="F89" s="50">
        <v>2016.3</v>
      </c>
      <c r="G89" s="23">
        <f t="shared" si="24"/>
        <v>4.2230952134808257E-2</v>
      </c>
      <c r="H89" s="50">
        <v>1956.8</v>
      </c>
      <c r="I89" s="23">
        <f t="shared" si="25"/>
        <v>3.0406786590351596E-2</v>
      </c>
    </row>
    <row r="90" spans="1:11" ht="15.75" customHeight="1" thickBot="1" x14ac:dyDescent="0.25">
      <c r="A90" s="189" t="s">
        <v>194</v>
      </c>
      <c r="B90" s="190"/>
      <c r="C90" s="190"/>
      <c r="D90" s="191"/>
      <c r="E90" s="86">
        <f>SUM(E83:E89)</f>
        <v>19825.25079365079</v>
      </c>
      <c r="F90" s="86">
        <f>SUM(F83:F89)</f>
        <v>19938.897222222222</v>
      </c>
      <c r="G90" s="120">
        <f t="shared" ref="G90:G91" si="26">(F90-E90)/E90</f>
        <v>5.7324081170175237E-3</v>
      </c>
      <c r="H90" s="86">
        <f>SUM(H83:H89)</f>
        <v>20029.941666666666</v>
      </c>
      <c r="I90" s="111">
        <f t="shared" ref="I90:I91" si="27">(F90-H90)/H90</f>
        <v>-4.5454173536589836E-3</v>
      </c>
    </row>
    <row r="91" spans="1:11" ht="15.75" customHeight="1" thickBot="1" x14ac:dyDescent="0.25">
      <c r="A91" s="189" t="s">
        <v>195</v>
      </c>
      <c r="B91" s="190"/>
      <c r="C91" s="190"/>
      <c r="D91" s="191"/>
      <c r="E91" s="106">
        <f>SUM(E90+E81+E74+E66+E55+E47+E39+E32)</f>
        <v>350983.01956825395</v>
      </c>
      <c r="F91" s="106">
        <f>SUM(F32,F39,F47,F55,F66,F74,F81,F90)</f>
        <v>350856.07000793651</v>
      </c>
      <c r="G91" s="108">
        <f t="shared" si="26"/>
        <v>-3.6169715695535644E-4</v>
      </c>
      <c r="H91" s="106">
        <f>SUM(H32,H39,H47,H55,H66,H74,H81,H90)</f>
        <v>350303.24381349201</v>
      </c>
      <c r="I91" s="121">
        <f t="shared" si="27"/>
        <v>1.5781360983880344E-3</v>
      </c>
      <c r="J91" s="122"/>
    </row>
    <row r="92" spans="1:11" x14ac:dyDescent="0.25">
      <c r="E92" s="123"/>
      <c r="F92" s="123"/>
      <c r="K92" s="124"/>
    </row>
    <row r="95" spans="1:11" x14ac:dyDescent="0.25">
      <c r="E95" s="138"/>
      <c r="F95" s="138"/>
      <c r="G95" s="138"/>
      <c r="H95" s="138"/>
      <c r="I95" s="13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" customWidth="1"/>
    <col min="4" max="4" width="10.875" customWidth="1"/>
    <col min="5" max="5" width="11.37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0" t="s">
        <v>205</v>
      </c>
      <c r="B9" s="26"/>
      <c r="C9" s="26"/>
      <c r="D9" s="26"/>
      <c r="E9" s="139"/>
      <c r="F9" s="139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3" t="s">
        <v>3</v>
      </c>
      <c r="B13" s="183"/>
      <c r="C13" s="185" t="s">
        <v>0</v>
      </c>
      <c r="D13" s="179" t="s">
        <v>207</v>
      </c>
      <c r="E13" s="179" t="s">
        <v>208</v>
      </c>
      <c r="F13" s="179" t="s">
        <v>209</v>
      </c>
      <c r="G13" s="179" t="s">
        <v>210</v>
      </c>
      <c r="H13" s="179" t="s">
        <v>211</v>
      </c>
      <c r="I13" s="179" t="s">
        <v>212</v>
      </c>
    </row>
    <row r="14" spans="1:9" ht="24.75" customHeight="1" thickBot="1" x14ac:dyDescent="0.25">
      <c r="A14" s="184"/>
      <c r="B14" s="184"/>
      <c r="C14" s="186"/>
      <c r="D14" s="199"/>
      <c r="E14" s="199"/>
      <c r="F14" s="199"/>
      <c r="G14" s="180"/>
      <c r="H14" s="199"/>
      <c r="I14" s="19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9" t="s">
        <v>163</v>
      </c>
      <c r="D16" s="134">
        <v>916.67</v>
      </c>
      <c r="E16" s="54">
        <v>1500</v>
      </c>
      <c r="F16" s="142">
        <v>1500</v>
      </c>
      <c r="G16" s="143">
        <v>1500</v>
      </c>
      <c r="H16" s="135">
        <v>1000</v>
      </c>
      <c r="I16" s="144">
        <v>1283.3340000000001</v>
      </c>
    </row>
    <row r="17" spans="1:9" ht="16.5" x14ac:dyDescent="0.3">
      <c r="A17" s="92"/>
      <c r="B17" s="145" t="s">
        <v>5</v>
      </c>
      <c r="C17" s="15" t="s">
        <v>164</v>
      </c>
      <c r="D17" s="93">
        <v>1333.33</v>
      </c>
      <c r="E17" s="46">
        <v>2000</v>
      </c>
      <c r="F17" s="146">
        <v>1500</v>
      </c>
      <c r="G17" s="147">
        <v>1250</v>
      </c>
      <c r="H17" s="148">
        <v>1083</v>
      </c>
      <c r="I17" s="149">
        <v>1433.2660000000001</v>
      </c>
    </row>
    <row r="18" spans="1:9" ht="16.5" x14ac:dyDescent="0.3">
      <c r="A18" s="92"/>
      <c r="B18" s="145" t="s">
        <v>6</v>
      </c>
      <c r="C18" s="14" t="s">
        <v>165</v>
      </c>
      <c r="D18" s="150">
        <v>1333.33</v>
      </c>
      <c r="E18" s="46">
        <v>1750</v>
      </c>
      <c r="F18" s="146">
        <v>1750</v>
      </c>
      <c r="G18" s="151">
        <v>1500</v>
      </c>
      <c r="H18" s="32">
        <v>1166</v>
      </c>
      <c r="I18" s="149">
        <v>1499.866</v>
      </c>
    </row>
    <row r="19" spans="1:9" ht="16.5" x14ac:dyDescent="0.3">
      <c r="A19" s="92"/>
      <c r="B19" s="145" t="s">
        <v>7</v>
      </c>
      <c r="C19" s="15" t="s">
        <v>166</v>
      </c>
      <c r="D19" s="93">
        <v>1000</v>
      </c>
      <c r="E19" s="46">
        <v>750</v>
      </c>
      <c r="F19" s="146">
        <v>1500</v>
      </c>
      <c r="G19" s="147">
        <v>825</v>
      </c>
      <c r="H19" s="32">
        <v>750</v>
      </c>
      <c r="I19" s="149">
        <v>965</v>
      </c>
    </row>
    <row r="20" spans="1:9" ht="16.5" x14ac:dyDescent="0.3">
      <c r="A20" s="92"/>
      <c r="B20" s="145" t="s">
        <v>8</v>
      </c>
      <c r="C20" s="15" t="s">
        <v>167</v>
      </c>
      <c r="D20" s="93">
        <v>1500</v>
      </c>
      <c r="E20" s="46">
        <v>2500</v>
      </c>
      <c r="F20" s="146">
        <v>2500</v>
      </c>
      <c r="G20" s="147">
        <v>2250</v>
      </c>
      <c r="H20" s="32">
        <v>2000</v>
      </c>
      <c r="I20" s="149">
        <v>2150</v>
      </c>
    </row>
    <row r="21" spans="1:9" ht="16.5" x14ac:dyDescent="0.3">
      <c r="A21" s="92"/>
      <c r="B21" s="145" t="s">
        <v>9</v>
      </c>
      <c r="C21" s="15" t="s">
        <v>168</v>
      </c>
      <c r="D21" s="93">
        <v>1750</v>
      </c>
      <c r="E21" s="46">
        <v>1750</v>
      </c>
      <c r="F21" s="146">
        <v>1500</v>
      </c>
      <c r="G21" s="147">
        <v>1500</v>
      </c>
      <c r="H21" s="32">
        <v>1333</v>
      </c>
      <c r="I21" s="149">
        <v>1566.6</v>
      </c>
    </row>
    <row r="22" spans="1:9" ht="16.5" x14ac:dyDescent="0.3">
      <c r="A22" s="92"/>
      <c r="B22" s="145" t="s">
        <v>10</v>
      </c>
      <c r="C22" s="15" t="s">
        <v>169</v>
      </c>
      <c r="D22" s="93">
        <v>1000</v>
      </c>
      <c r="E22" s="46">
        <v>1500</v>
      </c>
      <c r="F22" s="146">
        <v>1500</v>
      </c>
      <c r="G22" s="147">
        <v>1500</v>
      </c>
      <c r="H22" s="32">
        <v>1083</v>
      </c>
      <c r="I22" s="149">
        <v>1316.6</v>
      </c>
    </row>
    <row r="23" spans="1:9" ht="16.5" x14ac:dyDescent="0.3">
      <c r="A23" s="92"/>
      <c r="B23" s="145" t="s">
        <v>11</v>
      </c>
      <c r="C23" s="15" t="s">
        <v>170</v>
      </c>
      <c r="D23" s="93">
        <v>283.33</v>
      </c>
      <c r="E23" s="46">
        <v>350</v>
      </c>
      <c r="F23" s="146">
        <v>500</v>
      </c>
      <c r="G23" s="147">
        <v>500</v>
      </c>
      <c r="H23" s="32">
        <v>316</v>
      </c>
      <c r="I23" s="149">
        <v>389.86599999999999</v>
      </c>
    </row>
    <row r="24" spans="1:9" ht="16.5" x14ac:dyDescent="0.3">
      <c r="A24" s="92"/>
      <c r="B24" s="145" t="s">
        <v>12</v>
      </c>
      <c r="C24" s="15" t="s">
        <v>171</v>
      </c>
      <c r="D24" s="93"/>
      <c r="E24" s="46">
        <v>500</v>
      </c>
      <c r="F24" s="146">
        <v>500</v>
      </c>
      <c r="G24" s="147">
        <v>500</v>
      </c>
      <c r="H24" s="32">
        <v>500</v>
      </c>
      <c r="I24" s="149">
        <v>500</v>
      </c>
    </row>
    <row r="25" spans="1:9" ht="16.5" x14ac:dyDescent="0.3">
      <c r="A25" s="92"/>
      <c r="B25" s="145" t="s">
        <v>13</v>
      </c>
      <c r="C25" s="15" t="s">
        <v>172</v>
      </c>
      <c r="D25" s="93">
        <v>250</v>
      </c>
      <c r="E25" s="46">
        <v>350</v>
      </c>
      <c r="F25" s="146">
        <v>500</v>
      </c>
      <c r="G25" s="147">
        <v>500</v>
      </c>
      <c r="H25" s="32">
        <v>500</v>
      </c>
      <c r="I25" s="149">
        <v>420</v>
      </c>
    </row>
    <row r="26" spans="1:9" ht="16.5" x14ac:dyDescent="0.3">
      <c r="A26" s="92"/>
      <c r="B26" s="145" t="s">
        <v>14</v>
      </c>
      <c r="C26" s="15" t="s">
        <v>173</v>
      </c>
      <c r="D26" s="93">
        <v>283.33</v>
      </c>
      <c r="E26" s="46">
        <v>500</v>
      </c>
      <c r="F26" s="146">
        <v>500</v>
      </c>
      <c r="G26" s="147">
        <v>500</v>
      </c>
      <c r="H26" s="32">
        <v>500</v>
      </c>
      <c r="I26" s="149">
        <v>456.666</v>
      </c>
    </row>
    <row r="27" spans="1:9" ht="17.25" thickBot="1" x14ac:dyDescent="0.35">
      <c r="A27" s="92"/>
      <c r="B27" s="152" t="s">
        <v>15</v>
      </c>
      <c r="C27" s="16" t="s">
        <v>174</v>
      </c>
      <c r="D27" s="136">
        <v>583.33000000000004</v>
      </c>
      <c r="E27" s="46">
        <v>1500</v>
      </c>
      <c r="F27" s="153">
        <v>1625</v>
      </c>
      <c r="G27" s="154">
        <v>1000</v>
      </c>
      <c r="H27" s="137">
        <v>1333</v>
      </c>
      <c r="I27" s="95">
        <v>1208.2660000000001</v>
      </c>
    </row>
    <row r="28" spans="1:9" ht="16.5" x14ac:dyDescent="0.3">
      <c r="A28" s="92"/>
      <c r="B28" s="141" t="s">
        <v>16</v>
      </c>
      <c r="C28" s="19" t="s">
        <v>175</v>
      </c>
      <c r="D28" s="134">
        <v>283.33</v>
      </c>
      <c r="E28" s="46">
        <v>350</v>
      </c>
      <c r="F28" s="142">
        <v>500</v>
      </c>
      <c r="G28" s="143">
        <v>500</v>
      </c>
      <c r="H28" s="135">
        <v>500</v>
      </c>
      <c r="I28" s="144">
        <v>426.666</v>
      </c>
    </row>
    <row r="29" spans="1:9" ht="16.5" x14ac:dyDescent="0.3">
      <c r="A29" s="92"/>
      <c r="B29" s="155" t="s">
        <v>17</v>
      </c>
      <c r="C29" s="14" t="s">
        <v>176</v>
      </c>
      <c r="D29" s="150"/>
      <c r="E29" s="46">
        <v>1000</v>
      </c>
      <c r="F29" s="146">
        <v>1000</v>
      </c>
      <c r="G29" s="147">
        <v>1000</v>
      </c>
      <c r="H29" s="32">
        <v>916</v>
      </c>
      <c r="I29" s="149">
        <v>979</v>
      </c>
    </row>
    <row r="30" spans="1:9" ht="16.5" x14ac:dyDescent="0.3">
      <c r="A30" s="92"/>
      <c r="B30" s="145" t="s">
        <v>18</v>
      </c>
      <c r="C30" s="15" t="s">
        <v>177</v>
      </c>
      <c r="D30" s="93"/>
      <c r="E30" s="46">
        <v>2000</v>
      </c>
      <c r="F30" s="146">
        <v>1125</v>
      </c>
      <c r="G30" s="147">
        <v>1000</v>
      </c>
      <c r="H30" s="32">
        <v>916</v>
      </c>
      <c r="I30" s="149">
        <v>1260.25</v>
      </c>
    </row>
    <row r="31" spans="1:9" ht="17.25" thickBot="1" x14ac:dyDescent="0.35">
      <c r="A31" s="94"/>
      <c r="B31" s="152" t="s">
        <v>19</v>
      </c>
      <c r="C31" s="156" t="s">
        <v>178</v>
      </c>
      <c r="D31" s="157">
        <v>1333.33</v>
      </c>
      <c r="E31" s="49">
        <v>1250</v>
      </c>
      <c r="F31" s="153">
        <v>1125</v>
      </c>
      <c r="G31" s="154">
        <v>1125</v>
      </c>
      <c r="H31" s="158">
        <v>1083</v>
      </c>
      <c r="I31" s="95">
        <v>1183.2660000000001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2"/>
      <c r="F32" s="163"/>
      <c r="G32" s="161"/>
      <c r="H32" s="164"/>
      <c r="I32" s="165"/>
    </row>
    <row r="33" spans="1:9" ht="16.5" x14ac:dyDescent="0.3">
      <c r="A33" s="91"/>
      <c r="B33" s="141" t="s">
        <v>26</v>
      </c>
      <c r="C33" s="166" t="s">
        <v>179</v>
      </c>
      <c r="D33" s="134">
        <v>1083.33</v>
      </c>
      <c r="E33" s="42">
        <v>2500</v>
      </c>
      <c r="F33" s="142">
        <v>2500</v>
      </c>
      <c r="G33" s="144">
        <v>2250</v>
      </c>
      <c r="H33" s="135">
        <v>1666</v>
      </c>
      <c r="I33" s="144">
        <v>1999.866</v>
      </c>
    </row>
    <row r="34" spans="1:9" ht="16.5" x14ac:dyDescent="0.3">
      <c r="A34" s="92"/>
      <c r="B34" s="145" t="s">
        <v>27</v>
      </c>
      <c r="C34" s="15" t="s">
        <v>180</v>
      </c>
      <c r="D34" s="93">
        <v>1000</v>
      </c>
      <c r="E34" s="46">
        <v>2000</v>
      </c>
      <c r="F34" s="146">
        <v>2000</v>
      </c>
      <c r="G34" s="149">
        <v>2250</v>
      </c>
      <c r="H34" s="32">
        <v>1500</v>
      </c>
      <c r="I34" s="149">
        <v>1750</v>
      </c>
    </row>
    <row r="35" spans="1:9" ht="16.5" x14ac:dyDescent="0.3">
      <c r="A35" s="92"/>
      <c r="B35" s="155" t="s">
        <v>28</v>
      </c>
      <c r="C35" s="15" t="s">
        <v>181</v>
      </c>
      <c r="D35" s="93">
        <v>1500</v>
      </c>
      <c r="E35" s="46">
        <v>1750</v>
      </c>
      <c r="F35" s="146">
        <v>2000</v>
      </c>
      <c r="G35" s="149">
        <v>1500</v>
      </c>
      <c r="H35" s="32">
        <v>1666</v>
      </c>
      <c r="I35" s="149">
        <v>1683.2</v>
      </c>
    </row>
    <row r="36" spans="1:9" ht="16.5" x14ac:dyDescent="0.3">
      <c r="A36" s="92"/>
      <c r="B36" s="145" t="s">
        <v>29</v>
      </c>
      <c r="C36" s="15" t="s">
        <v>182</v>
      </c>
      <c r="D36" s="93"/>
      <c r="E36" s="46">
        <v>1500</v>
      </c>
      <c r="F36" s="146">
        <v>2000</v>
      </c>
      <c r="G36" s="149">
        <v>1500</v>
      </c>
      <c r="H36" s="32">
        <v>1333</v>
      </c>
      <c r="I36" s="149">
        <v>1583.25</v>
      </c>
    </row>
    <row r="37" spans="1:9" ht="16.5" customHeight="1" thickBot="1" x14ac:dyDescent="0.35">
      <c r="A37" s="94"/>
      <c r="B37" s="155" t="s">
        <v>30</v>
      </c>
      <c r="C37" s="15" t="s">
        <v>183</v>
      </c>
      <c r="D37" s="167">
        <v>1416.67</v>
      </c>
      <c r="E37" s="49">
        <v>2000</v>
      </c>
      <c r="F37" s="153">
        <v>2000</v>
      </c>
      <c r="G37" s="168">
        <v>1750</v>
      </c>
      <c r="H37" s="137">
        <v>1500</v>
      </c>
      <c r="I37" s="95">
        <v>1733.3340000000001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9"/>
      <c r="F38" s="163"/>
      <c r="G38" s="170"/>
      <c r="H38" s="171"/>
      <c r="I38" s="95"/>
    </row>
    <row r="39" spans="1:9" ht="17.25" thickBot="1" x14ac:dyDescent="0.35">
      <c r="A39" s="91"/>
      <c r="B39" s="141" t="s">
        <v>31</v>
      </c>
      <c r="C39" s="172" t="s">
        <v>213</v>
      </c>
      <c r="D39" s="42">
        <v>25000</v>
      </c>
      <c r="E39" s="42">
        <v>30000</v>
      </c>
      <c r="F39" s="142">
        <v>30000</v>
      </c>
      <c r="G39" s="173">
        <v>20000</v>
      </c>
      <c r="H39" s="174">
        <v>25000</v>
      </c>
      <c r="I39" s="95">
        <v>26000</v>
      </c>
    </row>
    <row r="40" spans="1:9" ht="17.25" thickBot="1" x14ac:dyDescent="0.35">
      <c r="A40" s="94"/>
      <c r="B40" s="152" t="s">
        <v>32</v>
      </c>
      <c r="C40" s="156" t="s">
        <v>185</v>
      </c>
      <c r="D40" s="49">
        <v>16000</v>
      </c>
      <c r="E40" s="49">
        <v>18000</v>
      </c>
      <c r="F40" s="153">
        <v>16000</v>
      </c>
      <c r="G40" s="85">
        <v>15000</v>
      </c>
      <c r="H40" s="175">
        <v>16333</v>
      </c>
      <c r="I40" s="95">
        <v>16266.6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14-10-2019</vt:lpstr>
      <vt:lpstr>By Order</vt:lpstr>
      <vt:lpstr>All Stores</vt:lpstr>
      <vt:lpstr>'14-10-2019'!Print_Titles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2019-10-31T08:52:52Z</cp:lastPrinted>
  <dcterms:created xsi:type="dcterms:W3CDTF">2010-10-20T06:23:14Z</dcterms:created>
  <dcterms:modified xsi:type="dcterms:W3CDTF">2019-10-31T09:15:46Z</dcterms:modified>
</cp:coreProperties>
</file>