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185" yWindow="-15" windowWidth="7200" windowHeight="5085" tabRatio="599" activeTab="5"/>
  </bookViews>
  <sheets>
    <sheet name="Supermarkets" sheetId="5" r:id="rId1"/>
    <sheet name="stores" sheetId="7" r:id="rId2"/>
    <sheet name="Comp" sheetId="8" r:id="rId3"/>
    <sheet name="07-10-2019" sheetId="9" r:id="rId4"/>
    <sheet name="By Order" sheetId="11" r:id="rId5"/>
    <sheet name="All Stores" sheetId="12" r:id="rId6"/>
  </sheets>
  <definedNames>
    <definedName name="_xlnm.Print_Titles" localSheetId="3">'07-10-2019'!$12:$14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</workbook>
</file>

<file path=xl/calcChain.xml><?xml version="1.0" encoding="utf-8"?>
<calcChain xmlns="http://schemas.openxmlformats.org/spreadsheetml/2006/main">
  <c r="I40" i="12" l="1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89" i="11" l="1"/>
  <c r="G89" i="11"/>
  <c r="I84" i="11"/>
  <c r="G84" i="11"/>
  <c r="I87" i="11"/>
  <c r="G87" i="11"/>
  <c r="I86" i="11"/>
  <c r="G86" i="11"/>
  <c r="I88" i="11"/>
  <c r="G88" i="11"/>
  <c r="I83" i="11"/>
  <c r="G83" i="11"/>
  <c r="I85" i="11"/>
  <c r="G85" i="11"/>
  <c r="I76" i="11"/>
  <c r="G76" i="11"/>
  <c r="I77" i="11"/>
  <c r="G77" i="11"/>
  <c r="I78" i="11"/>
  <c r="G78" i="11"/>
  <c r="I79" i="11"/>
  <c r="G79" i="11"/>
  <c r="I80" i="11"/>
  <c r="G80" i="11"/>
  <c r="I68" i="11"/>
  <c r="G68" i="11"/>
  <c r="I71" i="11"/>
  <c r="G71" i="11"/>
  <c r="I70" i="11"/>
  <c r="G70" i="11"/>
  <c r="I69" i="11"/>
  <c r="G69" i="11"/>
  <c r="I72" i="11"/>
  <c r="G72" i="11"/>
  <c r="I73" i="11"/>
  <c r="G73" i="11"/>
  <c r="I59" i="11"/>
  <c r="G59" i="11"/>
  <c r="I63" i="11"/>
  <c r="G63" i="11"/>
  <c r="I57" i="11"/>
  <c r="G57" i="11"/>
  <c r="I62" i="11"/>
  <c r="G62" i="11"/>
  <c r="I64" i="11"/>
  <c r="G64" i="11"/>
  <c r="I65" i="11"/>
  <c r="G65" i="11"/>
  <c r="I61" i="11"/>
  <c r="G61" i="11"/>
  <c r="I60" i="11"/>
  <c r="G60" i="11"/>
  <c r="I58" i="11"/>
  <c r="G58" i="11"/>
  <c r="I53" i="11"/>
  <c r="G53" i="11"/>
  <c r="I50" i="11"/>
  <c r="G50" i="11"/>
  <c r="I49" i="11"/>
  <c r="G49" i="11"/>
  <c r="I54" i="11"/>
  <c r="G54" i="11"/>
  <c r="I52" i="11"/>
  <c r="G52" i="11"/>
  <c r="I51" i="11"/>
  <c r="G51" i="11"/>
  <c r="I46" i="11"/>
  <c r="G46" i="11"/>
  <c r="I45" i="11"/>
  <c r="G45" i="11"/>
  <c r="I44" i="11"/>
  <c r="G44" i="11"/>
  <c r="I42" i="11"/>
  <c r="G42" i="11"/>
  <c r="I43" i="11"/>
  <c r="G43" i="11"/>
  <c r="I41" i="11"/>
  <c r="G41" i="11"/>
  <c r="I35" i="11"/>
  <c r="G35" i="11"/>
  <c r="I38" i="11"/>
  <c r="G38" i="11"/>
  <c r="I36" i="11"/>
  <c r="G36" i="11"/>
  <c r="I37" i="11"/>
  <c r="G37" i="11"/>
  <c r="I34" i="11"/>
  <c r="G34" i="11"/>
  <c r="I24" i="11"/>
  <c r="G24" i="11"/>
  <c r="I30" i="11"/>
  <c r="G30" i="11"/>
  <c r="I18" i="11"/>
  <c r="G18" i="11"/>
  <c r="I27" i="11"/>
  <c r="G27" i="11"/>
  <c r="I20" i="11"/>
  <c r="G20" i="11"/>
  <c r="I28" i="11"/>
  <c r="G28" i="11"/>
  <c r="I29" i="11"/>
  <c r="G29" i="11"/>
  <c r="I25" i="11"/>
  <c r="G25" i="11"/>
  <c r="I26" i="11"/>
  <c r="G26" i="11"/>
  <c r="I31" i="11"/>
  <c r="G31" i="11"/>
  <c r="I22" i="11"/>
  <c r="G22" i="11"/>
  <c r="I21" i="11"/>
  <c r="G21" i="11"/>
  <c r="I23" i="11"/>
  <c r="G23" i="11"/>
  <c r="I16" i="11"/>
  <c r="G16" i="11"/>
  <c r="I17" i="11"/>
  <c r="G17" i="11"/>
  <c r="I19" i="11"/>
  <c r="G19" i="11"/>
  <c r="D40" i="8" l="1"/>
  <c r="I15" i="5" l="1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G34" i="7"/>
  <c r="I19" i="5"/>
  <c r="E40" i="8" l="1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H74" i="11"/>
  <c r="I74" i="11" l="1"/>
  <c r="G16" i="5" l="1"/>
  <c r="G18" i="5" l="1"/>
  <c r="G40" i="8" l="1"/>
  <c r="E32" i="11"/>
  <c r="E39" i="11"/>
  <c r="E47" i="11"/>
  <c r="E55" i="11"/>
  <c r="E66" i="11"/>
  <c r="E74" i="11"/>
  <c r="E81" i="11"/>
  <c r="E90" i="11" l="1"/>
  <c r="E91" i="11" l="1"/>
  <c r="G52" i="5" l="1"/>
  <c r="I50" i="5"/>
  <c r="I45" i="5" l="1"/>
  <c r="F66" i="11" l="1"/>
  <c r="G20" i="9" l="1"/>
  <c r="G34" i="9" l="1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G33" i="9"/>
  <c r="G31" i="9"/>
  <c r="G21" i="9"/>
  <c r="G22" i="9"/>
  <c r="G23" i="9"/>
  <c r="G24" i="9"/>
  <c r="G25" i="9"/>
  <c r="G26" i="9"/>
  <c r="G27" i="9"/>
  <c r="G28" i="9"/>
  <c r="G29" i="9"/>
  <c r="G30" i="9"/>
  <c r="G17" i="9"/>
  <c r="G18" i="9"/>
  <c r="G19" i="9"/>
  <c r="G16" i="9"/>
  <c r="H90" i="11" l="1"/>
  <c r="F90" i="11"/>
  <c r="H81" i="11"/>
  <c r="F81" i="11"/>
  <c r="H66" i="11"/>
  <c r="I66" i="11" s="1"/>
  <c r="H55" i="11"/>
  <c r="F55" i="11"/>
  <c r="H47" i="11"/>
  <c r="F47" i="11"/>
  <c r="H39" i="11"/>
  <c r="F39" i="11"/>
  <c r="H32" i="11"/>
  <c r="F32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G39" i="11"/>
  <c r="I32" i="11"/>
  <c r="I81" i="11"/>
  <c r="G32" i="11"/>
  <c r="I91" i="11" l="1"/>
  <c r="G91" i="11"/>
  <c r="I16" i="9" l="1"/>
  <c r="F15" i="8" l="1"/>
  <c r="I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71" i="9" l="1"/>
  <c r="I72" i="9"/>
  <c r="I73" i="9"/>
  <c r="I74" i="9"/>
  <c r="I70" i="9"/>
  <c r="I46" i="9" l="1"/>
  <c r="I47" i="9"/>
  <c r="I48" i="9"/>
  <c r="I49" i="9"/>
  <c r="I50" i="9"/>
  <c r="I51" i="9"/>
  <c r="H40" i="8" l="1"/>
  <c r="G15" i="5" l="1"/>
  <c r="G17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</calcChain>
</file>

<file path=xl/sharedStrings.xml><?xml version="1.0" encoding="utf-8"?>
<sst xmlns="http://schemas.openxmlformats.org/spreadsheetml/2006/main" count="848" uniqueCount="225">
  <si>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</si>
  <si>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</si>
  <si>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</si>
  <si>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</si>
  <si>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</si>
  <si>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</si>
  <si>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</si>
  <si>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</si>
  <si>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</si>
  <si>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</si>
  <si>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</si>
  <si>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</si>
  <si>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</si>
  <si>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</si>
  <si>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</si>
  <si>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</si>
  <si>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</si>
  <si>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</si>
  <si>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</si>
  <si>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</si>
  <si>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</si>
  <si>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</si>
  <si>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</si>
  <si>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</si>
  <si>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</si>
  <si>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</si>
  <si>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</si>
  <si>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</si>
  <si>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</si>
  <si>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</si>
  <si>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</si>
  <si>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</si>
  <si>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</si>
  <si>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</si>
  <si>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</si>
  <si>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</si>
  <si>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</si>
  <si>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</si>
  <si>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</si>
  <si>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</si>
  <si>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</si>
  <si>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</si>
  <si>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</si>
  <si>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</si>
  <si>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</si>
  <si>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</si>
  <si>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</si>
  <si>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</si>
  <si>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</si>
  <si>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</si>
  <si>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</si>
  <si>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</si>
  <si>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</si>
  <si>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</si>
  <si>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</si>
  <si>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</si>
  <si>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</si>
  <si>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</si>
  <si>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</si>
  <si>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</si>
  <si>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</si>
  <si>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</si>
  <si>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</si>
  <si>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</si>
  <si>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</si>
  <si>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</si>
  <si>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</si>
  <si>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</si>
  <si>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</si>
  <si>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</si>
  <si>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</si>
  <si>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</si>
  <si>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</si>
  <si>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</si>
  <si>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</si>
  <si>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</si>
  <si>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</si>
  <si>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</si>
  <si>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</si>
  <si>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</si>
  <si>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</si>
  <si>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</si>
  <si>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</si>
  <si>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</si>
  <si>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</si>
  <si>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</si>
  <si>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</si>
  <si>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</si>
  <si>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</si>
  <si>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</si>
  <si>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</si>
  <si>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</si>
  <si>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</si>
  <si>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</si>
  <si>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</si>
  <si>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</si>
  <si>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</si>
  <si>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</si>
  <si>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</si>
  <si>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</si>
  <si>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</si>
  <si>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</si>
  <si>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</si>
  <si>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</si>
  <si>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</si>
  <si>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</si>
  <si>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</si>
  <si>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</si>
  <si>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</si>
  <si>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</si>
  <si>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</si>
  <si>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</si>
  <si>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</si>
  <si>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</si>
  <si>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</si>
  <si>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</si>
  <si>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</si>
  <si>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</si>
  <si>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</si>
  <si>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</si>
  <si>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</si>
  <si>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</si>
  <si>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</si>
  <si>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</si>
  <si>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</si>
  <si>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</si>
  <si>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</si>
  <si>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</si>
  <si>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</si>
  <si>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</si>
  <si>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</si>
  <si>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</si>
  <si>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</si>
  <si>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</si>
  <si>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</si>
  <si>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</si>
  <si>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</si>
  <si>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</si>
  <si>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</si>
  <si>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</si>
  <si>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</si>
  <si>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</si>
  <si>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</si>
  <si>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</si>
  <si>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</si>
  <si>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</si>
  <si>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</si>
  <si>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</si>
  <si>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</si>
  <si>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</si>
  <si>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</si>
  <si>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</si>
  <si>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</si>
  <si>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</si>
  <si>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</si>
  <si>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</si>
  <si>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</si>
  <si>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</si>
  <si>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</si>
  <si>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</si>
  <si>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</si>
  <si>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</si>
  <si>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</si>
  <si>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</si>
  <si>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</si>
  <si>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</si>
  <si>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</si>
  <si>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</si>
  <si>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</si>
  <si>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</si>
  <si>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</si>
  <si>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</si>
  <si>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</si>
  <si>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</si>
  <si>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</si>
  <si>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</si>
  <si>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</si>
  <si>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</si>
  <si>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</si>
  <si>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</si>
  <si>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</si>
  <si>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</si>
  <si>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</si>
  <si>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</si>
  <si>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</si>
  <si>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</si>
  <si>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</si>
  <si>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</si>
  <si>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</si>
  <si>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</si>
  <si>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</si>
  <si>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</si>
  <si>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</si>
  <si>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</si>
  <si>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</si>
  <si>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</si>
  <si>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</si>
  <si>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</si>
  <si>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</si>
  <si>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</si>
  <si>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</si>
  <si>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</si>
  <si>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</si>
  <si>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</si>
  <si>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</si>
  <si>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</si>
  <si>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</si>
  <si>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</si>
  <si>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</si>
  <si>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</si>
  <si>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</si>
  <si>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</si>
  <si>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</si>
  <si>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</si>
  <si>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</si>
  <si>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</si>
  <si>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</si>
  <si>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المعدل العام للأسعار في 30-09-2019  (ل.ل.)</t>
  </si>
  <si>
    <t>معدل أسعار  السوبرماركات في 30-09-2019 (ل.ل.)</t>
  </si>
  <si>
    <t>معدل أسعار المحلات والملاحم في 30-09-2019 (ل.ل.)</t>
  </si>
  <si>
    <t xml:space="preserve"> التاريخ 7 تشرين الأول 2019</t>
  </si>
  <si>
    <t>معدل الأسعار في تشرين الأول 2018 (ل.ل.)</t>
  </si>
  <si>
    <t>معدل أسعار المحلات والملاحم في 07-10-2019 (ل.ل.)</t>
  </si>
  <si>
    <t>معدل أسعار  السوبرماركات في 07-10-2019 (ل.ل.)</t>
  </si>
  <si>
    <t>المعدل العام للأسعار في 07-10-2019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</si>
</sst>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  <charset val="178"/>
      <scheme val="minor"/>
    </font>
    <font>
      <sz val="11"/>
      <name val="Arial"/>
      <family val="2"/>
      <charset val="178"/>
      <scheme val="minor"/>
    </font>
    <font>
      <b/>
      <sz val="10"/>
      <name val="Arabic Transparent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16" fillId="0" borderId="0" xfId="0" applyFont="1"/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1" fontId="1" fillId="2" borderId="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right" vertical="center" indent="1"/>
    </xf>
    <xf numFmtId="1" fontId="1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9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1" fontId="0" fillId="0" borderId="0" xfId="0" applyNumberForma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indent="1"/>
    </xf>
    <xf numFmtId="0" fontId="17" fillId="0" borderId="17" xfId="0" applyFont="1" applyBorder="1" applyAlignment="1">
      <alignment horizontal="right" indent="1"/>
    </xf>
    <xf numFmtId="2" fontId="1" fillId="2" borderId="17" xfId="0" applyNumberFormat="1" applyFont="1" applyFill="1" applyBorder="1" applyAlignment="1">
      <alignment horizontal="center"/>
    </xf>
    <xf numFmtId="1" fontId="1" fillId="2" borderId="29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right" indent="1"/>
    </xf>
    <xf numFmtId="2" fontId="1" fillId="2" borderId="2" xfId="0" applyNumberFormat="1" applyFont="1" applyFill="1" applyBorder="1" applyAlignment="1">
      <alignment horizont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/>
    </xf>
    <xf numFmtId="1" fontId="1" fillId="2" borderId="25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right" indent="1"/>
    </xf>
    <xf numFmtId="2" fontId="1" fillId="2" borderId="9" xfId="0" applyNumberFormat="1" applyFont="1" applyFill="1" applyBorder="1" applyAlignment="1">
      <alignment horizontal="center"/>
    </xf>
    <xf numFmtId="1" fontId="1" fillId="2" borderId="27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right" indent="1"/>
    </xf>
    <xf numFmtId="0" fontId="5" fillId="2" borderId="32" xfId="0" applyFont="1" applyFill="1" applyBorder="1" applyAlignment="1">
      <alignment horizontal="right" indent="1"/>
    </xf>
    <xf numFmtId="1" fontId="1" fillId="2" borderId="9" xfId="0" applyNumberFormat="1" applyFont="1" applyFill="1" applyBorder="1" applyAlignment="1">
      <alignment horizontal="center"/>
    </xf>
    <xf numFmtId="1" fontId="1" fillId="2" borderId="30" xfId="0" applyNumberFormat="1" applyFont="1" applyFill="1" applyBorder="1" applyAlignment="1">
      <alignment horizontal="center"/>
    </xf>
    <xf numFmtId="0" fontId="17" fillId="0" borderId="11" xfId="0" applyFont="1" applyBorder="1" applyAlignment="1">
      <alignment horizontal="right" indent="1"/>
    </xf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" fontId="14" fillId="2" borderId="35" xfId="0" applyNumberFormat="1" applyFont="1" applyFill="1" applyBorder="1" applyAlignment="1">
      <alignment horizontal="center"/>
    </xf>
    <xf numFmtId="2" fontId="1" fillId="2" borderId="14" xfId="0" applyNumberFormat="1" applyFont="1" applyFill="1" applyBorder="1" applyAlignment="1">
      <alignment horizontal="center"/>
    </xf>
    <xf numFmtId="0" fontId="18" fillId="0" borderId="0" xfId="0" applyFont="1"/>
    <xf numFmtId="1" fontId="1" fillId="2" borderId="3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right" indent="1"/>
    </xf>
    <xf numFmtId="1" fontId="1" fillId="2" borderId="10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 vertical="center"/>
    </xf>
    <xf numFmtId="1" fontId="14" fillId="2" borderId="13" xfId="0" applyNumberFormat="1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right" indent="1"/>
    </xf>
    <xf numFmtId="0" fontId="10" fillId="0" borderId="17" xfId="0" applyFont="1" applyBorder="1" applyAlignment="1">
      <alignment horizontal="center" vertical="center" wrapText="1"/>
    </xf>
    <xf numFmtId="1" fontId="19" fillId="2" borderId="21" xfId="0" applyNumberFormat="1" applyFont="1" applyFill="1" applyBorder="1" applyAlignment="1">
      <alignment horizontal="center"/>
    </xf>
    <xf numFmtId="1" fontId="19" fillId="2" borderId="23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2"/>
  <sheetViews>
    <sheetView rightToLeft="1" topLeftCell="B29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176" t="s">
        <v>202</v>
      </c>
      <c r="B9" s="176"/>
      <c r="C9" s="176"/>
      <c r="D9" s="176"/>
      <c r="E9" s="176"/>
      <c r="F9" s="176"/>
      <c r="G9" s="176"/>
      <c r="H9" s="176"/>
      <c r="I9" s="176"/>
    </row>
    <row r="10" spans="1:9" ht="18" x14ac:dyDescent="0.2">
      <c r="A10" s="2" t="s">
        <v>220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177" t="s">
        <v>3</v>
      </c>
      <c r="B12" s="183"/>
      <c r="C12" s="181" t="s">
        <v>0</v>
      </c>
      <c r="D12" s="179" t="s">
        <v>23</v>
      </c>
      <c r="E12" s="179" t="s">
        <v>221</v>
      </c>
      <c r="F12" s="179" t="s">
        <v>223</v>
      </c>
      <c r="G12" s="179" t="s">
        <v>197</v>
      </c>
      <c r="H12" s="179" t="s">
        <v>218</v>
      </c>
      <c r="I12" s="179" t="s">
        <v>187</v>
      </c>
    </row>
    <row r="13" spans="1:9" ht="38.25" customHeight="1" thickBot="1" x14ac:dyDescent="0.25">
      <c r="A13" s="178"/>
      <c r="B13" s="184"/>
      <c r="C13" s="182"/>
      <c r="D13" s="180"/>
      <c r="E13" s="180"/>
      <c r="F13" s="180"/>
      <c r="G13" s="180"/>
      <c r="H13" s="180"/>
      <c r="I13" s="180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8" t="s">
        <v>4</v>
      </c>
      <c r="C15" s="19" t="s">
        <v>84</v>
      </c>
      <c r="D15" s="20" t="s">
        <v>161</v>
      </c>
      <c r="E15" s="42">
        <v>1724.8200000000002</v>
      </c>
      <c r="F15" s="43">
        <v>1162.2</v>
      </c>
      <c r="G15" s="45">
        <f t="shared" ref="G15:G30" si="0">(F15-E15)/E15</f>
        <v>-0.32619055901485378</v>
      </c>
      <c r="H15" s="43">
        <v>1272.3</v>
      </c>
      <c r="I15" s="45">
        <f>(F15-H15)/H15</f>
        <v>-8.6536194293798566E-2</v>
      </c>
    </row>
    <row r="16" spans="1:9" ht="16.5" x14ac:dyDescent="0.3">
      <c r="A16" s="37"/>
      <c r="B16" s="99" t="s">
        <v>5</v>
      </c>
      <c r="C16" s="15" t="s">
        <v>85</v>
      </c>
      <c r="D16" s="11" t="s">
        <v>161</v>
      </c>
      <c r="E16" s="46">
        <v>1475.72</v>
      </c>
      <c r="F16" s="47">
        <v>1283</v>
      </c>
      <c r="G16" s="48">
        <f t="shared" si="0"/>
        <v>-0.13059387959775567</v>
      </c>
      <c r="H16" s="47">
        <v>1416.3333333333333</v>
      </c>
      <c r="I16" s="44">
        <f t="shared" ref="I16:I30" si="1">(F16-H16)/H16</f>
        <v>-9.413979759943511E-2</v>
      </c>
    </row>
    <row r="17" spans="1:9" ht="16.5" x14ac:dyDescent="0.3">
      <c r="A17" s="37"/>
      <c r="B17" s="99" t="s">
        <v>6</v>
      </c>
      <c r="C17" s="15" t="s">
        <v>86</v>
      </c>
      <c r="D17" s="11" t="s">
        <v>161</v>
      </c>
      <c r="E17" s="46">
        <v>1258.5699999999997</v>
      </c>
      <c r="F17" s="47">
        <v>1264.7</v>
      </c>
      <c r="G17" s="48">
        <f t="shared" si="0"/>
        <v>4.8706071176019914E-3</v>
      </c>
      <c r="H17" s="47">
        <v>1454.8</v>
      </c>
      <c r="I17" s="44">
        <f>(F17-H17)/H17</f>
        <v>-0.13067088259554571</v>
      </c>
    </row>
    <row r="18" spans="1:9" ht="16.5" x14ac:dyDescent="0.3">
      <c r="A18" s="37"/>
      <c r="B18" s="99" t="s">
        <v>7</v>
      </c>
      <c r="C18" s="15" t="s">
        <v>87</v>
      </c>
      <c r="D18" s="11" t="s">
        <v>161</v>
      </c>
      <c r="E18" s="46">
        <v>804.54</v>
      </c>
      <c r="F18" s="47">
        <v>749.7</v>
      </c>
      <c r="G18" s="48">
        <f t="shared" si="0"/>
        <v>-6.816317398762016E-2</v>
      </c>
      <c r="H18" s="47">
        <v>717.2</v>
      </c>
      <c r="I18" s="44">
        <f t="shared" si="1"/>
        <v>4.5315114333519237E-2</v>
      </c>
    </row>
    <row r="19" spans="1:9" ht="16.5" x14ac:dyDescent="0.3">
      <c r="A19" s="37"/>
      <c r="B19" s="99" t="s">
        <v>8</v>
      </c>
      <c r="C19" s="15" t="s">
        <v>89</v>
      </c>
      <c r="D19" s="11" t="s">
        <v>161</v>
      </c>
      <c r="E19" s="46">
        <v>1875.4977777777781</v>
      </c>
      <c r="F19" s="47">
        <v>2662.8571428571427</v>
      </c>
      <c r="G19" s="48">
        <f>(F19-E19)/E19</f>
        <v>0.41981354198792142</v>
      </c>
      <c r="H19" s="47">
        <v>2811.25</v>
      </c>
      <c r="I19" s="44">
        <f>(F19-H19)/H19</f>
        <v>-5.2785364924093317E-2</v>
      </c>
    </row>
    <row r="20" spans="1:9" ht="16.5" x14ac:dyDescent="0.3">
      <c r="A20" s="37"/>
      <c r="B20" s="99" t="s">
        <v>9</v>
      </c>
      <c r="C20" s="15" t="s">
        <v>88</v>
      </c>
      <c r="D20" s="11" t="s">
        <v>161</v>
      </c>
      <c r="E20" s="46">
        <v>1487.9</v>
      </c>
      <c r="F20" s="47">
        <v>1533.8</v>
      </c>
      <c r="G20" s="48">
        <f t="shared" si="0"/>
        <v>3.084884736877469E-2</v>
      </c>
      <c r="H20" s="47">
        <v>1547.8</v>
      </c>
      <c r="I20" s="44">
        <f t="shared" si="1"/>
        <v>-9.0450962656673985E-3</v>
      </c>
    </row>
    <row r="21" spans="1:9" ht="16.5" x14ac:dyDescent="0.3">
      <c r="A21" s="37"/>
      <c r="B21" s="99" t="s">
        <v>10</v>
      </c>
      <c r="C21" s="15" t="s">
        <v>90</v>
      </c>
      <c r="D21" s="11" t="s">
        <v>161</v>
      </c>
      <c r="E21" s="46">
        <v>1380.48</v>
      </c>
      <c r="F21" s="47">
        <v>1293.7</v>
      </c>
      <c r="G21" s="48">
        <f t="shared" si="0"/>
        <v>-6.2862192860454316E-2</v>
      </c>
      <c r="H21" s="47">
        <v>1263.7</v>
      </c>
      <c r="I21" s="44">
        <f t="shared" si="1"/>
        <v>2.3739811664160795E-2</v>
      </c>
    </row>
    <row r="22" spans="1:9" ht="16.5" x14ac:dyDescent="0.3">
      <c r="A22" s="37"/>
      <c r="B22" s="99" t="s">
        <v>11</v>
      </c>
      <c r="C22" s="15" t="s">
        <v>91</v>
      </c>
      <c r="D22" s="13" t="s">
        <v>81</v>
      </c>
      <c r="E22" s="46">
        <v>445.96960000000001</v>
      </c>
      <c r="F22" s="47">
        <v>444.3</v>
      </c>
      <c r="G22" s="48">
        <f t="shared" si="0"/>
        <v>-3.7437529374199554E-3</v>
      </c>
      <c r="H22" s="47">
        <v>444.3</v>
      </c>
      <c r="I22" s="44">
        <f t="shared" si="1"/>
        <v>0</v>
      </c>
    </row>
    <row r="23" spans="1:9" ht="16.5" x14ac:dyDescent="0.3">
      <c r="A23" s="37"/>
      <c r="B23" s="99" t="s">
        <v>12</v>
      </c>
      <c r="C23" s="15" t="s">
        <v>92</v>
      </c>
      <c r="D23" s="13" t="s">
        <v>81</v>
      </c>
      <c r="E23" s="46">
        <v>544.06659999999999</v>
      </c>
      <c r="F23" s="47">
        <v>567.29999999999995</v>
      </c>
      <c r="G23" s="48">
        <f t="shared" si="0"/>
        <v>4.2703227876881175E-2</v>
      </c>
      <c r="H23" s="47">
        <v>567.29999999999995</v>
      </c>
      <c r="I23" s="44">
        <f t="shared" si="1"/>
        <v>0</v>
      </c>
    </row>
    <row r="24" spans="1:9" ht="16.5" x14ac:dyDescent="0.3">
      <c r="A24" s="37"/>
      <c r="B24" s="99" t="s">
        <v>13</v>
      </c>
      <c r="C24" s="15" t="s">
        <v>93</v>
      </c>
      <c r="D24" s="13" t="s">
        <v>81</v>
      </c>
      <c r="E24" s="46">
        <v>546.81659999999999</v>
      </c>
      <c r="F24" s="47">
        <v>542.5</v>
      </c>
      <c r="G24" s="48">
        <f t="shared" si="0"/>
        <v>-7.8940544233660689E-3</v>
      </c>
      <c r="H24" s="47">
        <v>542.5</v>
      </c>
      <c r="I24" s="44">
        <f t="shared" si="1"/>
        <v>0</v>
      </c>
    </row>
    <row r="25" spans="1:9" ht="16.5" x14ac:dyDescent="0.3">
      <c r="A25" s="37"/>
      <c r="B25" s="99" t="s">
        <v>14</v>
      </c>
      <c r="C25" s="15" t="s">
        <v>94</v>
      </c>
      <c r="D25" s="13" t="s">
        <v>81</v>
      </c>
      <c r="E25" s="46">
        <v>552.14959999999996</v>
      </c>
      <c r="F25" s="47">
        <v>567.29999999999995</v>
      </c>
      <c r="G25" s="48">
        <f t="shared" si="0"/>
        <v>2.7438940461063436E-2</v>
      </c>
      <c r="H25" s="47">
        <v>577.29999999999995</v>
      </c>
      <c r="I25" s="44">
        <f t="shared" si="1"/>
        <v>-1.7322016282695307E-2</v>
      </c>
    </row>
    <row r="26" spans="1:9" ht="16.5" x14ac:dyDescent="0.3">
      <c r="A26" s="37"/>
      <c r="B26" s="99" t="s">
        <v>15</v>
      </c>
      <c r="C26" s="15" t="s">
        <v>95</v>
      </c>
      <c r="D26" s="13" t="s">
        <v>82</v>
      </c>
      <c r="E26" s="46">
        <v>1545.06</v>
      </c>
      <c r="F26" s="47">
        <v>1348.8</v>
      </c>
      <c r="G26" s="48">
        <f t="shared" si="0"/>
        <v>-0.12702419323521416</v>
      </c>
      <c r="H26" s="47">
        <v>1379.8</v>
      </c>
      <c r="I26" s="44">
        <f t="shared" si="1"/>
        <v>-2.2467024206406727E-2</v>
      </c>
    </row>
    <row r="27" spans="1:9" ht="16.5" x14ac:dyDescent="0.3">
      <c r="A27" s="37"/>
      <c r="B27" s="99" t="s">
        <v>16</v>
      </c>
      <c r="C27" s="15" t="s">
        <v>96</v>
      </c>
      <c r="D27" s="13" t="s">
        <v>81</v>
      </c>
      <c r="E27" s="46">
        <v>532.7331999999999</v>
      </c>
      <c r="F27" s="47">
        <v>525</v>
      </c>
      <c r="G27" s="48">
        <f t="shared" si="0"/>
        <v>-1.451608422377261E-2</v>
      </c>
      <c r="H27" s="47">
        <v>525</v>
      </c>
      <c r="I27" s="44">
        <f t="shared" si="1"/>
        <v>0</v>
      </c>
    </row>
    <row r="28" spans="1:9" ht="16.5" x14ac:dyDescent="0.3">
      <c r="A28" s="37"/>
      <c r="B28" s="99" t="s">
        <v>17</v>
      </c>
      <c r="C28" s="15" t="s">
        <v>97</v>
      </c>
      <c r="D28" s="11" t="s">
        <v>161</v>
      </c>
      <c r="E28" s="46">
        <v>989.85</v>
      </c>
      <c r="F28" s="47">
        <v>919.8</v>
      </c>
      <c r="G28" s="48">
        <f t="shared" si="0"/>
        <v>-7.0768298227004159E-2</v>
      </c>
      <c r="H28" s="47">
        <v>934.8</v>
      </c>
      <c r="I28" s="44">
        <f t="shared" si="1"/>
        <v>-1.6046213093709884E-2</v>
      </c>
    </row>
    <row r="29" spans="1:9" ht="16.5" x14ac:dyDescent="0.3">
      <c r="A29" s="37"/>
      <c r="B29" s="99" t="s">
        <v>18</v>
      </c>
      <c r="C29" s="15" t="s">
        <v>98</v>
      </c>
      <c r="D29" s="13" t="s">
        <v>83</v>
      </c>
      <c r="E29" s="46">
        <v>1284.9733333333334</v>
      </c>
      <c r="F29" s="47">
        <v>1725.5555555555557</v>
      </c>
      <c r="G29" s="48">
        <f t="shared" si="0"/>
        <v>0.34287265797128524</v>
      </c>
      <c r="H29" s="47">
        <v>1736.6666666666667</v>
      </c>
      <c r="I29" s="44">
        <f t="shared" si="1"/>
        <v>-6.3979526551503369E-3</v>
      </c>
    </row>
    <row r="30" spans="1:9" ht="17.25" thickBot="1" x14ac:dyDescent="0.35">
      <c r="A30" s="38"/>
      <c r="B30" s="100" t="s">
        <v>19</v>
      </c>
      <c r="C30" s="16" t="s">
        <v>99</v>
      </c>
      <c r="D30" s="12" t="s">
        <v>161</v>
      </c>
      <c r="E30" s="49">
        <v>1207.4099999999999</v>
      </c>
      <c r="F30" s="50">
        <v>1138.9000000000001</v>
      </c>
      <c r="G30" s="51">
        <f t="shared" si="0"/>
        <v>-5.6741289205820535E-2</v>
      </c>
      <c r="H30" s="50">
        <v>1133.9000000000001</v>
      </c>
      <c r="I30" s="56">
        <f t="shared" si="1"/>
        <v>4.4095599259193928E-3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41"/>
      <c r="F31" s="41"/>
      <c r="G31" s="52"/>
      <c r="H31" s="41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2173.21</v>
      </c>
      <c r="F32" s="43">
        <v>2231.125</v>
      </c>
      <c r="G32" s="45">
        <f>(F32-E32)/E32</f>
        <v>2.6649518454268092E-2</v>
      </c>
      <c r="H32" s="43">
        <v>2106.125</v>
      </c>
      <c r="I32" s="44">
        <f>(F32-H32)/H32</f>
        <v>5.9350703305834175E-2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2016.1399999999999</v>
      </c>
      <c r="F33" s="47">
        <v>2058.6999999999998</v>
      </c>
      <c r="G33" s="48">
        <f>(F33-E33)/E33</f>
        <v>2.1109645163530286E-2</v>
      </c>
      <c r="H33" s="47">
        <v>1969.7</v>
      </c>
      <c r="I33" s="44">
        <f>(F33-H33)/H33</f>
        <v>4.5184545869929316E-2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1524.3899999999999</v>
      </c>
      <c r="F34" s="47">
        <v>1822.5</v>
      </c>
      <c r="G34" s="48">
        <f>(F34-E34)/E34</f>
        <v>0.1955601912896307</v>
      </c>
      <c r="H34" s="47">
        <v>1841.25</v>
      </c>
      <c r="I34" s="44">
        <f>(F34-H34)/H34</f>
        <v>-1.0183299389002037E-2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1494.62</v>
      </c>
      <c r="F35" s="47">
        <v>1918</v>
      </c>
      <c r="G35" s="48">
        <f>(F35-E35)/E35</f>
        <v>0.28326932598252408</v>
      </c>
      <c r="H35" s="47">
        <v>2057.5</v>
      </c>
      <c r="I35" s="44">
        <f>(F35-H35)/H35</f>
        <v>-6.7800729040097207E-2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1467.86</v>
      </c>
      <c r="F36" s="50">
        <v>2003.8</v>
      </c>
      <c r="G36" s="51">
        <f>(F36-E36)/E36</f>
        <v>0.36511656424999667</v>
      </c>
      <c r="H36" s="50">
        <v>2093.3000000000002</v>
      </c>
      <c r="I36" s="56">
        <f>(F36-H36)/H36</f>
        <v>-4.2755457889456942E-2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41"/>
      <c r="G37" s="52"/>
      <c r="H37" s="41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46">
        <v>27078.3</v>
      </c>
      <c r="F38" s="43">
        <v>28356.666666666668</v>
      </c>
      <c r="G38" s="45">
        <f t="shared" ref="G38:G43" si="2">(F38-E38)/E38</f>
        <v>4.7210004567002681E-2</v>
      </c>
      <c r="H38" s="43">
        <v>27856.666666666668</v>
      </c>
      <c r="I38" s="44">
        <f t="shared" ref="I38:I43" si="3">(F38-H38)/H38</f>
        <v>1.7949024769654182E-2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46">
        <v>15167.466666666667</v>
      </c>
      <c r="F39" s="57">
        <v>15686.444444444445</v>
      </c>
      <c r="G39" s="48">
        <f t="shared" si="2"/>
        <v>3.4216510191403843E-2</v>
      </c>
      <c r="H39" s="57">
        <v>15686.444444444445</v>
      </c>
      <c r="I39" s="44">
        <f>(F39-H39)/H39</f>
        <v>0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57">
        <v>10508.5</v>
      </c>
      <c r="F40" s="57">
        <v>11666</v>
      </c>
      <c r="G40" s="48">
        <f t="shared" si="2"/>
        <v>0.11014892705904744</v>
      </c>
      <c r="H40" s="57">
        <v>11984.75</v>
      </c>
      <c r="I40" s="44">
        <f t="shared" si="3"/>
        <v>-2.6596299463902042E-2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47">
        <v>5848</v>
      </c>
      <c r="F41" s="47">
        <v>5234.333333333333</v>
      </c>
      <c r="G41" s="48">
        <f t="shared" si="2"/>
        <v>-0.10493616051071597</v>
      </c>
      <c r="H41" s="47">
        <v>5276</v>
      </c>
      <c r="I41" s="44">
        <f t="shared" si="3"/>
        <v>-7.8973970179429427E-3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7">
        <v>9968.4285714285725</v>
      </c>
      <c r="F42" s="47">
        <v>10120</v>
      </c>
      <c r="G42" s="48">
        <f t="shared" si="2"/>
        <v>1.5205147680534152E-2</v>
      </c>
      <c r="H42" s="47">
        <v>10136.666666666666</v>
      </c>
      <c r="I42" s="44">
        <f t="shared" si="3"/>
        <v>-1.6441959881617291E-3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24" t="s">
        <v>161</v>
      </c>
      <c r="E43" s="50">
        <v>12832</v>
      </c>
      <c r="F43" s="50">
        <v>12680</v>
      </c>
      <c r="G43" s="51">
        <f t="shared" si="2"/>
        <v>-1.1845386533665835E-2</v>
      </c>
      <c r="H43" s="50">
        <v>12680</v>
      </c>
      <c r="I43" s="59">
        <f t="shared" si="3"/>
        <v>0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41"/>
      <c r="F44" s="130"/>
      <c r="G44" s="6"/>
      <c r="H44" s="130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43">
        <v>6332.2222222222217</v>
      </c>
      <c r="F45" s="43">
        <v>6163.1111111111113</v>
      </c>
      <c r="G45" s="45">
        <f t="shared" ref="G45:G50" si="4">(F45-E45)/E45</f>
        <v>-2.6706439726267656E-2</v>
      </c>
      <c r="H45" s="43">
        <v>6210.333333333333</v>
      </c>
      <c r="I45" s="44">
        <f t="shared" ref="I45:I50" si="5">(F45-H45)/H45</f>
        <v>-7.6038144311451426E-3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47">
        <v>6144.4444444444443</v>
      </c>
      <c r="F46" s="47">
        <v>6024.2222222222226</v>
      </c>
      <c r="G46" s="48">
        <f t="shared" si="4"/>
        <v>-1.9566003616636445E-2</v>
      </c>
      <c r="H46" s="47">
        <v>6031</v>
      </c>
      <c r="I46" s="87">
        <f t="shared" si="5"/>
        <v>-1.1238232097127133E-3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47">
        <v>19273.75</v>
      </c>
      <c r="F47" s="47">
        <v>19155</v>
      </c>
      <c r="G47" s="48">
        <f t="shared" si="4"/>
        <v>-6.1612296517283872E-3</v>
      </c>
      <c r="H47" s="47">
        <v>19058</v>
      </c>
      <c r="I47" s="87">
        <f t="shared" si="5"/>
        <v>5.0897260992758949E-3</v>
      </c>
    </row>
    <row r="48" spans="1:9" ht="16.5" x14ac:dyDescent="0.3">
      <c r="A48" s="37"/>
      <c r="B48" s="34" t="s">
        <v>48</v>
      </c>
      <c r="C48" s="15" t="s">
        <v>157</v>
      </c>
      <c r="D48" s="11" t="s">
        <v>114</v>
      </c>
      <c r="E48" s="47">
        <v>18816.34888888889</v>
      </c>
      <c r="F48" s="47">
        <v>17678.214250000001</v>
      </c>
      <c r="G48" s="48">
        <f t="shared" si="4"/>
        <v>-6.0486476181410551E-2</v>
      </c>
      <c r="H48" s="47">
        <v>18121.964250000001</v>
      </c>
      <c r="I48" s="87">
        <f t="shared" si="5"/>
        <v>-2.448685991641331E-2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47">
        <v>2217.4999999999995</v>
      </c>
      <c r="F49" s="47">
        <v>2235.8333333333335</v>
      </c>
      <c r="G49" s="48">
        <f t="shared" si="4"/>
        <v>8.2675685832396591E-3</v>
      </c>
      <c r="H49" s="47">
        <v>2260</v>
      </c>
      <c r="I49" s="44">
        <f t="shared" si="5"/>
        <v>-1.0693215339232971E-2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50">
        <v>27101</v>
      </c>
      <c r="F50" s="50">
        <v>27911</v>
      </c>
      <c r="G50" s="56">
        <f t="shared" si="4"/>
        <v>2.9888196007527398E-2</v>
      </c>
      <c r="H50" s="50">
        <v>27911</v>
      </c>
      <c r="I50" s="59">
        <f t="shared" si="5"/>
        <v>0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41"/>
      <c r="F51" s="41"/>
      <c r="G51" s="52"/>
      <c r="H51" s="41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43">
        <v>3750</v>
      </c>
      <c r="F52" s="66">
        <v>3750</v>
      </c>
      <c r="G52" s="45">
        <f t="shared" ref="G52:G60" si="6">(F52-E52)/E52</f>
        <v>0</v>
      </c>
      <c r="H52" s="66">
        <v>3750</v>
      </c>
      <c r="I52" s="125">
        <f t="shared" ref="I52:I60" si="7">(F52-H52)/H52</f>
        <v>0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47">
        <v>3338.4285714285716</v>
      </c>
      <c r="F53" s="70">
        <v>3579.125</v>
      </c>
      <c r="G53" s="48">
        <f t="shared" si="6"/>
        <v>7.2098720527194099E-2</v>
      </c>
      <c r="H53" s="70">
        <v>3577.25</v>
      </c>
      <c r="I53" s="87">
        <f t="shared" si="7"/>
        <v>5.2414564260255781E-4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47">
        <v>2031.6666666666667</v>
      </c>
      <c r="F54" s="70">
        <v>2732</v>
      </c>
      <c r="G54" s="48">
        <f t="shared" si="6"/>
        <v>0.34470877768662833</v>
      </c>
      <c r="H54" s="70">
        <v>2700</v>
      </c>
      <c r="I54" s="87">
        <f t="shared" si="7"/>
        <v>1.1851851851851851E-2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47">
        <v>4507.5</v>
      </c>
      <c r="F55" s="70">
        <v>4950</v>
      </c>
      <c r="G55" s="48">
        <f t="shared" si="6"/>
        <v>9.8169717138103157E-2</v>
      </c>
      <c r="H55" s="70">
        <v>4732.5</v>
      </c>
      <c r="I55" s="87">
        <f t="shared" si="7"/>
        <v>4.5958795562599047E-2</v>
      </c>
    </row>
    <row r="56" spans="1:9" ht="16.5" x14ac:dyDescent="0.3">
      <c r="A56" s="37"/>
      <c r="B56" s="102" t="s">
        <v>42</v>
      </c>
      <c r="C56" s="103" t="s">
        <v>198</v>
      </c>
      <c r="D56" s="104" t="s">
        <v>114</v>
      </c>
      <c r="E56" s="61">
        <v>2089.8333333333335</v>
      </c>
      <c r="F56" s="105">
        <v>2076.6666666666665</v>
      </c>
      <c r="G56" s="55">
        <f t="shared" si="6"/>
        <v>-6.3003429300583632E-3</v>
      </c>
      <c r="H56" s="105">
        <v>2025</v>
      </c>
      <c r="I56" s="88">
        <f t="shared" si="7"/>
        <v>2.5514403292180996E-2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50">
        <v>4761.0000000000009</v>
      </c>
      <c r="F57" s="50">
        <v>4444.2222222222226</v>
      </c>
      <c r="G57" s="51">
        <f t="shared" si="6"/>
        <v>-6.6535975168615466E-2</v>
      </c>
      <c r="H57" s="50">
        <v>4382.8</v>
      </c>
      <c r="I57" s="126">
        <f t="shared" si="7"/>
        <v>1.4014379442872694E-2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57">
        <v>5132.5</v>
      </c>
      <c r="F58" s="68">
        <v>4739.375</v>
      </c>
      <c r="G58" s="44">
        <f t="shared" si="6"/>
        <v>-7.6595226497808089E-2</v>
      </c>
      <c r="H58" s="68">
        <v>4830</v>
      </c>
      <c r="I58" s="44">
        <f t="shared" si="7"/>
        <v>-1.8762939958592132E-2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47">
        <v>5039.5</v>
      </c>
      <c r="F59" s="70">
        <v>4896</v>
      </c>
      <c r="G59" s="48">
        <f t="shared" si="6"/>
        <v>-2.8475047127691239E-2</v>
      </c>
      <c r="H59" s="70">
        <v>4827</v>
      </c>
      <c r="I59" s="44">
        <f t="shared" si="7"/>
        <v>1.4294592914853946E-2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50">
        <v>21480</v>
      </c>
      <c r="F60" s="73">
        <v>21060</v>
      </c>
      <c r="G60" s="51">
        <f t="shared" si="6"/>
        <v>-1.9553072625698324E-2</v>
      </c>
      <c r="H60" s="73">
        <v>21060</v>
      </c>
      <c r="I60" s="51">
        <f t="shared" si="7"/>
        <v>0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41"/>
      <c r="F61" s="52"/>
      <c r="G61" s="52"/>
      <c r="H61" s="52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43">
        <v>6435.5</v>
      </c>
      <c r="F62" s="54">
        <v>6432.5</v>
      </c>
      <c r="G62" s="45">
        <f t="shared" ref="G62:G67" si="8">(F62-E62)/E62</f>
        <v>-4.6616424520239298E-4</v>
      </c>
      <c r="H62" s="54">
        <v>6379</v>
      </c>
      <c r="I62" s="44">
        <f t="shared" ref="I62:I67" si="9">(F62-H62)/H62</f>
        <v>8.3868944975701524E-3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47">
        <v>47046.625</v>
      </c>
      <c r="F63" s="46">
        <v>46599.714285714283</v>
      </c>
      <c r="G63" s="48">
        <f t="shared" si="8"/>
        <v>-9.4993150791521687E-3</v>
      </c>
      <c r="H63" s="46">
        <v>46491.857142857145</v>
      </c>
      <c r="I63" s="44">
        <f t="shared" si="9"/>
        <v>2.3199147008845285E-3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47">
        <v>10826.75</v>
      </c>
      <c r="F64" s="46">
        <v>10910.428571428571</v>
      </c>
      <c r="G64" s="48">
        <f t="shared" si="8"/>
        <v>7.7288726006022723E-3</v>
      </c>
      <c r="H64" s="46">
        <v>11121.142857142857</v>
      </c>
      <c r="I64" s="87">
        <f t="shared" si="9"/>
        <v>-1.8947179118281827E-2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47">
        <v>7837.42</v>
      </c>
      <c r="F65" s="46">
        <v>7445</v>
      </c>
      <c r="G65" s="48">
        <f t="shared" si="8"/>
        <v>-5.0070048561899207E-2</v>
      </c>
      <c r="H65" s="46">
        <v>7561</v>
      </c>
      <c r="I65" s="87">
        <f t="shared" si="9"/>
        <v>-1.5341885993916149E-2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47">
        <v>3896.686666666667</v>
      </c>
      <c r="F66" s="46">
        <v>3815</v>
      </c>
      <c r="G66" s="48">
        <f t="shared" si="8"/>
        <v>-2.0963108829210528E-2</v>
      </c>
      <c r="H66" s="46">
        <v>3859.4444444444443</v>
      </c>
      <c r="I66" s="87">
        <f t="shared" si="9"/>
        <v>-1.1515762199510554E-2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50">
        <v>3666.6904761904761</v>
      </c>
      <c r="F67" s="58">
        <v>3234</v>
      </c>
      <c r="G67" s="51">
        <f t="shared" si="8"/>
        <v>-0.11800572723553743</v>
      </c>
      <c r="H67" s="58">
        <v>3511</v>
      </c>
      <c r="I67" s="88">
        <f t="shared" si="9"/>
        <v>-7.8894901737396758E-2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41"/>
      <c r="F68" s="52"/>
      <c r="G68" s="60"/>
      <c r="H68" s="52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43">
        <v>3725.8</v>
      </c>
      <c r="F69" s="43">
        <v>3904.4444444444443</v>
      </c>
      <c r="G69" s="45">
        <f>(F69-E69)/E69</f>
        <v>4.7947942574599861E-2</v>
      </c>
      <c r="H69" s="43">
        <v>3824.2222222222222</v>
      </c>
      <c r="I69" s="44">
        <f>(F69-H69)/H69</f>
        <v>2.0977395548840708E-2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47">
        <v>2780.3333333333335</v>
      </c>
      <c r="F70" s="47">
        <v>2801</v>
      </c>
      <c r="G70" s="48">
        <f>(F70-E70)/E70</f>
        <v>7.4331614914278313E-3</v>
      </c>
      <c r="H70" s="47">
        <v>2782.25</v>
      </c>
      <c r="I70" s="44">
        <f>(F70-H70)/H70</f>
        <v>6.7391499685506336E-3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47">
        <v>1326.9972222222223</v>
      </c>
      <c r="F71" s="47">
        <v>1314.4444444444443</v>
      </c>
      <c r="G71" s="48">
        <f>(F71-E71)/E71</f>
        <v>-9.4595358359203865E-3</v>
      </c>
      <c r="H71" s="47">
        <v>1307.2222222222222</v>
      </c>
      <c r="I71" s="44">
        <f>(F71-H71)/H71</f>
        <v>5.5248618784530003E-3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47">
        <v>2218.3000000000002</v>
      </c>
      <c r="F72" s="47">
        <v>2257.1428571428573</v>
      </c>
      <c r="G72" s="48">
        <f>(F72-E72)/E72</f>
        <v>1.7510191201756821E-2</v>
      </c>
      <c r="H72" s="47">
        <v>2255.7142857142858</v>
      </c>
      <c r="I72" s="44">
        <f>(F72-H72)/H72</f>
        <v>6.3331222292596005E-4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50">
        <v>1645.5</v>
      </c>
      <c r="F73" s="50">
        <v>1585</v>
      </c>
      <c r="G73" s="48">
        <f>(F73-E73)/E73</f>
        <v>-3.6766940139775148E-2</v>
      </c>
      <c r="H73" s="50">
        <v>1714.4444444444443</v>
      </c>
      <c r="I73" s="59">
        <f>(F73-H73)/H73</f>
        <v>-7.5502268308489898E-2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41"/>
      <c r="F74" s="52"/>
      <c r="G74" s="52"/>
      <c r="H74" s="52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43">
        <v>1466.4285714285713</v>
      </c>
      <c r="F75" s="43">
        <v>1458.3333333333333</v>
      </c>
      <c r="G75" s="44">
        <f t="shared" ref="G75:G81" si="10">(F75-E75)/E75</f>
        <v>-5.5203766845266945E-3</v>
      </c>
      <c r="H75" s="43">
        <v>1456.6666666666667</v>
      </c>
      <c r="I75" s="45">
        <f t="shared" ref="I75:I81" si="11">(F75-H75)/H75</f>
        <v>1.1441647597252964E-3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47">
        <v>1267.5555555555557</v>
      </c>
      <c r="F76" s="32">
        <v>1175</v>
      </c>
      <c r="G76" s="48">
        <f t="shared" si="10"/>
        <v>-7.3018934081346493E-2</v>
      </c>
      <c r="H76" s="32">
        <v>1183.8888888888889</v>
      </c>
      <c r="I76" s="44">
        <f t="shared" si="11"/>
        <v>-7.5082121069920439E-3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47">
        <v>806.56666666666661</v>
      </c>
      <c r="F77" s="47">
        <v>917.875</v>
      </c>
      <c r="G77" s="48">
        <f t="shared" si="10"/>
        <v>0.13800264495598635</v>
      </c>
      <c r="H77" s="47">
        <v>892.5</v>
      </c>
      <c r="I77" s="44">
        <f t="shared" si="11"/>
        <v>2.8431372549019607E-2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47">
        <v>1531.3</v>
      </c>
      <c r="F78" s="47">
        <v>1509.3</v>
      </c>
      <c r="G78" s="48">
        <f t="shared" si="10"/>
        <v>-1.4366877816234573E-2</v>
      </c>
      <c r="H78" s="47">
        <v>1503.3</v>
      </c>
      <c r="I78" s="44">
        <f t="shared" si="11"/>
        <v>3.9912193175014972E-3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61">
        <v>1934.6</v>
      </c>
      <c r="F79" s="61">
        <v>1956.8</v>
      </c>
      <c r="G79" s="48">
        <f t="shared" si="10"/>
        <v>1.1475240359764317E-2</v>
      </c>
      <c r="H79" s="61">
        <v>1926.8</v>
      </c>
      <c r="I79" s="44">
        <f t="shared" si="11"/>
        <v>1.5569856757317833E-2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61">
        <v>8830</v>
      </c>
      <c r="F80" s="61">
        <v>8899.3333333333339</v>
      </c>
      <c r="G80" s="48">
        <f t="shared" si="10"/>
        <v>7.8520196300491431E-3</v>
      </c>
      <c r="H80" s="61">
        <v>8899.3333333333339</v>
      </c>
      <c r="I80" s="44">
        <f t="shared" si="11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50">
        <v>3988.8</v>
      </c>
      <c r="F81" s="50">
        <v>4113.3</v>
      </c>
      <c r="G81" s="51">
        <f t="shared" si="10"/>
        <v>3.1212394705174486E-2</v>
      </c>
      <c r="H81" s="50">
        <v>3882.8</v>
      </c>
      <c r="I81" s="56">
        <f t="shared" si="11"/>
        <v>5.9364376223343979E-2</v>
      </c>
    </row>
    <row r="82" spans="1:9" x14ac:dyDescent="0.25">
      <c r="F82" s="96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0"/>
  <sheetViews>
    <sheetView rightToLeft="1" topLeftCell="B20" zoomScaleNormal="100" workbookViewId="0">
      <selection activeCell="H35" sqref="H35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76" t="s">
        <v>203</v>
      </c>
      <c r="B9" s="176"/>
      <c r="C9" s="176"/>
      <c r="D9" s="176"/>
      <c r="E9" s="176"/>
      <c r="F9" s="176"/>
      <c r="G9" s="176"/>
      <c r="H9" s="176"/>
      <c r="I9" s="176"/>
    </row>
    <row r="10" spans="1:9" ht="18" x14ac:dyDescent="0.2">
      <c r="A10" s="2" t="s">
        <v>220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177" t="s">
        <v>3</v>
      </c>
      <c r="B12" s="183"/>
      <c r="C12" s="185" t="s">
        <v>0</v>
      </c>
      <c r="D12" s="179" t="s">
        <v>23</v>
      </c>
      <c r="E12" s="179" t="s">
        <v>221</v>
      </c>
      <c r="F12" s="187" t="s">
        <v>222</v>
      </c>
      <c r="G12" s="179" t="s">
        <v>197</v>
      </c>
      <c r="H12" s="187" t="s">
        <v>219</v>
      </c>
      <c r="I12" s="179" t="s">
        <v>187</v>
      </c>
    </row>
    <row r="13" spans="1:9" ht="30.75" customHeight="1" thickBot="1" x14ac:dyDescent="0.25">
      <c r="A13" s="178"/>
      <c r="B13" s="184"/>
      <c r="C13" s="186"/>
      <c r="D13" s="180"/>
      <c r="E13" s="180"/>
      <c r="F13" s="188"/>
      <c r="G13" s="180"/>
      <c r="H13" s="188"/>
      <c r="I13" s="180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16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1724.8200000000002</v>
      </c>
      <c r="F15" s="83">
        <v>1154.0999999999999</v>
      </c>
      <c r="G15" s="44">
        <f>(F15-E15)/E15</f>
        <v>-0.33088670122099711</v>
      </c>
      <c r="H15" s="83">
        <v>1200</v>
      </c>
      <c r="I15" s="127">
        <f>(F15-H15)/H15</f>
        <v>-3.8250000000000076E-2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1475.72</v>
      </c>
      <c r="F16" s="83">
        <v>1283.2</v>
      </c>
      <c r="G16" s="48">
        <f t="shared" ref="G16:G39" si="0">(F16-E16)/E16</f>
        <v>-0.13045835253300084</v>
      </c>
      <c r="H16" s="83">
        <v>1400</v>
      </c>
      <c r="I16" s="48">
        <f>(F16-H16)/H16</f>
        <v>-8.3428571428571394E-2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1258.5699999999997</v>
      </c>
      <c r="F17" s="83">
        <v>1304.0999999999999</v>
      </c>
      <c r="G17" s="48">
        <f t="shared" si="0"/>
        <v>3.6175977498272019E-2</v>
      </c>
      <c r="H17" s="83">
        <v>1483.2</v>
      </c>
      <c r="I17" s="48">
        <f t="shared" ref="I17:I29" si="1">(F17-H17)/H17</f>
        <v>-0.1207524271844661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804.54</v>
      </c>
      <c r="F18" s="83">
        <v>874.86599999999999</v>
      </c>
      <c r="G18" s="48">
        <f t="shared" si="0"/>
        <v>8.7411440077559882E-2</v>
      </c>
      <c r="H18" s="83">
        <v>975</v>
      </c>
      <c r="I18" s="48">
        <f t="shared" si="1"/>
        <v>-0.10270153846153848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1875.4977777777781</v>
      </c>
      <c r="F19" s="83">
        <v>2125</v>
      </c>
      <c r="G19" s="48">
        <f t="shared" si="0"/>
        <v>0.13303253417759298</v>
      </c>
      <c r="H19" s="83">
        <v>2216.6</v>
      </c>
      <c r="I19" s="48">
        <f t="shared" si="1"/>
        <v>-4.1324551114319187E-2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1487.9</v>
      </c>
      <c r="F20" s="83">
        <v>1366.6659999999999</v>
      </c>
      <c r="G20" s="48">
        <f t="shared" si="0"/>
        <v>-8.1479938167887719E-2</v>
      </c>
      <c r="H20" s="83">
        <v>1491.6</v>
      </c>
      <c r="I20" s="48">
        <f t="shared" si="1"/>
        <v>-8.3758380262805021E-2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1380.48</v>
      </c>
      <c r="F21" s="83">
        <v>1283.2660000000001</v>
      </c>
      <c r="G21" s="48">
        <f t="shared" si="0"/>
        <v>-7.0420433472415347E-2</v>
      </c>
      <c r="H21" s="83">
        <v>1229</v>
      </c>
      <c r="I21" s="48">
        <f t="shared" si="1"/>
        <v>4.4154597233523253E-2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445.96960000000001</v>
      </c>
      <c r="F22" s="83">
        <v>359.03399999999999</v>
      </c>
      <c r="G22" s="48">
        <f t="shared" si="0"/>
        <v>-0.19493615708335282</v>
      </c>
      <c r="H22" s="83">
        <v>375</v>
      </c>
      <c r="I22" s="48">
        <f t="shared" si="1"/>
        <v>-4.2576000000000024E-2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544.06659999999999</v>
      </c>
      <c r="F23" s="83">
        <v>462.5</v>
      </c>
      <c r="G23" s="48">
        <f t="shared" si="0"/>
        <v>-0.14992024873425422</v>
      </c>
      <c r="H23" s="83">
        <v>500</v>
      </c>
      <c r="I23" s="48">
        <f t="shared" si="1"/>
        <v>-7.4999999999999997E-2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546.81659999999999</v>
      </c>
      <c r="F24" s="83">
        <v>445</v>
      </c>
      <c r="G24" s="48">
        <f t="shared" si="0"/>
        <v>-0.18619880961916663</v>
      </c>
      <c r="H24" s="83">
        <v>440</v>
      </c>
      <c r="I24" s="48">
        <f t="shared" si="1"/>
        <v>1.1363636363636364E-2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552.14959999999996</v>
      </c>
      <c r="F25" s="83">
        <v>470.834</v>
      </c>
      <c r="G25" s="48">
        <f t="shared" si="0"/>
        <v>-0.14727095700150822</v>
      </c>
      <c r="H25" s="83">
        <v>470</v>
      </c>
      <c r="I25" s="48">
        <f t="shared" si="1"/>
        <v>1.7744680851063898E-3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1545.06</v>
      </c>
      <c r="F26" s="83">
        <v>1045.7</v>
      </c>
      <c r="G26" s="48">
        <f t="shared" si="0"/>
        <v>-0.32319780461600189</v>
      </c>
      <c r="H26" s="83">
        <v>1150</v>
      </c>
      <c r="I26" s="48">
        <f t="shared" si="1"/>
        <v>-9.0695652173913011E-2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532.7331999999999</v>
      </c>
      <c r="F27" s="83">
        <v>445</v>
      </c>
      <c r="G27" s="48">
        <f t="shared" si="0"/>
        <v>-0.1646850618658644</v>
      </c>
      <c r="H27" s="83">
        <v>462.5</v>
      </c>
      <c r="I27" s="48">
        <f t="shared" si="1"/>
        <v>-3.783783783783784E-2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989.85</v>
      </c>
      <c r="F28" s="83">
        <v>979</v>
      </c>
      <c r="G28" s="48">
        <f t="shared" si="0"/>
        <v>-1.0961256756074175E-2</v>
      </c>
      <c r="H28" s="83">
        <v>1125</v>
      </c>
      <c r="I28" s="48">
        <f t="shared" si="1"/>
        <v>-0.12977777777777777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1284.9733333333334</v>
      </c>
      <c r="F29" s="83">
        <v>1166.5</v>
      </c>
      <c r="G29" s="48">
        <f t="shared" si="0"/>
        <v>-9.2199059902669855E-2</v>
      </c>
      <c r="H29" s="83">
        <v>1083.2</v>
      </c>
      <c r="I29" s="48">
        <f t="shared" si="1"/>
        <v>7.6901772525849288E-2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1207.4099999999999</v>
      </c>
      <c r="F30" s="95">
        <v>1046.5999999999999</v>
      </c>
      <c r="G30" s="51">
        <f t="shared" si="0"/>
        <v>-0.13318591033700231</v>
      </c>
      <c r="H30" s="95">
        <v>1141.5999999999999</v>
      </c>
      <c r="I30" s="51">
        <f>(F30-H30)/H30</f>
        <v>-8.3216538192011219E-2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8"/>
      <c r="G31" s="53"/>
      <c r="H31" s="8"/>
      <c r="I31" s="128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2173.21</v>
      </c>
      <c r="F32" s="83">
        <v>2199.9340000000002</v>
      </c>
      <c r="G32" s="44">
        <f t="shared" si="0"/>
        <v>1.2297016855251062E-2</v>
      </c>
      <c r="H32" s="83">
        <v>2416.5</v>
      </c>
      <c r="I32" s="45">
        <f>(F32-H32)/H32</f>
        <v>-8.9619697910200621E-2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2016.1399999999999</v>
      </c>
      <c r="F33" s="83">
        <v>2029.1</v>
      </c>
      <c r="G33" s="48">
        <f t="shared" si="0"/>
        <v>6.4281250309998501E-3</v>
      </c>
      <c r="H33" s="83">
        <v>2066.6</v>
      </c>
      <c r="I33" s="48">
        <f>(F33-H33)/H33</f>
        <v>-1.8145746636988289E-2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1524.3899999999999</v>
      </c>
      <c r="F34" s="83">
        <v>1583.2</v>
      </c>
      <c r="G34" s="48">
        <f>(F34-E34)/E34</f>
        <v>3.8579366172698706E-2</v>
      </c>
      <c r="H34" s="83">
        <v>1583.2</v>
      </c>
      <c r="I34" s="48">
        <f>(F34-H34)/H34</f>
        <v>0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1494.62</v>
      </c>
      <c r="F35" s="83">
        <v>1729</v>
      </c>
      <c r="G35" s="48">
        <f t="shared" si="0"/>
        <v>0.15681577926161841</v>
      </c>
      <c r="H35" s="83">
        <v>1472</v>
      </c>
      <c r="I35" s="48">
        <f>(F35-H35)/H35</f>
        <v>0.17459239130434784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1467.86</v>
      </c>
      <c r="F36" s="83">
        <v>1933.2</v>
      </c>
      <c r="G36" s="55">
        <f t="shared" si="0"/>
        <v>0.31701933426893586</v>
      </c>
      <c r="H36" s="83">
        <v>1875</v>
      </c>
      <c r="I36" s="48">
        <f>(F36-H36)/H36</f>
        <v>3.1040000000000026E-2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8"/>
      <c r="G37" s="53"/>
      <c r="H37" s="8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27078.3</v>
      </c>
      <c r="F38" s="84">
        <v>24600</v>
      </c>
      <c r="G38" s="45">
        <f t="shared" si="0"/>
        <v>-9.1523470823500708E-2</v>
      </c>
      <c r="H38" s="84">
        <v>27000</v>
      </c>
      <c r="I38" s="45">
        <f>(F38-H38)/H38</f>
        <v>-8.8888888888888892E-2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5">
        <v>15167.466666666667</v>
      </c>
      <c r="F39" s="85">
        <v>16066.6</v>
      </c>
      <c r="G39" s="51">
        <f t="shared" si="0"/>
        <v>5.9280389605822978E-2</v>
      </c>
      <c r="H39" s="85">
        <v>16466.599999999999</v>
      </c>
      <c r="I39" s="51">
        <f>(F39-H39)/H39</f>
        <v>-2.429159632225221E-2</v>
      </c>
    </row>
    <row r="40" spans="1:9" x14ac:dyDescent="0.25">
      <c r="F40" s="96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0"/>
  <sheetViews>
    <sheetView rightToLeft="1" topLeftCell="C6" zoomScaleNormal="100" workbookViewId="0">
      <selection activeCell="H15" sqref="H15:H39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36.625" customWidth="1"/>
    <col min="4" max="4" width="14.625" customWidth="1"/>
    <col min="5" max="5" width="12.87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76" t="s">
        <v>204</v>
      </c>
      <c r="B9" s="176"/>
      <c r="C9" s="176"/>
      <c r="D9" s="176"/>
      <c r="E9" s="176"/>
      <c r="F9" s="176"/>
      <c r="G9" s="176"/>
      <c r="H9" s="176"/>
      <c r="I9" s="176"/>
    </row>
    <row r="10" spans="1:9" ht="18" x14ac:dyDescent="0.2">
      <c r="A10" s="2" t="s">
        <v>220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24.75" customHeight="1" x14ac:dyDescent="0.2">
      <c r="A12" s="177" t="s">
        <v>3</v>
      </c>
      <c r="B12" s="183"/>
      <c r="C12" s="185" t="s">
        <v>0</v>
      </c>
      <c r="D12" s="179" t="s">
        <v>223</v>
      </c>
      <c r="E12" s="187" t="s">
        <v>222</v>
      </c>
      <c r="F12" s="194" t="s">
        <v>186</v>
      </c>
      <c r="G12" s="179" t="s">
        <v>221</v>
      </c>
      <c r="H12" s="196" t="s">
        <v>224</v>
      </c>
      <c r="I12" s="192" t="s">
        <v>196</v>
      </c>
    </row>
    <row r="13" spans="1:9" ht="39.75" customHeight="1" thickBot="1" x14ac:dyDescent="0.25">
      <c r="A13" s="178"/>
      <c r="B13" s="184"/>
      <c r="C13" s="186"/>
      <c r="D13" s="180"/>
      <c r="E13" s="188"/>
      <c r="F13" s="195"/>
      <c r="G13" s="180"/>
      <c r="H13" s="197"/>
      <c r="I13" s="193"/>
    </row>
    <row r="14" spans="1:9" ht="17.25" customHeight="1" thickBot="1" x14ac:dyDescent="0.3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 x14ac:dyDescent="0.3">
      <c r="A15" s="33"/>
      <c r="B15" s="40" t="s">
        <v>4</v>
      </c>
      <c r="C15" s="19" t="s">
        <v>163</v>
      </c>
      <c r="D15" s="43">
        <v>1162.2</v>
      </c>
      <c r="E15" s="83">
        <v>1154.0999999999999</v>
      </c>
      <c r="F15" s="67">
        <f t="shared" ref="F15:F30" si="0">D15-E15</f>
        <v>8.1000000000001364</v>
      </c>
      <c r="G15" s="42">
        <v>1724.8200000000002</v>
      </c>
      <c r="H15" s="66">
        <f>AVERAGE(D15:E15)</f>
        <v>1158.1500000000001</v>
      </c>
      <c r="I15" s="69">
        <f>(H15-G15)/G15</f>
        <v>-0.32853863011792533</v>
      </c>
    </row>
    <row r="16" spans="1:9" ht="16.5" customHeight="1" x14ac:dyDescent="0.3">
      <c r="A16" s="37"/>
      <c r="B16" s="34" t="s">
        <v>5</v>
      </c>
      <c r="C16" s="15" t="s">
        <v>164</v>
      </c>
      <c r="D16" s="47">
        <v>1283</v>
      </c>
      <c r="E16" s="83">
        <v>1283.2</v>
      </c>
      <c r="F16" s="71">
        <f t="shared" si="0"/>
        <v>-0.20000000000004547</v>
      </c>
      <c r="G16" s="46">
        <v>1475.72</v>
      </c>
      <c r="H16" s="68">
        <f t="shared" ref="H16:H30" si="1">AVERAGE(D16:E16)</f>
        <v>1283.0999999999999</v>
      </c>
      <c r="I16" s="72">
        <f t="shared" ref="I16:I39" si="2">(H16-G16)/G16</f>
        <v>-0.13052611606537834</v>
      </c>
    </row>
    <row r="17" spans="1:9" ht="16.5" x14ac:dyDescent="0.3">
      <c r="A17" s="37"/>
      <c r="B17" s="34" t="s">
        <v>6</v>
      </c>
      <c r="C17" s="15" t="s">
        <v>165</v>
      </c>
      <c r="D17" s="47">
        <v>1264.7</v>
      </c>
      <c r="E17" s="83">
        <v>1304.0999999999999</v>
      </c>
      <c r="F17" s="71">
        <f t="shared" si="0"/>
        <v>-39.399999999999864</v>
      </c>
      <c r="G17" s="46">
        <v>1258.5699999999997</v>
      </c>
      <c r="H17" s="68">
        <f t="shared" si="1"/>
        <v>1284.4000000000001</v>
      </c>
      <c r="I17" s="72">
        <f t="shared" si="2"/>
        <v>2.0523292307937094E-2</v>
      </c>
    </row>
    <row r="18" spans="1:9" ht="16.5" x14ac:dyDescent="0.3">
      <c r="A18" s="37"/>
      <c r="B18" s="34" t="s">
        <v>7</v>
      </c>
      <c r="C18" s="15" t="s">
        <v>166</v>
      </c>
      <c r="D18" s="47">
        <v>749.7</v>
      </c>
      <c r="E18" s="83">
        <v>874.86599999999999</v>
      </c>
      <c r="F18" s="71">
        <f t="shared" si="0"/>
        <v>-125.16599999999994</v>
      </c>
      <c r="G18" s="46">
        <v>804.54</v>
      </c>
      <c r="H18" s="68">
        <f t="shared" si="1"/>
        <v>812.28300000000002</v>
      </c>
      <c r="I18" s="72">
        <f t="shared" si="2"/>
        <v>9.6241330449698612E-3</v>
      </c>
    </row>
    <row r="19" spans="1:9" ht="16.5" x14ac:dyDescent="0.3">
      <c r="A19" s="37"/>
      <c r="B19" s="34" t="s">
        <v>8</v>
      </c>
      <c r="C19" s="15" t="s">
        <v>167</v>
      </c>
      <c r="D19" s="47">
        <v>2662.8571428571427</v>
      </c>
      <c r="E19" s="83">
        <v>2125</v>
      </c>
      <c r="F19" s="71">
        <f t="shared" si="0"/>
        <v>537.85714285714266</v>
      </c>
      <c r="G19" s="46">
        <v>1875.4977777777781</v>
      </c>
      <c r="H19" s="68">
        <f t="shared" si="1"/>
        <v>2393.9285714285716</v>
      </c>
      <c r="I19" s="72">
        <f t="shared" si="2"/>
        <v>0.27642303808275731</v>
      </c>
    </row>
    <row r="20" spans="1:9" ht="16.5" x14ac:dyDescent="0.3">
      <c r="A20" s="37"/>
      <c r="B20" s="34" t="s">
        <v>9</v>
      </c>
      <c r="C20" s="15" t="s">
        <v>168</v>
      </c>
      <c r="D20" s="47">
        <v>1533.8</v>
      </c>
      <c r="E20" s="83">
        <v>1366.6659999999999</v>
      </c>
      <c r="F20" s="71">
        <f t="shared" si="0"/>
        <v>167.13400000000001</v>
      </c>
      <c r="G20" s="46">
        <v>1487.9</v>
      </c>
      <c r="H20" s="68">
        <f t="shared" si="1"/>
        <v>1450.2329999999999</v>
      </c>
      <c r="I20" s="72">
        <f t="shared" si="2"/>
        <v>-2.5315545399556518E-2</v>
      </c>
    </row>
    <row r="21" spans="1:9" ht="16.5" x14ac:dyDescent="0.3">
      <c r="A21" s="37"/>
      <c r="B21" s="34" t="s">
        <v>10</v>
      </c>
      <c r="C21" s="15" t="s">
        <v>169</v>
      </c>
      <c r="D21" s="47">
        <v>1293.7</v>
      </c>
      <c r="E21" s="83">
        <v>1283.2660000000001</v>
      </c>
      <c r="F21" s="71">
        <f t="shared" si="0"/>
        <v>10.433999999999969</v>
      </c>
      <c r="G21" s="46">
        <v>1380.48</v>
      </c>
      <c r="H21" s="68">
        <f t="shared" si="1"/>
        <v>1288.4830000000002</v>
      </c>
      <c r="I21" s="72">
        <f t="shared" si="2"/>
        <v>-6.6641313166434749E-2</v>
      </c>
    </row>
    <row r="22" spans="1:9" ht="16.5" x14ac:dyDescent="0.3">
      <c r="A22" s="37"/>
      <c r="B22" s="34" t="s">
        <v>11</v>
      </c>
      <c r="C22" s="15" t="s">
        <v>170</v>
      </c>
      <c r="D22" s="47">
        <v>444.3</v>
      </c>
      <c r="E22" s="83">
        <v>359.03399999999999</v>
      </c>
      <c r="F22" s="71">
        <f t="shared" si="0"/>
        <v>85.26600000000002</v>
      </c>
      <c r="G22" s="46">
        <v>445.96960000000001</v>
      </c>
      <c r="H22" s="68">
        <f t="shared" si="1"/>
        <v>401.66700000000003</v>
      </c>
      <c r="I22" s="72">
        <f t="shared" si="2"/>
        <v>-9.9339955010386324E-2</v>
      </c>
    </row>
    <row r="23" spans="1:9" ht="16.5" x14ac:dyDescent="0.3">
      <c r="A23" s="37"/>
      <c r="B23" s="34" t="s">
        <v>12</v>
      </c>
      <c r="C23" s="15" t="s">
        <v>171</v>
      </c>
      <c r="D23" s="47">
        <v>567.29999999999995</v>
      </c>
      <c r="E23" s="83">
        <v>462.5</v>
      </c>
      <c r="F23" s="71">
        <f t="shared" si="0"/>
        <v>104.79999999999995</v>
      </c>
      <c r="G23" s="46">
        <v>544.06659999999999</v>
      </c>
      <c r="H23" s="68">
        <f t="shared" si="1"/>
        <v>514.9</v>
      </c>
      <c r="I23" s="72">
        <f t="shared" si="2"/>
        <v>-5.3608510428686522E-2</v>
      </c>
    </row>
    <row r="24" spans="1:9" ht="16.5" x14ac:dyDescent="0.3">
      <c r="A24" s="37"/>
      <c r="B24" s="34" t="s">
        <v>13</v>
      </c>
      <c r="C24" s="15" t="s">
        <v>172</v>
      </c>
      <c r="D24" s="47">
        <v>542.5</v>
      </c>
      <c r="E24" s="83">
        <v>445</v>
      </c>
      <c r="F24" s="71">
        <f t="shared" si="0"/>
        <v>97.5</v>
      </c>
      <c r="G24" s="46">
        <v>546.81659999999999</v>
      </c>
      <c r="H24" s="68">
        <f t="shared" si="1"/>
        <v>493.75</v>
      </c>
      <c r="I24" s="72">
        <f t="shared" si="2"/>
        <v>-9.7046432021266352E-2</v>
      </c>
    </row>
    <row r="25" spans="1:9" ht="16.5" x14ac:dyDescent="0.3">
      <c r="A25" s="37"/>
      <c r="B25" s="34" t="s">
        <v>14</v>
      </c>
      <c r="C25" s="15" t="s">
        <v>173</v>
      </c>
      <c r="D25" s="47">
        <v>567.29999999999995</v>
      </c>
      <c r="E25" s="83">
        <v>470.834</v>
      </c>
      <c r="F25" s="71">
        <f t="shared" si="0"/>
        <v>96.465999999999951</v>
      </c>
      <c r="G25" s="46">
        <v>552.14959999999996</v>
      </c>
      <c r="H25" s="68">
        <f t="shared" si="1"/>
        <v>519.06700000000001</v>
      </c>
      <c r="I25" s="72">
        <f t="shared" si="2"/>
        <v>-5.9916008270222344E-2</v>
      </c>
    </row>
    <row r="26" spans="1:9" ht="16.5" x14ac:dyDescent="0.3">
      <c r="A26" s="37"/>
      <c r="B26" s="34" t="s">
        <v>15</v>
      </c>
      <c r="C26" s="15" t="s">
        <v>174</v>
      </c>
      <c r="D26" s="47">
        <v>1348.8</v>
      </c>
      <c r="E26" s="83">
        <v>1045.7</v>
      </c>
      <c r="F26" s="71">
        <f t="shared" si="0"/>
        <v>303.09999999999991</v>
      </c>
      <c r="G26" s="46">
        <v>1545.06</v>
      </c>
      <c r="H26" s="68">
        <f t="shared" si="1"/>
        <v>1197.25</v>
      </c>
      <c r="I26" s="72">
        <f t="shared" si="2"/>
        <v>-0.22511099892560804</v>
      </c>
    </row>
    <row r="27" spans="1:9" ht="16.5" x14ac:dyDescent="0.3">
      <c r="A27" s="37"/>
      <c r="B27" s="34" t="s">
        <v>16</v>
      </c>
      <c r="C27" s="15" t="s">
        <v>175</v>
      </c>
      <c r="D27" s="47">
        <v>525</v>
      </c>
      <c r="E27" s="83">
        <v>445</v>
      </c>
      <c r="F27" s="71">
        <f t="shared" si="0"/>
        <v>80</v>
      </c>
      <c r="G27" s="46">
        <v>532.7331999999999</v>
      </c>
      <c r="H27" s="68">
        <f t="shared" si="1"/>
        <v>485</v>
      </c>
      <c r="I27" s="72">
        <f t="shared" si="2"/>
        <v>-8.9600573044818513E-2</v>
      </c>
    </row>
    <row r="28" spans="1:9" ht="16.5" x14ac:dyDescent="0.3">
      <c r="A28" s="37"/>
      <c r="B28" s="34" t="s">
        <v>17</v>
      </c>
      <c r="C28" s="15" t="s">
        <v>176</v>
      </c>
      <c r="D28" s="47">
        <v>919.8</v>
      </c>
      <c r="E28" s="83">
        <v>979</v>
      </c>
      <c r="F28" s="71">
        <f t="shared" si="0"/>
        <v>-59.200000000000045</v>
      </c>
      <c r="G28" s="46">
        <v>989.85</v>
      </c>
      <c r="H28" s="68">
        <f t="shared" si="1"/>
        <v>949.4</v>
      </c>
      <c r="I28" s="72">
        <f t="shared" si="2"/>
        <v>-4.0864777491539168E-2</v>
      </c>
    </row>
    <row r="29" spans="1:9" ht="16.5" x14ac:dyDescent="0.3">
      <c r="A29" s="37"/>
      <c r="B29" s="34" t="s">
        <v>18</v>
      </c>
      <c r="C29" s="15" t="s">
        <v>177</v>
      </c>
      <c r="D29" s="47">
        <v>1725.5555555555557</v>
      </c>
      <c r="E29" s="83">
        <v>1166.5</v>
      </c>
      <c r="F29" s="71">
        <f t="shared" si="0"/>
        <v>559.05555555555566</v>
      </c>
      <c r="G29" s="46">
        <v>1284.9733333333334</v>
      </c>
      <c r="H29" s="68">
        <f t="shared" si="1"/>
        <v>1446.0277777777778</v>
      </c>
      <c r="I29" s="72">
        <f t="shared" si="2"/>
        <v>0.12533679903430769</v>
      </c>
    </row>
    <row r="30" spans="1:9" ht="17.25" thickBot="1" x14ac:dyDescent="0.35">
      <c r="A30" s="38"/>
      <c r="B30" s="36" t="s">
        <v>19</v>
      </c>
      <c r="C30" s="16" t="s">
        <v>178</v>
      </c>
      <c r="D30" s="50">
        <v>1138.9000000000001</v>
      </c>
      <c r="E30" s="95">
        <v>1046.5999999999999</v>
      </c>
      <c r="F30" s="74">
        <f t="shared" si="0"/>
        <v>92.300000000000182</v>
      </c>
      <c r="G30" s="49">
        <v>1207.4099999999999</v>
      </c>
      <c r="H30" s="107">
        <f t="shared" si="1"/>
        <v>1092.75</v>
      </c>
      <c r="I30" s="75">
        <f t="shared" si="2"/>
        <v>-9.496359977141143E-2</v>
      </c>
    </row>
    <row r="31" spans="1:9" ht="17.25" customHeight="1" thickBot="1" x14ac:dyDescent="0.35">
      <c r="A31" s="37" t="s">
        <v>20</v>
      </c>
      <c r="B31" s="10" t="s">
        <v>21</v>
      </c>
      <c r="C31" s="17"/>
      <c r="D31" s="41"/>
      <c r="E31" s="8"/>
      <c r="F31" s="41"/>
      <c r="G31" s="41"/>
      <c r="H31" s="76"/>
      <c r="I31" s="77"/>
    </row>
    <row r="32" spans="1:9" ht="16.5" x14ac:dyDescent="0.3">
      <c r="A32" s="33"/>
      <c r="B32" s="39" t="s">
        <v>26</v>
      </c>
      <c r="C32" s="18" t="s">
        <v>179</v>
      </c>
      <c r="D32" s="43">
        <v>2231.125</v>
      </c>
      <c r="E32" s="83">
        <v>2199.9340000000002</v>
      </c>
      <c r="F32" s="67">
        <f>D32-E32</f>
        <v>31.190999999999804</v>
      </c>
      <c r="G32" s="54">
        <v>2173.21</v>
      </c>
      <c r="H32" s="68">
        <f>AVERAGE(D32:E32)</f>
        <v>2215.5295000000001</v>
      </c>
      <c r="I32" s="78">
        <f t="shared" si="2"/>
        <v>1.9473267654759579E-2</v>
      </c>
    </row>
    <row r="33" spans="1:9" ht="16.5" x14ac:dyDescent="0.3">
      <c r="A33" s="37"/>
      <c r="B33" s="34" t="s">
        <v>27</v>
      </c>
      <c r="C33" s="15" t="s">
        <v>180</v>
      </c>
      <c r="D33" s="47">
        <v>2058.6999999999998</v>
      </c>
      <c r="E33" s="83">
        <v>2029.1</v>
      </c>
      <c r="F33" s="79">
        <f>D33-E33</f>
        <v>29.599999999999909</v>
      </c>
      <c r="G33" s="46">
        <v>2016.1399999999999</v>
      </c>
      <c r="H33" s="68">
        <f>AVERAGE(D33:E33)</f>
        <v>2043.8999999999999</v>
      </c>
      <c r="I33" s="72">
        <f t="shared" si="2"/>
        <v>1.3768885097265067E-2</v>
      </c>
    </row>
    <row r="34" spans="1:9" ht="16.5" x14ac:dyDescent="0.3">
      <c r="A34" s="37"/>
      <c r="B34" s="39" t="s">
        <v>28</v>
      </c>
      <c r="C34" s="15" t="s">
        <v>181</v>
      </c>
      <c r="D34" s="47">
        <v>1822.5</v>
      </c>
      <c r="E34" s="83">
        <v>1583.2</v>
      </c>
      <c r="F34" s="71">
        <f>D34-E34</f>
        <v>239.29999999999995</v>
      </c>
      <c r="G34" s="46">
        <v>1524.3899999999999</v>
      </c>
      <c r="H34" s="68">
        <f>AVERAGE(D34:E34)</f>
        <v>1702.85</v>
      </c>
      <c r="I34" s="72">
        <f t="shared" si="2"/>
        <v>0.11706977873116463</v>
      </c>
    </row>
    <row r="35" spans="1:9" ht="16.5" x14ac:dyDescent="0.3">
      <c r="A35" s="37"/>
      <c r="B35" s="34" t="s">
        <v>29</v>
      </c>
      <c r="C35" s="15" t="s">
        <v>182</v>
      </c>
      <c r="D35" s="47">
        <v>1918</v>
      </c>
      <c r="E35" s="83">
        <v>1729</v>
      </c>
      <c r="F35" s="79">
        <f>D35-E35</f>
        <v>189</v>
      </c>
      <c r="G35" s="46">
        <v>1494.62</v>
      </c>
      <c r="H35" s="68">
        <f>AVERAGE(D35:E35)</f>
        <v>1823.5</v>
      </c>
      <c r="I35" s="72">
        <f t="shared" si="2"/>
        <v>0.22004255262207126</v>
      </c>
    </row>
    <row r="36" spans="1:9" ht="17.25" thickBot="1" x14ac:dyDescent="0.35">
      <c r="A36" s="38"/>
      <c r="B36" s="39" t="s">
        <v>30</v>
      </c>
      <c r="C36" s="15" t="s">
        <v>183</v>
      </c>
      <c r="D36" s="50">
        <v>2003.8</v>
      </c>
      <c r="E36" s="83">
        <v>1933.2</v>
      </c>
      <c r="F36" s="71">
        <f>D36-E36</f>
        <v>70.599999999999909</v>
      </c>
      <c r="G36" s="49">
        <v>1467.86</v>
      </c>
      <c r="H36" s="68">
        <f>AVERAGE(D36:E36)</f>
        <v>1968.5</v>
      </c>
      <c r="I36" s="80">
        <f t="shared" si="2"/>
        <v>0.34106794925946626</v>
      </c>
    </row>
    <row r="37" spans="1:9" ht="17.25" customHeight="1" thickBot="1" x14ac:dyDescent="0.35">
      <c r="A37" s="37" t="s">
        <v>25</v>
      </c>
      <c r="B37" s="10" t="s">
        <v>51</v>
      </c>
      <c r="C37" s="17"/>
      <c r="D37" s="41"/>
      <c r="E37" s="41"/>
      <c r="F37" s="41"/>
      <c r="G37" s="41"/>
      <c r="H37" s="76"/>
      <c r="I37" s="77"/>
    </row>
    <row r="38" spans="1:9" ht="16.5" x14ac:dyDescent="0.3">
      <c r="A38" s="33"/>
      <c r="B38" s="40" t="s">
        <v>31</v>
      </c>
      <c r="C38" s="19" t="s">
        <v>184</v>
      </c>
      <c r="D38" s="43">
        <v>28356.666666666668</v>
      </c>
      <c r="E38" s="84">
        <v>24600</v>
      </c>
      <c r="F38" s="67">
        <f>D38-E38</f>
        <v>3756.6666666666679</v>
      </c>
      <c r="G38" s="46">
        <v>27078.3</v>
      </c>
      <c r="H38" s="67">
        <f>AVERAGE(D38:E38)</f>
        <v>26478.333333333336</v>
      </c>
      <c r="I38" s="78">
        <f t="shared" si="2"/>
        <v>-2.2156733128248951E-2</v>
      </c>
    </row>
    <row r="39" spans="1:9" ht="17.25" thickBot="1" x14ac:dyDescent="0.35">
      <c r="A39" s="38"/>
      <c r="B39" s="36" t="s">
        <v>32</v>
      </c>
      <c r="C39" s="16" t="s">
        <v>185</v>
      </c>
      <c r="D39" s="57">
        <v>15686.444444444445</v>
      </c>
      <c r="E39" s="85">
        <v>16066.6</v>
      </c>
      <c r="F39" s="74">
        <f>D39-E39</f>
        <v>-380.15555555555511</v>
      </c>
      <c r="G39" s="46">
        <v>15167.466666666667</v>
      </c>
      <c r="H39" s="81">
        <f>AVERAGE(D39:E39)</f>
        <v>15876.522222222222</v>
      </c>
      <c r="I39" s="75">
        <f t="shared" si="2"/>
        <v>4.6748449898613355E-2</v>
      </c>
    </row>
    <row r="40" spans="1:9" ht="15.75" customHeight="1" thickBot="1" x14ac:dyDescent="0.25">
      <c r="A40" s="189"/>
      <c r="B40" s="190"/>
      <c r="C40" s="191"/>
      <c r="D40" s="86">
        <f>SUM(D15:D39)</f>
        <v>71806.648809523816</v>
      </c>
      <c r="E40" s="86">
        <f t="shared" ref="E40" si="3">SUM(E15:E39)</f>
        <v>65952.400000000009</v>
      </c>
      <c r="F40" s="86">
        <f>SUM(F15:F39)</f>
        <v>5854.2488095238114</v>
      </c>
      <c r="G40" s="86">
        <f>SUM(G15:G39)</f>
        <v>68578.543377777765</v>
      </c>
      <c r="H40" s="86">
        <f>AVERAGE(D40:E40)</f>
        <v>68879.524404761905</v>
      </c>
      <c r="I40" s="75">
        <f>(H40-G40)/G40</f>
        <v>4.3888512668770118E-3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3"/>
  <sheetViews>
    <sheetView rightToLeft="1" topLeftCell="B69" zoomScaleNormal="100" workbookViewId="0">
      <selection activeCell="B76" sqref="B76:I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125" customWidth="1"/>
    <col min="8" max="8" width="1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76" t="s">
        <v>201</v>
      </c>
      <c r="B9" s="176"/>
      <c r="C9" s="176"/>
      <c r="D9" s="176"/>
      <c r="E9" s="176"/>
      <c r="F9" s="176"/>
      <c r="G9" s="176"/>
      <c r="H9" s="176"/>
      <c r="I9" s="176"/>
    </row>
    <row r="10" spans="1:9" ht="18" x14ac:dyDescent="0.2">
      <c r="A10" s="2" t="s">
        <v>220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177" t="s">
        <v>3</v>
      </c>
      <c r="B13" s="183"/>
      <c r="C13" s="185" t="s">
        <v>0</v>
      </c>
      <c r="D13" s="179" t="s">
        <v>23</v>
      </c>
      <c r="E13" s="179" t="s">
        <v>221</v>
      </c>
      <c r="F13" s="196" t="s">
        <v>224</v>
      </c>
      <c r="G13" s="179" t="s">
        <v>197</v>
      </c>
      <c r="H13" s="196" t="s">
        <v>217</v>
      </c>
      <c r="I13" s="179" t="s">
        <v>187</v>
      </c>
    </row>
    <row r="14" spans="1:9" ht="33.75" customHeight="1" thickBot="1" x14ac:dyDescent="0.25">
      <c r="A14" s="178"/>
      <c r="B14" s="184"/>
      <c r="C14" s="186"/>
      <c r="D14" s="199"/>
      <c r="E14" s="180"/>
      <c r="F14" s="197"/>
      <c r="G14" s="198"/>
      <c r="H14" s="197"/>
      <c r="I14" s="198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42">
        <v>1724.8200000000002</v>
      </c>
      <c r="F16" s="42">
        <v>1158.1500000000001</v>
      </c>
      <c r="G16" s="21">
        <f>(F16-E16)/E16</f>
        <v>-0.32853863011792533</v>
      </c>
      <c r="H16" s="42">
        <v>1236.1500000000001</v>
      </c>
      <c r="I16" s="21">
        <f>(F16-H16)/H16</f>
        <v>-6.3099138454071099E-2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46">
        <v>1475.72</v>
      </c>
      <c r="F17" s="46">
        <v>1283.0999999999999</v>
      </c>
      <c r="G17" s="21">
        <f t="shared" ref="G17:G80" si="0">(F17-E17)/E17</f>
        <v>-0.13052611606537834</v>
      </c>
      <c r="H17" s="46">
        <v>1408.1666666666665</v>
      </c>
      <c r="I17" s="21">
        <f t="shared" ref="I17:I31" si="1">(F17-H17)/H17</f>
        <v>-8.8815244407622174E-2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46">
        <v>1258.5699999999997</v>
      </c>
      <c r="F18" s="46">
        <v>1284.4000000000001</v>
      </c>
      <c r="G18" s="21">
        <f t="shared" si="0"/>
        <v>2.0523292307937094E-2</v>
      </c>
      <c r="H18" s="46">
        <v>1469</v>
      </c>
      <c r="I18" s="21">
        <f t="shared" si="1"/>
        <v>-0.12566371681415922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804.54</v>
      </c>
      <c r="F19" s="46">
        <v>812.28300000000002</v>
      </c>
      <c r="G19" s="21">
        <f t="shared" si="0"/>
        <v>9.6241330449698612E-3</v>
      </c>
      <c r="H19" s="46">
        <v>846.1</v>
      </c>
      <c r="I19" s="21">
        <f t="shared" si="1"/>
        <v>-3.9968088878383178E-2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46">
        <v>1875.4977777777781</v>
      </c>
      <c r="F20" s="46">
        <v>2393.9285714285716</v>
      </c>
      <c r="G20" s="21">
        <f>(F20-E20)/E20</f>
        <v>0.27642303808275731</v>
      </c>
      <c r="H20" s="46">
        <v>2513.9250000000002</v>
      </c>
      <c r="I20" s="21">
        <f t="shared" si="1"/>
        <v>-4.7732700287967465E-2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46">
        <v>1487.9</v>
      </c>
      <c r="F21" s="46">
        <v>1450.2329999999999</v>
      </c>
      <c r="G21" s="21">
        <f t="shared" si="0"/>
        <v>-2.5315545399556518E-2</v>
      </c>
      <c r="H21" s="46">
        <v>1519.6999999999998</v>
      </c>
      <c r="I21" s="21">
        <f t="shared" si="1"/>
        <v>-4.571099559123503E-2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1380.48</v>
      </c>
      <c r="F22" s="46">
        <v>1288.4830000000002</v>
      </c>
      <c r="G22" s="21">
        <f t="shared" si="0"/>
        <v>-6.6641313166434749E-2</v>
      </c>
      <c r="H22" s="46">
        <v>1246.3499999999999</v>
      </c>
      <c r="I22" s="21">
        <f t="shared" si="1"/>
        <v>3.3805110923897999E-2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46">
        <v>445.96960000000001</v>
      </c>
      <c r="F23" s="46">
        <v>401.66700000000003</v>
      </c>
      <c r="G23" s="21">
        <f t="shared" si="0"/>
        <v>-9.9339955010386324E-2</v>
      </c>
      <c r="H23" s="46">
        <v>409.65</v>
      </c>
      <c r="I23" s="21">
        <f t="shared" si="1"/>
        <v>-1.9487367264738063E-2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544.06659999999999</v>
      </c>
      <c r="F24" s="46">
        <v>514.9</v>
      </c>
      <c r="G24" s="21">
        <f t="shared" si="0"/>
        <v>-5.3608510428686522E-2</v>
      </c>
      <c r="H24" s="46">
        <v>533.65</v>
      </c>
      <c r="I24" s="21">
        <f t="shared" si="1"/>
        <v>-3.5135388363159374E-2</v>
      </c>
    </row>
    <row r="25" spans="1:9" ht="16.5" x14ac:dyDescent="0.3">
      <c r="A25" s="37"/>
      <c r="B25" s="34" t="s">
        <v>13</v>
      </c>
      <c r="C25" s="15" t="s">
        <v>93</v>
      </c>
      <c r="D25" s="13" t="s">
        <v>81</v>
      </c>
      <c r="E25" s="46">
        <v>546.81659999999999</v>
      </c>
      <c r="F25" s="46">
        <v>493.75</v>
      </c>
      <c r="G25" s="21">
        <f t="shared" si="0"/>
        <v>-9.7046432021266352E-2</v>
      </c>
      <c r="H25" s="46">
        <v>491.25</v>
      </c>
      <c r="I25" s="21">
        <f t="shared" si="1"/>
        <v>5.0890585241730284E-3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552.14959999999996</v>
      </c>
      <c r="F26" s="46">
        <v>519.06700000000001</v>
      </c>
      <c r="G26" s="21">
        <f t="shared" si="0"/>
        <v>-5.9916008270222344E-2</v>
      </c>
      <c r="H26" s="46">
        <v>523.65</v>
      </c>
      <c r="I26" s="21">
        <f t="shared" si="1"/>
        <v>-8.7520290270218081E-3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46">
        <v>1545.06</v>
      </c>
      <c r="F27" s="46">
        <v>1197.25</v>
      </c>
      <c r="G27" s="21">
        <f t="shared" si="0"/>
        <v>-0.22511099892560804</v>
      </c>
      <c r="H27" s="46">
        <v>1264.9000000000001</v>
      </c>
      <c r="I27" s="21">
        <f t="shared" si="1"/>
        <v>-5.3482488734287362E-2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46">
        <v>532.7331999999999</v>
      </c>
      <c r="F28" s="46">
        <v>485</v>
      </c>
      <c r="G28" s="21">
        <f t="shared" si="0"/>
        <v>-8.9600573044818513E-2</v>
      </c>
      <c r="H28" s="46">
        <v>493.75</v>
      </c>
      <c r="I28" s="21">
        <f t="shared" si="1"/>
        <v>-1.7721518987341773E-2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46">
        <v>989.85</v>
      </c>
      <c r="F29" s="46">
        <v>949.4</v>
      </c>
      <c r="G29" s="21">
        <f t="shared" si="0"/>
        <v>-4.0864777491539168E-2</v>
      </c>
      <c r="H29" s="46">
        <v>1029.9000000000001</v>
      </c>
      <c r="I29" s="21">
        <f t="shared" si="1"/>
        <v>-7.8162928439654444E-2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1284.9733333333334</v>
      </c>
      <c r="F30" s="46">
        <v>1446.0277777777778</v>
      </c>
      <c r="G30" s="21">
        <f t="shared" si="0"/>
        <v>0.12533679903430769</v>
      </c>
      <c r="H30" s="46">
        <v>1409.9333333333334</v>
      </c>
      <c r="I30" s="21">
        <f t="shared" si="1"/>
        <v>2.5600107176068206E-2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49">
        <v>1207.4099999999999</v>
      </c>
      <c r="F31" s="49">
        <v>1092.75</v>
      </c>
      <c r="G31" s="23">
        <f t="shared" si="0"/>
        <v>-9.496359977141143E-2</v>
      </c>
      <c r="H31" s="49">
        <v>1137.75</v>
      </c>
      <c r="I31" s="23">
        <f t="shared" si="1"/>
        <v>-3.9551746868820042E-2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41"/>
      <c r="F32" s="41"/>
      <c r="G32" s="41"/>
      <c r="H32" s="41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54">
        <v>2173.21</v>
      </c>
      <c r="F33" s="54">
        <v>2215.5295000000001</v>
      </c>
      <c r="G33" s="21">
        <f t="shared" si="0"/>
        <v>1.9473267654759579E-2</v>
      </c>
      <c r="H33" s="54">
        <v>2261.3125</v>
      </c>
      <c r="I33" s="21">
        <f>(F33-H33)/H33</f>
        <v>-2.0246206572510389E-2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46">
        <v>2016.1399999999999</v>
      </c>
      <c r="F34" s="46">
        <v>2043.8999999999999</v>
      </c>
      <c r="G34" s="21">
        <f t="shared" si="0"/>
        <v>1.3768885097265067E-2</v>
      </c>
      <c r="H34" s="46">
        <v>2018.15</v>
      </c>
      <c r="I34" s="21">
        <f>(F34-H34)/H34</f>
        <v>1.2759210167727757E-2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46">
        <v>1524.3899999999999</v>
      </c>
      <c r="F35" s="46">
        <v>1702.85</v>
      </c>
      <c r="G35" s="21">
        <f t="shared" si="0"/>
        <v>0.11706977873116463</v>
      </c>
      <c r="H35" s="46">
        <v>1712.2249999999999</v>
      </c>
      <c r="I35" s="21">
        <f>(F35-H35)/H35</f>
        <v>-5.4753318051073896E-3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46">
        <v>1494.62</v>
      </c>
      <c r="F36" s="46">
        <v>1823.5</v>
      </c>
      <c r="G36" s="21">
        <f t="shared" si="0"/>
        <v>0.22004255262207126</v>
      </c>
      <c r="H36" s="46">
        <v>1764.75</v>
      </c>
      <c r="I36" s="21">
        <f>(F36-H36)/H36</f>
        <v>3.3290834395806775E-2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49">
        <v>1467.86</v>
      </c>
      <c r="F37" s="49">
        <v>1968.5</v>
      </c>
      <c r="G37" s="23">
        <f t="shared" si="0"/>
        <v>0.34106794925946626</v>
      </c>
      <c r="H37" s="49">
        <v>1984.15</v>
      </c>
      <c r="I37" s="23">
        <f>(F37-H37)/H37</f>
        <v>-7.8875085049013895E-3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41"/>
      <c r="F38" s="41"/>
      <c r="G38" s="41"/>
      <c r="H38" s="41"/>
      <c r="I38" s="132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46">
        <v>27078.3</v>
      </c>
      <c r="F39" s="46">
        <v>26478.333333333336</v>
      </c>
      <c r="G39" s="21">
        <f t="shared" si="0"/>
        <v>-2.2156733128248951E-2</v>
      </c>
      <c r="H39" s="46">
        <v>27428.333333333336</v>
      </c>
      <c r="I39" s="21">
        <f t="shared" ref="I39:I44" si="2">(F39-H39)/H39</f>
        <v>-3.4635717323935097E-2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46">
        <v>15167.466666666667</v>
      </c>
      <c r="F40" s="46">
        <v>15876.522222222222</v>
      </c>
      <c r="G40" s="21">
        <f t="shared" si="0"/>
        <v>4.6748449898613355E-2</v>
      </c>
      <c r="H40" s="46">
        <v>16076.522222222222</v>
      </c>
      <c r="I40" s="21">
        <f t="shared" si="2"/>
        <v>-1.244050157337788E-2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57">
        <v>10508.5</v>
      </c>
      <c r="F41" s="57">
        <v>11666</v>
      </c>
      <c r="G41" s="21">
        <f t="shared" si="0"/>
        <v>0.11014892705904744</v>
      </c>
      <c r="H41" s="57">
        <v>11984.75</v>
      </c>
      <c r="I41" s="21">
        <f t="shared" si="2"/>
        <v>-2.6596299463902042E-2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7">
        <v>5848</v>
      </c>
      <c r="F42" s="47">
        <v>5234.333333333333</v>
      </c>
      <c r="G42" s="21">
        <f t="shared" si="0"/>
        <v>-0.10493616051071597</v>
      </c>
      <c r="H42" s="47">
        <v>5276</v>
      </c>
      <c r="I42" s="21">
        <f t="shared" si="2"/>
        <v>-7.8973970179429427E-3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47">
        <v>9968.4285714285725</v>
      </c>
      <c r="F43" s="47">
        <v>10120</v>
      </c>
      <c r="G43" s="21">
        <f t="shared" si="0"/>
        <v>1.5205147680534152E-2</v>
      </c>
      <c r="H43" s="47">
        <v>10136.666666666666</v>
      </c>
      <c r="I43" s="21">
        <f t="shared" si="2"/>
        <v>-1.6441959881617291E-3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24" t="s">
        <v>161</v>
      </c>
      <c r="E44" s="50">
        <v>12832</v>
      </c>
      <c r="F44" s="50">
        <v>12680</v>
      </c>
      <c r="G44" s="31">
        <f t="shared" si="0"/>
        <v>-1.1845386533665835E-2</v>
      </c>
      <c r="H44" s="50">
        <v>12680</v>
      </c>
      <c r="I44" s="31">
        <f t="shared" si="2"/>
        <v>0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41"/>
      <c r="F45" s="130"/>
      <c r="G45" s="41"/>
      <c r="H45" s="130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43">
        <v>6332.2222222222217</v>
      </c>
      <c r="F46" s="43">
        <v>6163.1111111111113</v>
      </c>
      <c r="G46" s="21">
        <f t="shared" si="0"/>
        <v>-2.6706439726267656E-2</v>
      </c>
      <c r="H46" s="43">
        <v>6210.333333333333</v>
      </c>
      <c r="I46" s="21">
        <f t="shared" ref="I46:I51" si="3">(F46-H46)/H46</f>
        <v>-7.6038144311451426E-3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47">
        <v>6144.4444444444443</v>
      </c>
      <c r="F47" s="47">
        <v>6024.2222222222226</v>
      </c>
      <c r="G47" s="21">
        <f t="shared" si="0"/>
        <v>-1.9566003616636445E-2</v>
      </c>
      <c r="H47" s="47">
        <v>6031</v>
      </c>
      <c r="I47" s="21">
        <f t="shared" si="3"/>
        <v>-1.1238232097127133E-3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47">
        <v>19273.75</v>
      </c>
      <c r="F48" s="47">
        <v>19155</v>
      </c>
      <c r="G48" s="21">
        <f t="shared" si="0"/>
        <v>-6.1612296517283872E-3</v>
      </c>
      <c r="H48" s="47">
        <v>19058</v>
      </c>
      <c r="I48" s="21">
        <f t="shared" si="3"/>
        <v>5.0897260992758949E-3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47">
        <v>18816.34888888889</v>
      </c>
      <c r="F49" s="47">
        <v>17678.214250000001</v>
      </c>
      <c r="G49" s="21">
        <f t="shared" si="0"/>
        <v>-6.0486476181410551E-2</v>
      </c>
      <c r="H49" s="47">
        <v>18121.964250000001</v>
      </c>
      <c r="I49" s="21">
        <f t="shared" si="3"/>
        <v>-2.448685991641331E-2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2217.4999999999995</v>
      </c>
      <c r="F50" s="47">
        <v>2235.8333333333335</v>
      </c>
      <c r="G50" s="21">
        <f t="shared" si="0"/>
        <v>8.2675685832396591E-3</v>
      </c>
      <c r="H50" s="47">
        <v>2260</v>
      </c>
      <c r="I50" s="21">
        <f t="shared" si="3"/>
        <v>-1.0693215339232971E-2</v>
      </c>
    </row>
    <row r="51" spans="1:9" ht="16.5" customHeight="1" thickBot="1" x14ac:dyDescent="0.35">
      <c r="A51" s="38"/>
      <c r="B51" s="34" t="s">
        <v>50</v>
      </c>
      <c r="C51" s="15" t="s">
        <v>159</v>
      </c>
      <c r="D51" s="12" t="s">
        <v>112</v>
      </c>
      <c r="E51" s="50">
        <v>27101</v>
      </c>
      <c r="F51" s="50">
        <v>27911</v>
      </c>
      <c r="G51" s="31">
        <f t="shared" si="0"/>
        <v>2.9888196007527398E-2</v>
      </c>
      <c r="H51" s="50">
        <v>27911</v>
      </c>
      <c r="I51" s="31">
        <f t="shared" si="3"/>
        <v>0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41"/>
      <c r="F52" s="41"/>
      <c r="G52" s="41"/>
      <c r="H52" s="41"/>
      <c r="I52" s="8"/>
    </row>
    <row r="53" spans="1:9" ht="16.5" x14ac:dyDescent="0.3">
      <c r="A53" s="33"/>
      <c r="B53" s="98" t="s">
        <v>38</v>
      </c>
      <c r="C53" s="19" t="s">
        <v>115</v>
      </c>
      <c r="D53" s="20" t="s">
        <v>114</v>
      </c>
      <c r="E53" s="43">
        <v>3750</v>
      </c>
      <c r="F53" s="66">
        <v>3750</v>
      </c>
      <c r="G53" s="22">
        <f t="shared" si="0"/>
        <v>0</v>
      </c>
      <c r="H53" s="66">
        <v>3750</v>
      </c>
      <c r="I53" s="22">
        <f t="shared" ref="I53:I61" si="4">(F53-H53)/H53</f>
        <v>0</v>
      </c>
    </row>
    <row r="54" spans="1:9" ht="16.5" x14ac:dyDescent="0.3">
      <c r="A54" s="37"/>
      <c r="B54" s="99" t="s">
        <v>39</v>
      </c>
      <c r="C54" s="15" t="s">
        <v>116</v>
      </c>
      <c r="D54" s="11" t="s">
        <v>114</v>
      </c>
      <c r="E54" s="47">
        <v>3338.4285714285716</v>
      </c>
      <c r="F54" s="70">
        <v>3579.125</v>
      </c>
      <c r="G54" s="21">
        <f t="shared" si="0"/>
        <v>7.2098720527194099E-2</v>
      </c>
      <c r="H54" s="70">
        <v>3577.25</v>
      </c>
      <c r="I54" s="21">
        <f t="shared" si="4"/>
        <v>5.2414564260255781E-4</v>
      </c>
    </row>
    <row r="55" spans="1:9" ht="16.5" x14ac:dyDescent="0.3">
      <c r="A55" s="37"/>
      <c r="B55" s="99" t="s">
        <v>40</v>
      </c>
      <c r="C55" s="15" t="s">
        <v>117</v>
      </c>
      <c r="D55" s="11" t="s">
        <v>114</v>
      </c>
      <c r="E55" s="47">
        <v>2031.6666666666667</v>
      </c>
      <c r="F55" s="70">
        <v>2732</v>
      </c>
      <c r="G55" s="21">
        <f t="shared" si="0"/>
        <v>0.34470877768662833</v>
      </c>
      <c r="H55" s="70">
        <v>2700</v>
      </c>
      <c r="I55" s="21">
        <f t="shared" si="4"/>
        <v>1.1851851851851851E-2</v>
      </c>
    </row>
    <row r="56" spans="1:9" ht="16.5" x14ac:dyDescent="0.3">
      <c r="A56" s="37"/>
      <c r="B56" s="99" t="s">
        <v>41</v>
      </c>
      <c r="C56" s="15" t="s">
        <v>118</v>
      </c>
      <c r="D56" s="11" t="s">
        <v>114</v>
      </c>
      <c r="E56" s="47">
        <v>4507.5</v>
      </c>
      <c r="F56" s="70">
        <v>4950</v>
      </c>
      <c r="G56" s="21">
        <f t="shared" si="0"/>
        <v>9.8169717138103157E-2</v>
      </c>
      <c r="H56" s="70">
        <v>4732.5</v>
      </c>
      <c r="I56" s="21">
        <f t="shared" si="4"/>
        <v>4.5958795562599047E-2</v>
      </c>
    </row>
    <row r="57" spans="1:9" ht="16.5" x14ac:dyDescent="0.3">
      <c r="A57" s="37"/>
      <c r="B57" s="99" t="s">
        <v>42</v>
      </c>
      <c r="C57" s="15" t="s">
        <v>198</v>
      </c>
      <c r="D57" s="11" t="s">
        <v>114</v>
      </c>
      <c r="E57" s="47">
        <v>2089.8333333333335</v>
      </c>
      <c r="F57" s="105">
        <v>2076.6666666666665</v>
      </c>
      <c r="G57" s="21">
        <f t="shared" si="0"/>
        <v>-6.3003429300583632E-3</v>
      </c>
      <c r="H57" s="105">
        <v>2025</v>
      </c>
      <c r="I57" s="21">
        <f t="shared" si="4"/>
        <v>2.5514403292180996E-2</v>
      </c>
    </row>
    <row r="58" spans="1:9" ht="16.5" customHeight="1" thickBot="1" x14ac:dyDescent="0.35">
      <c r="A58" s="38"/>
      <c r="B58" s="100" t="s">
        <v>43</v>
      </c>
      <c r="C58" s="16" t="s">
        <v>119</v>
      </c>
      <c r="D58" s="12" t="s">
        <v>114</v>
      </c>
      <c r="E58" s="50">
        <v>4761.0000000000009</v>
      </c>
      <c r="F58" s="50">
        <v>4444.2222222222226</v>
      </c>
      <c r="G58" s="29">
        <f t="shared" si="0"/>
        <v>-6.6535975168615466E-2</v>
      </c>
      <c r="H58" s="50">
        <v>4382.8</v>
      </c>
      <c r="I58" s="29">
        <f t="shared" si="4"/>
        <v>1.4014379442872694E-2</v>
      </c>
    </row>
    <row r="59" spans="1:9" ht="16.5" x14ac:dyDescent="0.3">
      <c r="A59" s="37"/>
      <c r="B59" s="101" t="s">
        <v>54</v>
      </c>
      <c r="C59" s="14" t="s">
        <v>121</v>
      </c>
      <c r="D59" s="11" t="s">
        <v>120</v>
      </c>
      <c r="E59" s="43">
        <v>5132.5</v>
      </c>
      <c r="F59" s="68">
        <v>4739.375</v>
      </c>
      <c r="G59" s="21">
        <f t="shared" si="0"/>
        <v>-7.6595226497808089E-2</v>
      </c>
      <c r="H59" s="68">
        <v>4830</v>
      </c>
      <c r="I59" s="21">
        <f t="shared" si="4"/>
        <v>-1.8762939958592132E-2</v>
      </c>
    </row>
    <row r="60" spans="1:9" ht="16.5" x14ac:dyDescent="0.3">
      <c r="A60" s="37"/>
      <c r="B60" s="99" t="s">
        <v>55</v>
      </c>
      <c r="C60" s="15" t="s">
        <v>122</v>
      </c>
      <c r="D60" s="13" t="s">
        <v>120</v>
      </c>
      <c r="E60" s="47">
        <v>5039.5</v>
      </c>
      <c r="F60" s="70">
        <v>4896</v>
      </c>
      <c r="G60" s="21">
        <f t="shared" si="0"/>
        <v>-2.8475047127691239E-2</v>
      </c>
      <c r="H60" s="70">
        <v>4827</v>
      </c>
      <c r="I60" s="21">
        <f t="shared" si="4"/>
        <v>1.4294592914853946E-2</v>
      </c>
    </row>
    <row r="61" spans="1:9" ht="16.5" customHeight="1" thickBot="1" x14ac:dyDescent="0.35">
      <c r="A61" s="38"/>
      <c r="B61" s="100" t="s">
        <v>56</v>
      </c>
      <c r="C61" s="16" t="s">
        <v>123</v>
      </c>
      <c r="D61" s="12" t="s">
        <v>120</v>
      </c>
      <c r="E61" s="50">
        <v>21480</v>
      </c>
      <c r="F61" s="73">
        <v>21060</v>
      </c>
      <c r="G61" s="29">
        <f t="shared" si="0"/>
        <v>-1.9553072625698324E-2</v>
      </c>
      <c r="H61" s="73">
        <v>21060</v>
      </c>
      <c r="I61" s="29">
        <f t="shared" si="4"/>
        <v>0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41"/>
      <c r="F62" s="52"/>
      <c r="G62" s="41"/>
      <c r="H62" s="52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43">
        <v>6435.5</v>
      </c>
      <c r="F63" s="54">
        <v>6432.5</v>
      </c>
      <c r="G63" s="21">
        <f t="shared" si="0"/>
        <v>-4.6616424520239298E-4</v>
      </c>
      <c r="H63" s="54">
        <v>6379</v>
      </c>
      <c r="I63" s="21">
        <f t="shared" ref="I63:I74" si="5">(F63-H63)/H63</f>
        <v>8.3868944975701524E-3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47">
        <v>47046.625</v>
      </c>
      <c r="F64" s="46">
        <v>46599.714285714283</v>
      </c>
      <c r="G64" s="21">
        <f t="shared" si="0"/>
        <v>-9.4993150791521687E-3</v>
      </c>
      <c r="H64" s="46">
        <v>46491.857142857145</v>
      </c>
      <c r="I64" s="21">
        <f t="shared" si="5"/>
        <v>2.3199147008845285E-3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47">
        <v>10826.75</v>
      </c>
      <c r="F65" s="46">
        <v>10910.428571428571</v>
      </c>
      <c r="G65" s="21">
        <f t="shared" si="0"/>
        <v>7.7288726006022723E-3</v>
      </c>
      <c r="H65" s="46">
        <v>11121.142857142857</v>
      </c>
      <c r="I65" s="21">
        <f t="shared" si="5"/>
        <v>-1.8947179118281827E-2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47">
        <v>7837.42</v>
      </c>
      <c r="F66" s="46">
        <v>7445</v>
      </c>
      <c r="G66" s="21">
        <f t="shared" si="0"/>
        <v>-5.0070048561899207E-2</v>
      </c>
      <c r="H66" s="46">
        <v>7561</v>
      </c>
      <c r="I66" s="21">
        <f t="shared" si="5"/>
        <v>-1.5341885993916149E-2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47">
        <v>3896.686666666667</v>
      </c>
      <c r="F67" s="46">
        <v>3815</v>
      </c>
      <c r="G67" s="21">
        <f t="shared" si="0"/>
        <v>-2.0963108829210528E-2</v>
      </c>
      <c r="H67" s="46">
        <v>3859.4444444444443</v>
      </c>
      <c r="I67" s="21">
        <f t="shared" si="5"/>
        <v>-1.1515762199510554E-2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50">
        <v>3666.6904761904761</v>
      </c>
      <c r="F68" s="58">
        <v>3234</v>
      </c>
      <c r="G68" s="31">
        <f t="shared" si="0"/>
        <v>-0.11800572723553743</v>
      </c>
      <c r="H68" s="58">
        <v>3511</v>
      </c>
      <c r="I68" s="31">
        <f t="shared" si="5"/>
        <v>-7.8894901737396758E-2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41"/>
      <c r="F69" s="52"/>
      <c r="G69" s="52"/>
      <c r="H69" s="52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43">
        <v>3725.8</v>
      </c>
      <c r="F70" s="43">
        <v>3904.4444444444443</v>
      </c>
      <c r="G70" s="21">
        <f t="shared" si="0"/>
        <v>4.7947942574599861E-2</v>
      </c>
      <c r="H70" s="43">
        <v>3824.2222222222222</v>
      </c>
      <c r="I70" s="21">
        <f t="shared" si="5"/>
        <v>2.0977395548840708E-2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47">
        <v>2780.3333333333335</v>
      </c>
      <c r="F71" s="47">
        <v>2801</v>
      </c>
      <c r="G71" s="21">
        <f t="shared" si="0"/>
        <v>7.4331614914278313E-3</v>
      </c>
      <c r="H71" s="47">
        <v>2782.25</v>
      </c>
      <c r="I71" s="21">
        <f t="shared" si="5"/>
        <v>6.7391499685506336E-3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47">
        <v>1326.9972222222223</v>
      </c>
      <c r="F72" s="47">
        <v>1314.4444444444443</v>
      </c>
      <c r="G72" s="21">
        <f t="shared" si="0"/>
        <v>-9.4595358359203865E-3</v>
      </c>
      <c r="H72" s="47">
        <v>1307.2222222222222</v>
      </c>
      <c r="I72" s="21">
        <f t="shared" si="5"/>
        <v>5.5248618784530003E-3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47">
        <v>2218.3000000000002</v>
      </c>
      <c r="F73" s="47">
        <v>2257.1428571428573</v>
      </c>
      <c r="G73" s="21">
        <f t="shared" si="0"/>
        <v>1.7510191201756821E-2</v>
      </c>
      <c r="H73" s="47">
        <v>2255.7142857142858</v>
      </c>
      <c r="I73" s="21">
        <f t="shared" si="5"/>
        <v>6.3331222292596005E-4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50">
        <v>1645.5</v>
      </c>
      <c r="F74" s="50">
        <v>1585</v>
      </c>
      <c r="G74" s="21">
        <f t="shared" si="0"/>
        <v>-3.6766940139775148E-2</v>
      </c>
      <c r="H74" s="50">
        <v>1714.4444444444443</v>
      </c>
      <c r="I74" s="21">
        <f t="shared" si="5"/>
        <v>-7.5502268308489898E-2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41"/>
      <c r="F75" s="52"/>
      <c r="G75" s="52"/>
      <c r="H75" s="52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43">
        <v>1466.4285714285713</v>
      </c>
      <c r="F76" s="43">
        <v>1458.3333333333333</v>
      </c>
      <c r="G76" s="22">
        <f t="shared" si="0"/>
        <v>-5.5203766845266945E-3</v>
      </c>
      <c r="H76" s="43">
        <v>1456.6666666666667</v>
      </c>
      <c r="I76" s="22">
        <f t="shared" ref="I76:I82" si="6">(F76-H76)/H76</f>
        <v>1.1441647597252964E-3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47">
        <v>1267.5555555555557</v>
      </c>
      <c r="F77" s="32">
        <v>1175</v>
      </c>
      <c r="G77" s="21">
        <f t="shared" si="0"/>
        <v>-7.3018934081346493E-2</v>
      </c>
      <c r="H77" s="32">
        <v>1183.8888888888889</v>
      </c>
      <c r="I77" s="21">
        <f t="shared" si="6"/>
        <v>-7.5082121069920439E-3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47">
        <v>806.56666666666661</v>
      </c>
      <c r="F78" s="47">
        <v>917.875</v>
      </c>
      <c r="G78" s="21">
        <f t="shared" si="0"/>
        <v>0.13800264495598635</v>
      </c>
      <c r="H78" s="47">
        <v>892.5</v>
      </c>
      <c r="I78" s="21">
        <f t="shared" si="6"/>
        <v>2.8431372549019607E-2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47">
        <v>1531.3</v>
      </c>
      <c r="F79" s="47">
        <v>1509.3</v>
      </c>
      <c r="G79" s="21">
        <f t="shared" si="0"/>
        <v>-1.4366877816234573E-2</v>
      </c>
      <c r="H79" s="47">
        <v>1503.3</v>
      </c>
      <c r="I79" s="21">
        <f t="shared" si="6"/>
        <v>3.9912193175014972E-3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61">
        <v>1934.6</v>
      </c>
      <c r="F80" s="61">
        <v>1956.8</v>
      </c>
      <c r="G80" s="21">
        <f t="shared" si="0"/>
        <v>1.1475240359764317E-2</v>
      </c>
      <c r="H80" s="61">
        <v>1926.8</v>
      </c>
      <c r="I80" s="21">
        <f t="shared" si="6"/>
        <v>1.5569856757317833E-2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61">
        <v>8830</v>
      </c>
      <c r="F81" s="61">
        <v>8899.3333333333339</v>
      </c>
      <c r="G81" s="21">
        <f>(F81-E81)/E81</f>
        <v>7.8520196300491431E-3</v>
      </c>
      <c r="H81" s="61">
        <v>8899.3333333333339</v>
      </c>
      <c r="I81" s="21">
        <f t="shared" si="6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50">
        <v>3988.8</v>
      </c>
      <c r="F82" s="50">
        <v>4113.3</v>
      </c>
      <c r="G82" s="23">
        <f>(F82-E82)/E82</f>
        <v>3.1212394705174486E-2</v>
      </c>
      <c r="H82" s="50">
        <v>3882.8</v>
      </c>
      <c r="I82" s="23">
        <f t="shared" si="6"/>
        <v>5.9364376223343979E-2</v>
      </c>
    </row>
    <row r="83" spans="1:9" x14ac:dyDescent="0.25">
      <c r="E83"/>
      <c r="F83"/>
      <c r="H83" s="89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95"/>
  <sheetViews>
    <sheetView rightToLeft="1" topLeftCell="B73" zoomScaleNormal="100" workbookViewId="0">
      <selection activeCell="E91" sqref="E91"/>
    </sheetView>
  </sheetViews>
  <sheetFormatPr defaultRowHeight="15" x14ac:dyDescent="0.25"/>
  <cols>
    <col min="1" max="1" width="29" style="9" customWidth="1"/>
    <col min="2" max="2" width="5.125" style="9" bestFit="1" customWidth="1"/>
    <col min="3" max="3" width="20.625" customWidth="1"/>
    <col min="4" max="4" width="14" customWidth="1"/>
    <col min="5" max="5" width="12.25" style="28" customWidth="1"/>
    <col min="6" max="6" width="14.625" style="28" customWidth="1"/>
    <col min="7" max="7" width="12.125" style="28" customWidth="1"/>
    <col min="8" max="8" width="13.375" style="28" customWidth="1"/>
    <col min="9" max="9" width="12.1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76" t="s">
        <v>201</v>
      </c>
      <c r="B9" s="176"/>
      <c r="C9" s="176"/>
      <c r="D9" s="176"/>
      <c r="E9" s="176"/>
      <c r="F9" s="176"/>
      <c r="G9" s="176"/>
      <c r="H9" s="176"/>
      <c r="I9" s="176"/>
    </row>
    <row r="10" spans="1:9" ht="18" x14ac:dyDescent="0.2">
      <c r="A10" s="2" t="s">
        <v>220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177" t="s">
        <v>3</v>
      </c>
      <c r="B13" s="183"/>
      <c r="C13" s="200" t="s">
        <v>0</v>
      </c>
      <c r="D13" s="202" t="s">
        <v>23</v>
      </c>
      <c r="E13" s="179" t="s">
        <v>221</v>
      </c>
      <c r="F13" s="196" t="s">
        <v>224</v>
      </c>
      <c r="G13" s="179" t="s">
        <v>197</v>
      </c>
      <c r="H13" s="196" t="s">
        <v>217</v>
      </c>
      <c r="I13" s="179" t="s">
        <v>187</v>
      </c>
    </row>
    <row r="14" spans="1:9" ht="38.25" customHeight="1" thickBot="1" x14ac:dyDescent="0.25">
      <c r="A14" s="178"/>
      <c r="B14" s="184"/>
      <c r="C14" s="201"/>
      <c r="D14" s="203"/>
      <c r="E14" s="180"/>
      <c r="F14" s="197"/>
      <c r="G14" s="198"/>
      <c r="H14" s="197"/>
      <c r="I14" s="198"/>
    </row>
    <row r="15" spans="1:9" ht="17.25" customHeight="1" thickBot="1" x14ac:dyDescent="0.3">
      <c r="A15" s="33" t="s">
        <v>24</v>
      </c>
      <c r="B15" s="27" t="s">
        <v>22</v>
      </c>
      <c r="C15" s="133"/>
      <c r="D15" s="6"/>
      <c r="E15" s="30"/>
      <c r="F15" s="7"/>
      <c r="G15" s="7"/>
      <c r="H15" s="7"/>
      <c r="I15" s="8"/>
    </row>
    <row r="16" spans="1:9" ht="15.75" customHeight="1" x14ac:dyDescent="0.3">
      <c r="A16" s="33"/>
      <c r="B16" s="40" t="s">
        <v>6</v>
      </c>
      <c r="C16" s="14" t="s">
        <v>86</v>
      </c>
      <c r="D16" s="11" t="s">
        <v>161</v>
      </c>
      <c r="E16" s="42">
        <v>1258.5699999999997</v>
      </c>
      <c r="F16" s="42">
        <v>1284.4000000000001</v>
      </c>
      <c r="G16" s="21">
        <f t="shared" ref="G16:G31" si="0">(F16-E16)/E16</f>
        <v>2.0523292307937094E-2</v>
      </c>
      <c r="H16" s="42">
        <v>1469</v>
      </c>
      <c r="I16" s="21">
        <f t="shared" ref="I16:I31" si="1">(F16-H16)/H16</f>
        <v>-0.12566371681415922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46">
        <v>1475.72</v>
      </c>
      <c r="F17" s="46">
        <v>1283.0999999999999</v>
      </c>
      <c r="G17" s="21">
        <f t="shared" si="0"/>
        <v>-0.13052611606537834</v>
      </c>
      <c r="H17" s="46">
        <v>1408.1666666666665</v>
      </c>
      <c r="I17" s="21">
        <f t="shared" si="1"/>
        <v>-8.8815244407622174E-2</v>
      </c>
    </row>
    <row r="18" spans="1:9" ht="16.5" x14ac:dyDescent="0.3">
      <c r="A18" s="37"/>
      <c r="B18" s="34" t="s">
        <v>17</v>
      </c>
      <c r="C18" s="15" t="s">
        <v>97</v>
      </c>
      <c r="D18" s="11" t="s">
        <v>161</v>
      </c>
      <c r="E18" s="46">
        <v>989.85</v>
      </c>
      <c r="F18" s="46">
        <v>949.4</v>
      </c>
      <c r="G18" s="21">
        <f t="shared" si="0"/>
        <v>-4.0864777491539168E-2</v>
      </c>
      <c r="H18" s="46">
        <v>1029.9000000000001</v>
      </c>
      <c r="I18" s="21">
        <f t="shared" si="1"/>
        <v>-7.8162928439654444E-2</v>
      </c>
    </row>
    <row r="19" spans="1:9" ht="16.5" x14ac:dyDescent="0.3">
      <c r="A19" s="37"/>
      <c r="B19" s="34" t="s">
        <v>4</v>
      </c>
      <c r="C19" s="15" t="s">
        <v>84</v>
      </c>
      <c r="D19" s="11" t="s">
        <v>161</v>
      </c>
      <c r="E19" s="46">
        <v>1724.8200000000002</v>
      </c>
      <c r="F19" s="46">
        <v>1158.1500000000001</v>
      </c>
      <c r="G19" s="21">
        <f t="shared" si="0"/>
        <v>-0.32853863011792533</v>
      </c>
      <c r="H19" s="46">
        <v>1236.1500000000001</v>
      </c>
      <c r="I19" s="21">
        <f t="shared" si="1"/>
        <v>-6.3099138454071099E-2</v>
      </c>
    </row>
    <row r="20" spans="1:9" ht="16.5" x14ac:dyDescent="0.3">
      <c r="A20" s="37"/>
      <c r="B20" s="34" t="s">
        <v>15</v>
      </c>
      <c r="C20" s="15" t="s">
        <v>95</v>
      </c>
      <c r="D20" s="11" t="s">
        <v>82</v>
      </c>
      <c r="E20" s="46">
        <v>1545.06</v>
      </c>
      <c r="F20" s="46">
        <v>1197.25</v>
      </c>
      <c r="G20" s="21">
        <f t="shared" si="0"/>
        <v>-0.22511099892560804</v>
      </c>
      <c r="H20" s="46">
        <v>1264.9000000000001</v>
      </c>
      <c r="I20" s="21">
        <f t="shared" si="1"/>
        <v>-5.3482488734287362E-2</v>
      </c>
    </row>
    <row r="21" spans="1:9" ht="16.5" x14ac:dyDescent="0.3">
      <c r="A21" s="37"/>
      <c r="B21" s="34" t="s">
        <v>8</v>
      </c>
      <c r="C21" s="15" t="s">
        <v>89</v>
      </c>
      <c r="D21" s="11" t="s">
        <v>161</v>
      </c>
      <c r="E21" s="46">
        <v>1875.4977777777781</v>
      </c>
      <c r="F21" s="46">
        <v>2393.9285714285716</v>
      </c>
      <c r="G21" s="21">
        <f t="shared" si="0"/>
        <v>0.27642303808275731</v>
      </c>
      <c r="H21" s="46">
        <v>2513.9250000000002</v>
      </c>
      <c r="I21" s="21">
        <f t="shared" si="1"/>
        <v>-4.7732700287967465E-2</v>
      </c>
    </row>
    <row r="22" spans="1:9" ht="16.5" x14ac:dyDescent="0.3">
      <c r="A22" s="37"/>
      <c r="B22" s="34" t="s">
        <v>9</v>
      </c>
      <c r="C22" s="15" t="s">
        <v>88</v>
      </c>
      <c r="D22" s="11" t="s">
        <v>161</v>
      </c>
      <c r="E22" s="46">
        <v>1487.9</v>
      </c>
      <c r="F22" s="46">
        <v>1450.2329999999999</v>
      </c>
      <c r="G22" s="21">
        <f t="shared" si="0"/>
        <v>-2.5315545399556518E-2</v>
      </c>
      <c r="H22" s="46">
        <v>1519.6999999999998</v>
      </c>
      <c r="I22" s="21">
        <f t="shared" si="1"/>
        <v>-4.571099559123503E-2</v>
      </c>
    </row>
    <row r="23" spans="1:9" ht="16.5" x14ac:dyDescent="0.3">
      <c r="A23" s="37"/>
      <c r="B23" s="34" t="s">
        <v>7</v>
      </c>
      <c r="C23" s="15" t="s">
        <v>87</v>
      </c>
      <c r="D23" s="13" t="s">
        <v>161</v>
      </c>
      <c r="E23" s="46">
        <v>804.54</v>
      </c>
      <c r="F23" s="46">
        <v>812.28300000000002</v>
      </c>
      <c r="G23" s="21">
        <f t="shared" si="0"/>
        <v>9.6241330449698612E-3</v>
      </c>
      <c r="H23" s="46">
        <v>846.1</v>
      </c>
      <c r="I23" s="21">
        <f t="shared" si="1"/>
        <v>-3.9968088878383178E-2</v>
      </c>
    </row>
    <row r="24" spans="1:9" ht="16.5" x14ac:dyDescent="0.3">
      <c r="A24" s="37"/>
      <c r="B24" s="34" t="s">
        <v>19</v>
      </c>
      <c r="C24" s="15" t="s">
        <v>99</v>
      </c>
      <c r="D24" s="13" t="s">
        <v>161</v>
      </c>
      <c r="E24" s="46">
        <v>1207.4099999999999</v>
      </c>
      <c r="F24" s="46">
        <v>1092.75</v>
      </c>
      <c r="G24" s="21">
        <f t="shared" si="0"/>
        <v>-9.496359977141143E-2</v>
      </c>
      <c r="H24" s="46">
        <v>1137.75</v>
      </c>
      <c r="I24" s="21">
        <f t="shared" si="1"/>
        <v>-3.9551746868820042E-2</v>
      </c>
    </row>
    <row r="25" spans="1:9" ht="16.5" x14ac:dyDescent="0.3">
      <c r="A25" s="37"/>
      <c r="B25" s="34" t="s">
        <v>12</v>
      </c>
      <c r="C25" s="15" t="s">
        <v>92</v>
      </c>
      <c r="D25" s="13" t="s">
        <v>81</v>
      </c>
      <c r="E25" s="46">
        <v>544.06659999999999</v>
      </c>
      <c r="F25" s="46">
        <v>514.9</v>
      </c>
      <c r="G25" s="21">
        <f t="shared" si="0"/>
        <v>-5.3608510428686522E-2</v>
      </c>
      <c r="H25" s="46">
        <v>533.65</v>
      </c>
      <c r="I25" s="21">
        <f t="shared" si="1"/>
        <v>-3.5135388363159374E-2</v>
      </c>
    </row>
    <row r="26" spans="1:9" ht="16.5" x14ac:dyDescent="0.3">
      <c r="A26" s="37"/>
      <c r="B26" s="34" t="s">
        <v>11</v>
      </c>
      <c r="C26" s="15" t="s">
        <v>91</v>
      </c>
      <c r="D26" s="13" t="s">
        <v>81</v>
      </c>
      <c r="E26" s="46">
        <v>445.96960000000001</v>
      </c>
      <c r="F26" s="46">
        <v>401.66700000000003</v>
      </c>
      <c r="G26" s="21">
        <f t="shared" si="0"/>
        <v>-9.9339955010386324E-2</v>
      </c>
      <c r="H26" s="46">
        <v>409.65</v>
      </c>
      <c r="I26" s="21">
        <f t="shared" si="1"/>
        <v>-1.9487367264738063E-2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532.7331999999999</v>
      </c>
      <c r="F27" s="46">
        <v>485</v>
      </c>
      <c r="G27" s="21">
        <f t="shared" si="0"/>
        <v>-8.9600573044818513E-2</v>
      </c>
      <c r="H27" s="46">
        <v>493.75</v>
      </c>
      <c r="I27" s="21">
        <f t="shared" si="1"/>
        <v>-1.7721518987341773E-2</v>
      </c>
    </row>
    <row r="28" spans="1:9" ht="16.5" x14ac:dyDescent="0.3">
      <c r="A28" s="37"/>
      <c r="B28" s="34" t="s">
        <v>14</v>
      </c>
      <c r="C28" s="15" t="s">
        <v>94</v>
      </c>
      <c r="D28" s="13" t="s">
        <v>81</v>
      </c>
      <c r="E28" s="46">
        <v>552.14959999999996</v>
      </c>
      <c r="F28" s="46">
        <v>519.06700000000001</v>
      </c>
      <c r="G28" s="21">
        <f t="shared" si="0"/>
        <v>-5.9916008270222344E-2</v>
      </c>
      <c r="H28" s="46">
        <v>523.65</v>
      </c>
      <c r="I28" s="21">
        <f t="shared" si="1"/>
        <v>-8.7520290270218081E-3</v>
      </c>
    </row>
    <row r="29" spans="1:9" ht="17.25" thickBot="1" x14ac:dyDescent="0.35">
      <c r="A29" s="38"/>
      <c r="B29" s="34" t="s">
        <v>13</v>
      </c>
      <c r="C29" s="15" t="s">
        <v>93</v>
      </c>
      <c r="D29" s="13" t="s">
        <v>81</v>
      </c>
      <c r="E29" s="46">
        <v>546.81659999999999</v>
      </c>
      <c r="F29" s="46">
        <v>493.75</v>
      </c>
      <c r="G29" s="21">
        <f t="shared" si="0"/>
        <v>-9.7046432021266352E-2</v>
      </c>
      <c r="H29" s="46">
        <v>491.25</v>
      </c>
      <c r="I29" s="21">
        <f t="shared" si="1"/>
        <v>5.0890585241730284E-3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1284.9733333333334</v>
      </c>
      <c r="F30" s="46">
        <v>1446.0277777777778</v>
      </c>
      <c r="G30" s="21">
        <f t="shared" si="0"/>
        <v>0.12533679903430769</v>
      </c>
      <c r="H30" s="46">
        <v>1409.9333333333334</v>
      </c>
      <c r="I30" s="21">
        <f t="shared" si="1"/>
        <v>2.5600107176068206E-2</v>
      </c>
    </row>
    <row r="31" spans="1:9" ht="17.25" thickBot="1" x14ac:dyDescent="0.35">
      <c r="A31" s="38"/>
      <c r="B31" s="36" t="s">
        <v>10</v>
      </c>
      <c r="C31" s="16" t="s">
        <v>90</v>
      </c>
      <c r="D31" s="12" t="s">
        <v>161</v>
      </c>
      <c r="E31" s="49">
        <v>1380.48</v>
      </c>
      <c r="F31" s="49">
        <v>1288.4830000000002</v>
      </c>
      <c r="G31" s="23">
        <f t="shared" si="0"/>
        <v>-6.6641313166434749E-2</v>
      </c>
      <c r="H31" s="49">
        <v>1246.3499999999999</v>
      </c>
      <c r="I31" s="23">
        <f t="shared" si="1"/>
        <v>3.3805110923897999E-2</v>
      </c>
    </row>
    <row r="32" spans="1:9" ht="15.75" customHeight="1" thickBot="1" x14ac:dyDescent="0.25">
      <c r="A32" s="189" t="s">
        <v>188</v>
      </c>
      <c r="B32" s="190"/>
      <c r="C32" s="190"/>
      <c r="D32" s="191"/>
      <c r="E32" s="106">
        <f>SUM(E16:E31)</f>
        <v>17656.556711111112</v>
      </c>
      <c r="F32" s="107">
        <f>SUM(F16:F31)</f>
        <v>16770.389349206347</v>
      </c>
      <c r="G32" s="108">
        <f t="shared" ref="G32" si="2">(F32-E32)/E32</f>
        <v>-5.0189138029789693E-2</v>
      </c>
      <c r="H32" s="107">
        <f>SUM(H16:H31)</f>
        <v>17533.825000000001</v>
      </c>
      <c r="I32" s="111">
        <f t="shared" ref="I32" si="3">(F32-H32)/H32</f>
        <v>-4.3540736307887962E-2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39" t="s">
        <v>26</v>
      </c>
      <c r="C34" s="18" t="s">
        <v>100</v>
      </c>
      <c r="D34" s="20" t="s">
        <v>161</v>
      </c>
      <c r="E34" s="54">
        <v>2173.21</v>
      </c>
      <c r="F34" s="54">
        <v>2215.5295000000001</v>
      </c>
      <c r="G34" s="21">
        <f>(F34-E34)/E34</f>
        <v>1.9473267654759579E-2</v>
      </c>
      <c r="H34" s="54">
        <v>2261.3125</v>
      </c>
      <c r="I34" s="21">
        <f>(F34-H34)/H34</f>
        <v>-2.0246206572510389E-2</v>
      </c>
    </row>
    <row r="35" spans="1:9" ht="16.5" x14ac:dyDescent="0.3">
      <c r="A35" s="37"/>
      <c r="B35" s="34" t="s">
        <v>30</v>
      </c>
      <c r="C35" s="15" t="s">
        <v>104</v>
      </c>
      <c r="D35" s="11" t="s">
        <v>161</v>
      </c>
      <c r="E35" s="46">
        <v>1467.86</v>
      </c>
      <c r="F35" s="46">
        <v>1968.5</v>
      </c>
      <c r="G35" s="21">
        <f>(F35-E35)/E35</f>
        <v>0.34106794925946626</v>
      </c>
      <c r="H35" s="46">
        <v>1984.15</v>
      </c>
      <c r="I35" s="21">
        <f>(F35-H35)/H35</f>
        <v>-7.8875085049013895E-3</v>
      </c>
    </row>
    <row r="36" spans="1:9" ht="16.5" x14ac:dyDescent="0.3">
      <c r="A36" s="37"/>
      <c r="B36" s="39" t="s">
        <v>28</v>
      </c>
      <c r="C36" s="15" t="s">
        <v>102</v>
      </c>
      <c r="D36" s="11" t="s">
        <v>161</v>
      </c>
      <c r="E36" s="46">
        <v>1524.3899999999999</v>
      </c>
      <c r="F36" s="46">
        <v>1702.85</v>
      </c>
      <c r="G36" s="21">
        <f>(F36-E36)/E36</f>
        <v>0.11706977873116463</v>
      </c>
      <c r="H36" s="46">
        <v>1712.2249999999999</v>
      </c>
      <c r="I36" s="21">
        <f>(F36-H36)/H36</f>
        <v>-5.4753318051073896E-3</v>
      </c>
    </row>
    <row r="37" spans="1:9" ht="16.5" x14ac:dyDescent="0.3">
      <c r="A37" s="37"/>
      <c r="B37" s="34" t="s">
        <v>27</v>
      </c>
      <c r="C37" s="15" t="s">
        <v>101</v>
      </c>
      <c r="D37" s="11" t="s">
        <v>161</v>
      </c>
      <c r="E37" s="46">
        <v>2016.1399999999999</v>
      </c>
      <c r="F37" s="46">
        <v>2043.8999999999999</v>
      </c>
      <c r="G37" s="21">
        <f>(F37-E37)/E37</f>
        <v>1.3768885097265067E-2</v>
      </c>
      <c r="H37" s="46">
        <v>2018.15</v>
      </c>
      <c r="I37" s="21">
        <f>(F37-H37)/H37</f>
        <v>1.2759210167727757E-2</v>
      </c>
    </row>
    <row r="38" spans="1:9" ht="17.25" thickBot="1" x14ac:dyDescent="0.35">
      <c r="A38" s="38"/>
      <c r="B38" s="39" t="s">
        <v>29</v>
      </c>
      <c r="C38" s="15" t="s">
        <v>103</v>
      </c>
      <c r="D38" s="24" t="s">
        <v>161</v>
      </c>
      <c r="E38" s="49">
        <v>1494.62</v>
      </c>
      <c r="F38" s="49">
        <v>1823.5</v>
      </c>
      <c r="G38" s="23">
        <f>(F38-E38)/E38</f>
        <v>0.22004255262207126</v>
      </c>
      <c r="H38" s="49">
        <v>1764.75</v>
      </c>
      <c r="I38" s="23">
        <f>(F38-H38)/H38</f>
        <v>3.3290834395806775E-2</v>
      </c>
    </row>
    <row r="39" spans="1:9" ht="15.75" customHeight="1" thickBot="1" x14ac:dyDescent="0.25">
      <c r="A39" s="189" t="s">
        <v>189</v>
      </c>
      <c r="B39" s="190"/>
      <c r="C39" s="190"/>
      <c r="D39" s="191"/>
      <c r="E39" s="86">
        <f>SUM(E34:E38)</f>
        <v>8676.2199999999975</v>
      </c>
      <c r="F39" s="109">
        <f>SUM(F34:F38)</f>
        <v>9754.2795000000006</v>
      </c>
      <c r="G39" s="110">
        <f t="shared" ref="G39" si="4">(F39-E39)/E39</f>
        <v>0.12425451406257602</v>
      </c>
      <c r="H39" s="109">
        <f>SUM(H34:H38)</f>
        <v>9740.5874999999996</v>
      </c>
      <c r="I39" s="111">
        <f t="shared" ref="I39" si="5">(F39-H39)/H39</f>
        <v>1.40566469938296E-3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40" t="s">
        <v>31</v>
      </c>
      <c r="C41" s="15" t="s">
        <v>105</v>
      </c>
      <c r="D41" s="20" t="s">
        <v>161</v>
      </c>
      <c r="E41" s="46">
        <v>27078.3</v>
      </c>
      <c r="F41" s="46">
        <v>26478.333333333336</v>
      </c>
      <c r="G41" s="21">
        <f t="shared" ref="G41:G46" si="6">(F41-E41)/E41</f>
        <v>-2.2156733128248951E-2</v>
      </c>
      <c r="H41" s="46">
        <v>27428.333333333336</v>
      </c>
      <c r="I41" s="21">
        <f t="shared" ref="I41:I46" si="7">(F41-H41)/H41</f>
        <v>-3.4635717323935097E-2</v>
      </c>
    </row>
    <row r="42" spans="1:9" ht="16.5" x14ac:dyDescent="0.3">
      <c r="A42" s="37"/>
      <c r="B42" s="34" t="s">
        <v>33</v>
      </c>
      <c r="C42" s="15" t="s">
        <v>107</v>
      </c>
      <c r="D42" s="11" t="s">
        <v>161</v>
      </c>
      <c r="E42" s="46">
        <v>10508.5</v>
      </c>
      <c r="F42" s="46">
        <v>11666</v>
      </c>
      <c r="G42" s="21">
        <f t="shared" si="6"/>
        <v>0.11014892705904744</v>
      </c>
      <c r="H42" s="46">
        <v>11984.75</v>
      </c>
      <c r="I42" s="21">
        <f t="shared" si="7"/>
        <v>-2.6596299463902042E-2</v>
      </c>
    </row>
    <row r="43" spans="1:9" ht="16.5" x14ac:dyDescent="0.3">
      <c r="A43" s="37"/>
      <c r="B43" s="39" t="s">
        <v>32</v>
      </c>
      <c r="C43" s="15" t="s">
        <v>106</v>
      </c>
      <c r="D43" s="11" t="s">
        <v>161</v>
      </c>
      <c r="E43" s="57">
        <v>15167.466666666667</v>
      </c>
      <c r="F43" s="57">
        <v>15876.522222222222</v>
      </c>
      <c r="G43" s="21">
        <f t="shared" si="6"/>
        <v>4.6748449898613355E-2</v>
      </c>
      <c r="H43" s="57">
        <v>16076.522222222222</v>
      </c>
      <c r="I43" s="21">
        <f t="shared" si="7"/>
        <v>-1.244050157337788E-2</v>
      </c>
    </row>
    <row r="44" spans="1:9" ht="16.5" x14ac:dyDescent="0.3">
      <c r="A44" s="37"/>
      <c r="B44" s="34" t="s">
        <v>34</v>
      </c>
      <c r="C44" s="15" t="s">
        <v>154</v>
      </c>
      <c r="D44" s="11" t="s">
        <v>161</v>
      </c>
      <c r="E44" s="47">
        <v>5848</v>
      </c>
      <c r="F44" s="47">
        <v>5234.333333333333</v>
      </c>
      <c r="G44" s="21">
        <f t="shared" si="6"/>
        <v>-0.10493616051071597</v>
      </c>
      <c r="H44" s="47">
        <v>5276</v>
      </c>
      <c r="I44" s="21">
        <f t="shared" si="7"/>
        <v>-7.8973970179429427E-3</v>
      </c>
    </row>
    <row r="45" spans="1:9" ht="16.5" x14ac:dyDescent="0.3">
      <c r="A45" s="37"/>
      <c r="B45" s="34" t="s">
        <v>35</v>
      </c>
      <c r="C45" s="15" t="s">
        <v>152</v>
      </c>
      <c r="D45" s="11" t="s">
        <v>161</v>
      </c>
      <c r="E45" s="47">
        <v>9968.4285714285725</v>
      </c>
      <c r="F45" s="47">
        <v>10120</v>
      </c>
      <c r="G45" s="21">
        <f t="shared" si="6"/>
        <v>1.5205147680534152E-2</v>
      </c>
      <c r="H45" s="47">
        <v>10136.666666666666</v>
      </c>
      <c r="I45" s="21">
        <f t="shared" si="7"/>
        <v>-1.6441959881617291E-3</v>
      </c>
    </row>
    <row r="46" spans="1:9" ht="16.5" customHeight="1" thickBot="1" x14ac:dyDescent="0.35">
      <c r="A46" s="38"/>
      <c r="B46" s="34" t="s">
        <v>36</v>
      </c>
      <c r="C46" s="15" t="s">
        <v>153</v>
      </c>
      <c r="D46" s="24" t="s">
        <v>161</v>
      </c>
      <c r="E46" s="50">
        <v>12832</v>
      </c>
      <c r="F46" s="50">
        <v>12680</v>
      </c>
      <c r="G46" s="31">
        <f t="shared" si="6"/>
        <v>-1.1845386533665835E-2</v>
      </c>
      <c r="H46" s="50">
        <v>12680</v>
      </c>
      <c r="I46" s="31">
        <f t="shared" si="7"/>
        <v>0</v>
      </c>
    </row>
    <row r="47" spans="1:9" ht="15.75" customHeight="1" thickBot="1" x14ac:dyDescent="0.25">
      <c r="A47" s="189" t="s">
        <v>190</v>
      </c>
      <c r="B47" s="190"/>
      <c r="C47" s="190"/>
      <c r="D47" s="191"/>
      <c r="E47" s="86">
        <f>SUM(E41:E46)</f>
        <v>81402.695238095243</v>
      </c>
      <c r="F47" s="86">
        <f>SUM(F41:F46)</f>
        <v>82055.188888888893</v>
      </c>
      <c r="G47" s="110">
        <f t="shared" ref="G47" si="8">(F47-E47)/E47</f>
        <v>8.0156271101978656E-3</v>
      </c>
      <c r="H47" s="109">
        <f>SUM(H41:H46)</f>
        <v>83582.272222222222</v>
      </c>
      <c r="I47" s="111">
        <f t="shared" ref="I47" si="9">(F47-H47)/H47</f>
        <v>-1.8270421379227821E-2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34" t="s">
        <v>48</v>
      </c>
      <c r="C49" s="15" t="s">
        <v>157</v>
      </c>
      <c r="D49" s="20" t="s">
        <v>114</v>
      </c>
      <c r="E49" s="43">
        <v>18816.34888888889</v>
      </c>
      <c r="F49" s="43">
        <v>17678.214250000001</v>
      </c>
      <c r="G49" s="21">
        <f t="shared" ref="G49:G54" si="10">(F49-E49)/E49</f>
        <v>-6.0486476181410551E-2</v>
      </c>
      <c r="H49" s="43">
        <v>18121.964250000001</v>
      </c>
      <c r="I49" s="21">
        <f t="shared" ref="I49:I54" si="11">(F49-H49)/H49</f>
        <v>-2.448685991641331E-2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2217.4999999999995</v>
      </c>
      <c r="F50" s="47">
        <v>2235.8333333333335</v>
      </c>
      <c r="G50" s="21">
        <f t="shared" si="10"/>
        <v>8.2675685832396591E-3</v>
      </c>
      <c r="H50" s="47">
        <v>2260</v>
      </c>
      <c r="I50" s="21">
        <f t="shared" si="11"/>
        <v>-1.0693215339232971E-2</v>
      </c>
    </row>
    <row r="51" spans="1:9" ht="16.5" x14ac:dyDescent="0.3">
      <c r="A51" s="37"/>
      <c r="B51" s="34" t="s">
        <v>45</v>
      </c>
      <c r="C51" s="15" t="s">
        <v>109</v>
      </c>
      <c r="D51" s="11" t="s">
        <v>108</v>
      </c>
      <c r="E51" s="47">
        <v>6332.2222222222217</v>
      </c>
      <c r="F51" s="47">
        <v>6163.1111111111113</v>
      </c>
      <c r="G51" s="21">
        <f t="shared" si="10"/>
        <v>-2.6706439726267656E-2</v>
      </c>
      <c r="H51" s="47">
        <v>6210.333333333333</v>
      </c>
      <c r="I51" s="21">
        <f t="shared" si="11"/>
        <v>-7.6038144311451426E-3</v>
      </c>
    </row>
    <row r="52" spans="1:9" ht="16.5" x14ac:dyDescent="0.3">
      <c r="A52" s="37"/>
      <c r="B52" s="34" t="s">
        <v>46</v>
      </c>
      <c r="C52" s="15" t="s">
        <v>111</v>
      </c>
      <c r="D52" s="11" t="s">
        <v>110</v>
      </c>
      <c r="E52" s="47">
        <v>6144.4444444444443</v>
      </c>
      <c r="F52" s="47">
        <v>6024.2222222222226</v>
      </c>
      <c r="G52" s="21">
        <f t="shared" si="10"/>
        <v>-1.9566003616636445E-2</v>
      </c>
      <c r="H52" s="47">
        <v>6031</v>
      </c>
      <c r="I52" s="21">
        <f t="shared" si="11"/>
        <v>-1.1238232097127133E-3</v>
      </c>
    </row>
    <row r="53" spans="1:9" ht="16.5" x14ac:dyDescent="0.3">
      <c r="A53" s="37"/>
      <c r="B53" s="34" t="s">
        <v>50</v>
      </c>
      <c r="C53" s="15" t="s">
        <v>159</v>
      </c>
      <c r="D53" s="13" t="s">
        <v>112</v>
      </c>
      <c r="E53" s="47">
        <v>27101</v>
      </c>
      <c r="F53" s="47">
        <v>27911</v>
      </c>
      <c r="G53" s="21">
        <f t="shared" si="10"/>
        <v>2.9888196007527398E-2</v>
      </c>
      <c r="H53" s="47">
        <v>27911</v>
      </c>
      <c r="I53" s="21">
        <f t="shared" si="11"/>
        <v>0</v>
      </c>
    </row>
    <row r="54" spans="1:9" ht="16.5" customHeight="1" thickBot="1" x14ac:dyDescent="0.35">
      <c r="A54" s="38"/>
      <c r="B54" s="34" t="s">
        <v>47</v>
      </c>
      <c r="C54" s="15" t="s">
        <v>113</v>
      </c>
      <c r="D54" s="12" t="s">
        <v>114</v>
      </c>
      <c r="E54" s="50">
        <v>19273.75</v>
      </c>
      <c r="F54" s="50">
        <v>19155</v>
      </c>
      <c r="G54" s="31">
        <f t="shared" si="10"/>
        <v>-6.1612296517283872E-3</v>
      </c>
      <c r="H54" s="50">
        <v>19058</v>
      </c>
      <c r="I54" s="31">
        <f t="shared" si="11"/>
        <v>5.0897260992758949E-3</v>
      </c>
    </row>
    <row r="55" spans="1:9" ht="15.75" customHeight="1" thickBot="1" x14ac:dyDescent="0.25">
      <c r="A55" s="189" t="s">
        <v>191</v>
      </c>
      <c r="B55" s="190"/>
      <c r="C55" s="190"/>
      <c r="D55" s="191"/>
      <c r="E55" s="86">
        <f>SUM(E49:E54)</f>
        <v>79885.265555555554</v>
      </c>
      <c r="F55" s="86">
        <f>SUM(F49:F54)</f>
        <v>79167.380916666662</v>
      </c>
      <c r="G55" s="110">
        <f t="shared" ref="G55" si="12">(F55-E55)/E55</f>
        <v>-8.9864461724752653E-3</v>
      </c>
      <c r="H55" s="86">
        <f>SUM(H49:H54)</f>
        <v>79592.297583333333</v>
      </c>
      <c r="I55" s="111">
        <f t="shared" ref="I55" si="13">(F55-H55)/H55</f>
        <v>-5.3386656695238975E-3</v>
      </c>
    </row>
    <row r="56" spans="1:9" ht="17.25" customHeight="1" thickBot="1" x14ac:dyDescent="0.3">
      <c r="A56" s="33" t="s">
        <v>44</v>
      </c>
      <c r="B56" s="112" t="s">
        <v>57</v>
      </c>
      <c r="C56" s="113"/>
      <c r="D56" s="131"/>
      <c r="E56" s="114"/>
      <c r="F56" s="114"/>
      <c r="G56" s="115"/>
      <c r="H56" s="114"/>
      <c r="I56" s="116"/>
    </row>
    <row r="57" spans="1:9" ht="16.5" x14ac:dyDescent="0.3">
      <c r="A57" s="117"/>
      <c r="B57" s="98" t="s">
        <v>54</v>
      </c>
      <c r="C57" s="19" t="s">
        <v>121</v>
      </c>
      <c r="D57" s="20" t="s">
        <v>120</v>
      </c>
      <c r="E57" s="43">
        <v>5132.5</v>
      </c>
      <c r="F57" s="66">
        <v>4739.375</v>
      </c>
      <c r="G57" s="22">
        <f t="shared" ref="G57:G65" si="14">(F57-E57)/E57</f>
        <v>-7.6595226497808089E-2</v>
      </c>
      <c r="H57" s="66">
        <v>4830</v>
      </c>
      <c r="I57" s="22">
        <f t="shared" ref="I57:I65" si="15">(F57-H57)/H57</f>
        <v>-1.8762939958592132E-2</v>
      </c>
    </row>
    <row r="58" spans="1:9" ht="16.5" x14ac:dyDescent="0.3">
      <c r="A58" s="118"/>
      <c r="B58" s="99" t="s">
        <v>38</v>
      </c>
      <c r="C58" s="15" t="s">
        <v>115</v>
      </c>
      <c r="D58" s="11" t="s">
        <v>114</v>
      </c>
      <c r="E58" s="47">
        <v>3750</v>
      </c>
      <c r="F58" s="70">
        <v>3750</v>
      </c>
      <c r="G58" s="21">
        <f t="shared" si="14"/>
        <v>0</v>
      </c>
      <c r="H58" s="70">
        <v>3750</v>
      </c>
      <c r="I58" s="21">
        <f t="shared" si="15"/>
        <v>0</v>
      </c>
    </row>
    <row r="59" spans="1:9" ht="16.5" x14ac:dyDescent="0.3">
      <c r="A59" s="118"/>
      <c r="B59" s="99" t="s">
        <v>56</v>
      </c>
      <c r="C59" s="15" t="s">
        <v>123</v>
      </c>
      <c r="D59" s="11" t="s">
        <v>120</v>
      </c>
      <c r="E59" s="47">
        <v>21480</v>
      </c>
      <c r="F59" s="70">
        <v>21060</v>
      </c>
      <c r="G59" s="21">
        <f t="shared" si="14"/>
        <v>-1.9553072625698324E-2</v>
      </c>
      <c r="H59" s="70">
        <v>21060</v>
      </c>
      <c r="I59" s="21">
        <f t="shared" si="15"/>
        <v>0</v>
      </c>
    </row>
    <row r="60" spans="1:9" ht="16.5" x14ac:dyDescent="0.3">
      <c r="A60" s="118"/>
      <c r="B60" s="99" t="s">
        <v>39</v>
      </c>
      <c r="C60" s="15" t="s">
        <v>116</v>
      </c>
      <c r="D60" s="11" t="s">
        <v>114</v>
      </c>
      <c r="E60" s="47">
        <v>3338.4285714285716</v>
      </c>
      <c r="F60" s="70">
        <v>3579.125</v>
      </c>
      <c r="G60" s="21">
        <f t="shared" si="14"/>
        <v>7.2098720527194099E-2</v>
      </c>
      <c r="H60" s="70">
        <v>3577.25</v>
      </c>
      <c r="I60" s="21">
        <f t="shared" si="15"/>
        <v>5.2414564260255781E-4</v>
      </c>
    </row>
    <row r="61" spans="1:9" ht="16.5" x14ac:dyDescent="0.3">
      <c r="A61" s="118"/>
      <c r="B61" s="99" t="s">
        <v>40</v>
      </c>
      <c r="C61" s="15" t="s">
        <v>117</v>
      </c>
      <c r="D61" s="11" t="s">
        <v>114</v>
      </c>
      <c r="E61" s="47">
        <v>2031.6666666666667</v>
      </c>
      <c r="F61" s="105">
        <v>2732</v>
      </c>
      <c r="G61" s="21">
        <f t="shared" si="14"/>
        <v>0.34470877768662833</v>
      </c>
      <c r="H61" s="105">
        <v>2700</v>
      </c>
      <c r="I61" s="21">
        <f t="shared" si="15"/>
        <v>1.1851851851851851E-2</v>
      </c>
    </row>
    <row r="62" spans="1:9" ht="17.25" thickBot="1" x14ac:dyDescent="0.35">
      <c r="A62" s="118"/>
      <c r="B62" s="100" t="s">
        <v>43</v>
      </c>
      <c r="C62" s="16" t="s">
        <v>119</v>
      </c>
      <c r="D62" s="12" t="s">
        <v>114</v>
      </c>
      <c r="E62" s="50">
        <v>4761.0000000000009</v>
      </c>
      <c r="F62" s="50">
        <v>4444.2222222222226</v>
      </c>
      <c r="G62" s="29">
        <f t="shared" si="14"/>
        <v>-6.6535975168615466E-2</v>
      </c>
      <c r="H62" s="50">
        <v>4382.8</v>
      </c>
      <c r="I62" s="29">
        <f t="shared" si="15"/>
        <v>1.4014379442872694E-2</v>
      </c>
    </row>
    <row r="63" spans="1:9" ht="16.5" x14ac:dyDescent="0.3">
      <c r="A63" s="118"/>
      <c r="B63" s="101" t="s">
        <v>55</v>
      </c>
      <c r="C63" s="14" t="s">
        <v>122</v>
      </c>
      <c r="D63" s="11" t="s">
        <v>120</v>
      </c>
      <c r="E63" s="43">
        <v>5039.5</v>
      </c>
      <c r="F63" s="68">
        <v>4896</v>
      </c>
      <c r="G63" s="21">
        <f t="shared" si="14"/>
        <v>-2.8475047127691239E-2</v>
      </c>
      <c r="H63" s="68">
        <v>4827</v>
      </c>
      <c r="I63" s="21">
        <f t="shared" si="15"/>
        <v>1.4294592914853946E-2</v>
      </c>
    </row>
    <row r="64" spans="1:9" ht="16.5" x14ac:dyDescent="0.3">
      <c r="A64" s="118"/>
      <c r="B64" s="99" t="s">
        <v>42</v>
      </c>
      <c r="C64" s="15" t="s">
        <v>198</v>
      </c>
      <c r="D64" s="13" t="s">
        <v>114</v>
      </c>
      <c r="E64" s="47">
        <v>2089.8333333333335</v>
      </c>
      <c r="F64" s="70">
        <v>2076.6666666666665</v>
      </c>
      <c r="G64" s="21">
        <f t="shared" si="14"/>
        <v>-6.3003429300583632E-3</v>
      </c>
      <c r="H64" s="70">
        <v>2025</v>
      </c>
      <c r="I64" s="21">
        <f t="shared" si="15"/>
        <v>2.5514403292180996E-2</v>
      </c>
    </row>
    <row r="65" spans="1:9" ht="16.5" customHeight="1" thickBot="1" x14ac:dyDescent="0.35">
      <c r="A65" s="119"/>
      <c r="B65" s="100" t="s">
        <v>41</v>
      </c>
      <c r="C65" s="16" t="s">
        <v>118</v>
      </c>
      <c r="D65" s="12" t="s">
        <v>114</v>
      </c>
      <c r="E65" s="50">
        <v>4507.5</v>
      </c>
      <c r="F65" s="73">
        <v>4950</v>
      </c>
      <c r="G65" s="29">
        <f t="shared" si="14"/>
        <v>9.8169717138103157E-2</v>
      </c>
      <c r="H65" s="73">
        <v>4732.5</v>
      </c>
      <c r="I65" s="29">
        <f t="shared" si="15"/>
        <v>4.5958795562599047E-2</v>
      </c>
    </row>
    <row r="66" spans="1:9" ht="15.75" customHeight="1" thickBot="1" x14ac:dyDescent="0.25">
      <c r="A66" s="189" t="s">
        <v>192</v>
      </c>
      <c r="B66" s="204"/>
      <c r="C66" s="204"/>
      <c r="D66" s="205"/>
      <c r="E66" s="106">
        <f>SUM(E57:E65)</f>
        <v>52130.428571428572</v>
      </c>
      <c r="F66" s="106">
        <f>SUM(F57:F65)</f>
        <v>52227.388888888883</v>
      </c>
      <c r="G66" s="108">
        <f t="shared" ref="G66" si="16">(F66-E66)/E66</f>
        <v>1.8599562696373529E-3</v>
      </c>
      <c r="H66" s="106">
        <f>SUM(H57:H65)</f>
        <v>51884.55</v>
      </c>
      <c r="I66" s="111">
        <f t="shared" ref="I66" si="17">(F66-H66)/H66</f>
        <v>6.6077259779429576E-3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34" t="s">
        <v>64</v>
      </c>
      <c r="C68" s="15" t="s">
        <v>133</v>
      </c>
      <c r="D68" s="20" t="s">
        <v>127</v>
      </c>
      <c r="E68" s="43">
        <v>3666.6904761904761</v>
      </c>
      <c r="F68" s="54">
        <v>3234</v>
      </c>
      <c r="G68" s="21">
        <f t="shared" ref="G68:G73" si="18">(F68-E68)/E68</f>
        <v>-0.11800572723553743</v>
      </c>
      <c r="H68" s="54">
        <v>3511</v>
      </c>
      <c r="I68" s="21">
        <f t="shared" ref="I68:I73" si="19">(F68-H68)/H68</f>
        <v>-7.8894901737396758E-2</v>
      </c>
    </row>
    <row r="69" spans="1:9" ht="16.5" x14ac:dyDescent="0.3">
      <c r="A69" s="37"/>
      <c r="B69" s="34" t="s">
        <v>61</v>
      </c>
      <c r="C69" s="15" t="s">
        <v>130</v>
      </c>
      <c r="D69" s="13" t="s">
        <v>216</v>
      </c>
      <c r="E69" s="47">
        <v>10826.75</v>
      </c>
      <c r="F69" s="46">
        <v>10910.428571428571</v>
      </c>
      <c r="G69" s="21">
        <f t="shared" si="18"/>
        <v>7.7288726006022723E-3</v>
      </c>
      <c r="H69" s="46">
        <v>11121.142857142857</v>
      </c>
      <c r="I69" s="21">
        <f t="shared" si="19"/>
        <v>-1.8947179118281827E-2</v>
      </c>
    </row>
    <row r="70" spans="1:9" ht="16.5" x14ac:dyDescent="0.3">
      <c r="A70" s="37"/>
      <c r="B70" s="34" t="s">
        <v>62</v>
      </c>
      <c r="C70" s="15" t="s">
        <v>131</v>
      </c>
      <c r="D70" s="13" t="s">
        <v>125</v>
      </c>
      <c r="E70" s="47">
        <v>7837.42</v>
      </c>
      <c r="F70" s="46">
        <v>7445</v>
      </c>
      <c r="G70" s="21">
        <f t="shared" si="18"/>
        <v>-5.0070048561899207E-2</v>
      </c>
      <c r="H70" s="46">
        <v>7561</v>
      </c>
      <c r="I70" s="21">
        <f t="shared" si="19"/>
        <v>-1.5341885993916149E-2</v>
      </c>
    </row>
    <row r="71" spans="1:9" ht="16.5" x14ac:dyDescent="0.3">
      <c r="A71" s="37"/>
      <c r="B71" s="34" t="s">
        <v>63</v>
      </c>
      <c r="C71" s="15" t="s">
        <v>132</v>
      </c>
      <c r="D71" s="13" t="s">
        <v>126</v>
      </c>
      <c r="E71" s="47">
        <v>3896.686666666667</v>
      </c>
      <c r="F71" s="46">
        <v>3815</v>
      </c>
      <c r="G71" s="21">
        <f t="shared" si="18"/>
        <v>-2.0963108829210528E-2</v>
      </c>
      <c r="H71" s="46">
        <v>3859.4444444444443</v>
      </c>
      <c r="I71" s="21">
        <f t="shared" si="19"/>
        <v>-1.1515762199510554E-2</v>
      </c>
    </row>
    <row r="72" spans="1:9" ht="16.5" x14ac:dyDescent="0.3">
      <c r="A72" s="37"/>
      <c r="B72" s="34" t="s">
        <v>60</v>
      </c>
      <c r="C72" s="15" t="s">
        <v>129</v>
      </c>
      <c r="D72" s="13" t="s">
        <v>215</v>
      </c>
      <c r="E72" s="47">
        <v>47046.625</v>
      </c>
      <c r="F72" s="46">
        <v>46599.714285714283</v>
      </c>
      <c r="G72" s="21">
        <f t="shared" si="18"/>
        <v>-9.4993150791521687E-3</v>
      </c>
      <c r="H72" s="46">
        <v>46491.857142857145</v>
      </c>
      <c r="I72" s="21">
        <f t="shared" si="19"/>
        <v>2.3199147008845285E-3</v>
      </c>
    </row>
    <row r="73" spans="1:9" ht="16.5" customHeight="1" thickBot="1" x14ac:dyDescent="0.35">
      <c r="A73" s="37"/>
      <c r="B73" s="34" t="s">
        <v>59</v>
      </c>
      <c r="C73" s="15" t="s">
        <v>128</v>
      </c>
      <c r="D73" s="12" t="s">
        <v>124</v>
      </c>
      <c r="E73" s="50">
        <v>6435.5</v>
      </c>
      <c r="F73" s="58">
        <v>6432.5</v>
      </c>
      <c r="G73" s="31">
        <f t="shared" si="18"/>
        <v>-4.6616424520239298E-4</v>
      </c>
      <c r="H73" s="58">
        <v>6379</v>
      </c>
      <c r="I73" s="31">
        <f t="shared" si="19"/>
        <v>8.3868944975701524E-3</v>
      </c>
    </row>
    <row r="74" spans="1:9" ht="15.75" customHeight="1" thickBot="1" x14ac:dyDescent="0.25">
      <c r="A74" s="189" t="s">
        <v>214</v>
      </c>
      <c r="B74" s="190"/>
      <c r="C74" s="190"/>
      <c r="D74" s="191"/>
      <c r="E74" s="86">
        <f>SUM(E68:E73)</f>
        <v>79709.672142857147</v>
      </c>
      <c r="F74" s="86">
        <f>SUM(F68:F73)</f>
        <v>78436.642857142855</v>
      </c>
      <c r="G74" s="110">
        <f t="shared" ref="G74" si="20">(F74-E74)/E74</f>
        <v>-1.5970825766699247E-2</v>
      </c>
      <c r="H74" s="86">
        <f>SUM(H68:H73)</f>
        <v>78923.444444444438</v>
      </c>
      <c r="I74" s="111">
        <f t="shared" ref="I74" si="21">(F74-H74)/H74</f>
        <v>-6.1680225784399318E-3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34" t="s">
        <v>71</v>
      </c>
      <c r="C76" s="18" t="s">
        <v>200</v>
      </c>
      <c r="D76" s="20" t="s">
        <v>134</v>
      </c>
      <c r="E76" s="43">
        <v>1645.5</v>
      </c>
      <c r="F76" s="43">
        <v>1585</v>
      </c>
      <c r="G76" s="21">
        <f>(F76-E76)/E76</f>
        <v>-3.6766940139775148E-2</v>
      </c>
      <c r="H76" s="43">
        <v>1714.4444444444443</v>
      </c>
      <c r="I76" s="21">
        <f>(F76-H76)/H76</f>
        <v>-7.5502268308489898E-2</v>
      </c>
    </row>
    <row r="77" spans="1:9" ht="16.5" x14ac:dyDescent="0.3">
      <c r="A77" s="37"/>
      <c r="B77" s="34" t="s">
        <v>70</v>
      </c>
      <c r="C77" s="15" t="s">
        <v>141</v>
      </c>
      <c r="D77" s="13" t="s">
        <v>137</v>
      </c>
      <c r="E77" s="47">
        <v>2218.3000000000002</v>
      </c>
      <c r="F77" s="47">
        <v>2257.1428571428573</v>
      </c>
      <c r="G77" s="21">
        <f>(F77-E77)/E77</f>
        <v>1.7510191201756821E-2</v>
      </c>
      <c r="H77" s="47">
        <v>2255.7142857142858</v>
      </c>
      <c r="I77" s="21">
        <f>(F77-H77)/H77</f>
        <v>6.3331222292596005E-4</v>
      </c>
    </row>
    <row r="78" spans="1:9" ht="16.5" x14ac:dyDescent="0.3">
      <c r="A78" s="37"/>
      <c r="B78" s="34" t="s">
        <v>69</v>
      </c>
      <c r="C78" s="15" t="s">
        <v>140</v>
      </c>
      <c r="D78" s="13" t="s">
        <v>136</v>
      </c>
      <c r="E78" s="47">
        <v>1326.9972222222223</v>
      </c>
      <c r="F78" s="47">
        <v>1314.4444444444443</v>
      </c>
      <c r="G78" s="21">
        <f>(F78-E78)/E78</f>
        <v>-9.4595358359203865E-3</v>
      </c>
      <c r="H78" s="47">
        <v>1307.2222222222222</v>
      </c>
      <c r="I78" s="21">
        <f>(F78-H78)/H78</f>
        <v>5.5248618784530003E-3</v>
      </c>
    </row>
    <row r="79" spans="1:9" ht="16.5" x14ac:dyDescent="0.3">
      <c r="A79" s="37"/>
      <c r="B79" s="34" t="s">
        <v>67</v>
      </c>
      <c r="C79" s="15" t="s">
        <v>139</v>
      </c>
      <c r="D79" s="13" t="s">
        <v>135</v>
      </c>
      <c r="E79" s="47">
        <v>2780.3333333333335</v>
      </c>
      <c r="F79" s="47">
        <v>2801</v>
      </c>
      <c r="G79" s="21">
        <f>(F79-E79)/E79</f>
        <v>7.4331614914278313E-3</v>
      </c>
      <c r="H79" s="47">
        <v>2782.25</v>
      </c>
      <c r="I79" s="21">
        <f>(F79-H79)/H79</f>
        <v>6.7391499685506336E-3</v>
      </c>
    </row>
    <row r="80" spans="1:9" ht="16.5" customHeight="1" thickBot="1" x14ac:dyDescent="0.35">
      <c r="A80" s="38"/>
      <c r="B80" s="34" t="s">
        <v>68</v>
      </c>
      <c r="C80" s="15" t="s">
        <v>138</v>
      </c>
      <c r="D80" s="12" t="s">
        <v>134</v>
      </c>
      <c r="E80" s="50">
        <v>3725.8</v>
      </c>
      <c r="F80" s="50">
        <v>3904.4444444444443</v>
      </c>
      <c r="G80" s="21">
        <f>(F80-E80)/E80</f>
        <v>4.7947942574599861E-2</v>
      </c>
      <c r="H80" s="50">
        <v>3824.2222222222222</v>
      </c>
      <c r="I80" s="21">
        <f>(F80-H80)/H80</f>
        <v>2.0977395548840708E-2</v>
      </c>
    </row>
    <row r="81" spans="1:11" ht="15.75" customHeight="1" thickBot="1" x14ac:dyDescent="0.25">
      <c r="A81" s="189" t="s">
        <v>193</v>
      </c>
      <c r="B81" s="190"/>
      <c r="C81" s="190"/>
      <c r="D81" s="191"/>
      <c r="E81" s="86">
        <f>SUM(E76:E80)</f>
        <v>11696.930555555555</v>
      </c>
      <c r="F81" s="86">
        <f>SUM(F76:F80)</f>
        <v>11862.031746031746</v>
      </c>
      <c r="G81" s="110">
        <f t="shared" ref="G81" si="22">(F81-E81)/E81</f>
        <v>1.4114915848395341E-2</v>
      </c>
      <c r="H81" s="86">
        <f>SUM(H76:H80)</f>
        <v>11883.853174603175</v>
      </c>
      <c r="I81" s="111">
        <f t="shared" ref="I81" si="23">(F81-H81)/H81</f>
        <v>-1.8362250232158402E-3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34" t="s">
        <v>76</v>
      </c>
      <c r="C83" s="15" t="s">
        <v>143</v>
      </c>
      <c r="D83" s="20" t="s">
        <v>161</v>
      </c>
      <c r="E83" s="43">
        <v>1267.5555555555557</v>
      </c>
      <c r="F83" s="135">
        <v>1175</v>
      </c>
      <c r="G83" s="22">
        <f t="shared" ref="G83:G89" si="24">(F83-E83)/E83</f>
        <v>-7.3018934081346493E-2</v>
      </c>
      <c r="H83" s="135">
        <v>1183.8888888888889</v>
      </c>
      <c r="I83" s="22">
        <f t="shared" ref="I83:I89" si="25">(F83-H83)/H83</f>
        <v>-7.5082121069920439E-3</v>
      </c>
    </row>
    <row r="84" spans="1:11" ht="16.5" x14ac:dyDescent="0.3">
      <c r="A84" s="37"/>
      <c r="B84" s="34" t="s">
        <v>79</v>
      </c>
      <c r="C84" s="15" t="s">
        <v>155</v>
      </c>
      <c r="D84" s="11" t="s">
        <v>156</v>
      </c>
      <c r="E84" s="47">
        <v>8830</v>
      </c>
      <c r="F84" s="47">
        <v>8899.3333333333339</v>
      </c>
      <c r="G84" s="21">
        <f t="shared" si="24"/>
        <v>7.8520196300491431E-3</v>
      </c>
      <c r="H84" s="47">
        <v>8899.3333333333339</v>
      </c>
      <c r="I84" s="21">
        <f t="shared" si="25"/>
        <v>0</v>
      </c>
    </row>
    <row r="85" spans="1:11" ht="16.5" x14ac:dyDescent="0.3">
      <c r="A85" s="37"/>
      <c r="B85" s="34" t="s">
        <v>74</v>
      </c>
      <c r="C85" s="15" t="s">
        <v>144</v>
      </c>
      <c r="D85" s="13" t="s">
        <v>142</v>
      </c>
      <c r="E85" s="47">
        <v>1466.4285714285713</v>
      </c>
      <c r="F85" s="47">
        <v>1458.3333333333333</v>
      </c>
      <c r="G85" s="21">
        <f t="shared" si="24"/>
        <v>-5.5203766845266945E-3</v>
      </c>
      <c r="H85" s="47">
        <v>1456.6666666666667</v>
      </c>
      <c r="I85" s="21">
        <f t="shared" si="25"/>
        <v>1.1441647597252964E-3</v>
      </c>
    </row>
    <row r="86" spans="1:11" ht="16.5" x14ac:dyDescent="0.3">
      <c r="A86" s="37"/>
      <c r="B86" s="34" t="s">
        <v>77</v>
      </c>
      <c r="C86" s="15" t="s">
        <v>146</v>
      </c>
      <c r="D86" s="13" t="s">
        <v>162</v>
      </c>
      <c r="E86" s="47">
        <v>1531.3</v>
      </c>
      <c r="F86" s="47">
        <v>1509.3</v>
      </c>
      <c r="G86" s="21">
        <f t="shared" si="24"/>
        <v>-1.4366877816234573E-2</v>
      </c>
      <c r="H86" s="47">
        <v>1503.3</v>
      </c>
      <c r="I86" s="21">
        <f t="shared" si="25"/>
        <v>3.9912193175014972E-3</v>
      </c>
    </row>
    <row r="87" spans="1:11" ht="16.5" x14ac:dyDescent="0.3">
      <c r="A87" s="37"/>
      <c r="B87" s="34" t="s">
        <v>78</v>
      </c>
      <c r="C87" s="15" t="s">
        <v>149</v>
      </c>
      <c r="D87" s="25" t="s">
        <v>147</v>
      </c>
      <c r="E87" s="61">
        <v>1934.6</v>
      </c>
      <c r="F87" s="61">
        <v>1956.8</v>
      </c>
      <c r="G87" s="21">
        <f t="shared" si="24"/>
        <v>1.1475240359764317E-2</v>
      </c>
      <c r="H87" s="61">
        <v>1926.8</v>
      </c>
      <c r="I87" s="21">
        <f t="shared" si="25"/>
        <v>1.5569856757317833E-2</v>
      </c>
    </row>
    <row r="88" spans="1:11" ht="16.5" x14ac:dyDescent="0.3">
      <c r="A88" s="37"/>
      <c r="B88" s="34" t="s">
        <v>75</v>
      </c>
      <c r="C88" s="15" t="s">
        <v>148</v>
      </c>
      <c r="D88" s="25" t="s">
        <v>145</v>
      </c>
      <c r="E88" s="61">
        <v>806.56666666666661</v>
      </c>
      <c r="F88" s="61">
        <v>917.875</v>
      </c>
      <c r="G88" s="21">
        <f t="shared" si="24"/>
        <v>0.13800264495598635</v>
      </c>
      <c r="H88" s="61">
        <v>892.5</v>
      </c>
      <c r="I88" s="21">
        <f t="shared" si="25"/>
        <v>2.8431372549019607E-2</v>
      </c>
    </row>
    <row r="89" spans="1:11" ht="16.5" customHeight="1" thickBot="1" x14ac:dyDescent="0.35">
      <c r="A89" s="35"/>
      <c r="B89" s="36" t="s">
        <v>80</v>
      </c>
      <c r="C89" s="16" t="s">
        <v>151</v>
      </c>
      <c r="D89" s="12" t="s">
        <v>150</v>
      </c>
      <c r="E89" s="50">
        <v>3988.8</v>
      </c>
      <c r="F89" s="50">
        <v>4113.3</v>
      </c>
      <c r="G89" s="23">
        <f t="shared" si="24"/>
        <v>3.1212394705174486E-2</v>
      </c>
      <c r="H89" s="50">
        <v>3882.8</v>
      </c>
      <c r="I89" s="23">
        <f t="shared" si="25"/>
        <v>5.9364376223343979E-2</v>
      </c>
    </row>
    <row r="90" spans="1:11" ht="15.75" customHeight="1" thickBot="1" x14ac:dyDescent="0.25">
      <c r="A90" s="189" t="s">
        <v>194</v>
      </c>
      <c r="B90" s="190"/>
      <c r="C90" s="190"/>
      <c r="D90" s="191"/>
      <c r="E90" s="86">
        <f>SUM(E83:E89)</f>
        <v>19825.25079365079</v>
      </c>
      <c r="F90" s="86">
        <f>SUM(F83:F89)</f>
        <v>20029.941666666666</v>
      </c>
      <c r="G90" s="120">
        <f t="shared" ref="G90:G91" si="26">(F90-E90)/E90</f>
        <v>1.0324755794838658E-2</v>
      </c>
      <c r="H90" s="86">
        <f>SUM(H83:H89)</f>
        <v>19745.288888888888</v>
      </c>
      <c r="I90" s="111">
        <f t="shared" ref="I90:I91" si="27">(F90-H90)/H90</f>
        <v>1.4416237684826066E-2</v>
      </c>
    </row>
    <row r="91" spans="1:11" ht="15.75" customHeight="1" thickBot="1" x14ac:dyDescent="0.25">
      <c r="A91" s="189" t="s">
        <v>195</v>
      </c>
      <c r="B91" s="190"/>
      <c r="C91" s="190"/>
      <c r="D91" s="191"/>
      <c r="E91" s="106">
        <f>SUM(E90+E81+E74+E66+E55+E47+E39+E32)</f>
        <v>350983.01956825395</v>
      </c>
      <c r="F91" s="106">
        <f>SUM(F32,F39,F47,F55,F66,F74,F81,F90)</f>
        <v>350303.24381349201</v>
      </c>
      <c r="G91" s="108">
        <f t="shared" si="26"/>
        <v>-1.9367767580270295E-3</v>
      </c>
      <c r="H91" s="106">
        <f>SUM(H32,H39,H47,H55,H66,H74,H81,H90)</f>
        <v>352886.11881349207</v>
      </c>
      <c r="I91" s="121">
        <f t="shared" si="27"/>
        <v>-7.3192876180124371E-3</v>
      </c>
      <c r="J91" s="122"/>
    </row>
    <row r="92" spans="1:11" x14ac:dyDescent="0.25">
      <c r="E92" s="123"/>
      <c r="F92" s="123"/>
      <c r="K92" s="124"/>
    </row>
    <row r="95" spans="1:11" x14ac:dyDescent="0.25">
      <c r="E95" s="138"/>
      <c r="F95" s="138"/>
      <c r="G95" s="138"/>
      <c r="H95" s="138"/>
      <c r="I95" s="138"/>
    </row>
  </sheetData>
  <sortState ref="B83:I89">
    <sortCondition ref="I83:I89"/>
  </sortState>
  <mergeCells count="19"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  <mergeCell ref="A9:I9"/>
    <mergeCell ref="H13:H14"/>
    <mergeCell ref="I13:I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92"/>
  <sheetViews>
    <sheetView rightToLeft="1" tabSelected="1" topLeftCell="A6" zoomScaleNormal="100" workbookViewId="0">
      <selection activeCell="B16" sqref="B16:I40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31" customWidth="1"/>
    <col min="4" max="4" width="10.875" customWidth="1"/>
    <col min="5" max="5" width="11.375" customWidth="1"/>
    <col min="6" max="6" width="13.125" customWidth="1"/>
    <col min="7" max="7" width="11.25" style="82" customWidth="1"/>
    <col min="8" max="8" width="11.375" customWidth="1"/>
    <col min="9" max="9" width="11.7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0" t="s">
        <v>205</v>
      </c>
      <c r="B9" s="26"/>
      <c r="C9" s="26"/>
      <c r="D9" s="26"/>
      <c r="E9" s="139"/>
      <c r="F9" s="139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220</v>
      </c>
    </row>
    <row r="12" spans="1:9" ht="15.75" thickBot="1" x14ac:dyDescent="0.3"/>
    <row r="13" spans="1:9" ht="24.75" customHeight="1" x14ac:dyDescent="0.2">
      <c r="A13" s="183" t="s">
        <v>3</v>
      </c>
      <c r="B13" s="183"/>
      <c r="C13" s="185" t="s">
        <v>0</v>
      </c>
      <c r="D13" s="179" t="s">
        <v>207</v>
      </c>
      <c r="E13" s="179" t="s">
        <v>208</v>
      </c>
      <c r="F13" s="179" t="s">
        <v>209</v>
      </c>
      <c r="G13" s="179" t="s">
        <v>210</v>
      </c>
      <c r="H13" s="179" t="s">
        <v>211</v>
      </c>
      <c r="I13" s="179" t="s">
        <v>212</v>
      </c>
    </row>
    <row r="14" spans="1:9" ht="24.75" customHeight="1" thickBot="1" x14ac:dyDescent="0.25">
      <c r="A14" s="184"/>
      <c r="B14" s="184"/>
      <c r="C14" s="186"/>
      <c r="D14" s="199"/>
      <c r="E14" s="199"/>
      <c r="F14" s="199"/>
      <c r="G14" s="180"/>
      <c r="H14" s="199"/>
      <c r="I14" s="199"/>
    </row>
    <row r="15" spans="1:9" ht="17.25" customHeight="1" thickBot="1" x14ac:dyDescent="0.3">
      <c r="A15" s="90" t="s">
        <v>24</v>
      </c>
      <c r="B15" s="129"/>
      <c r="C15" s="5"/>
      <c r="D15" s="7"/>
      <c r="E15" s="7"/>
      <c r="F15" s="7"/>
      <c r="G15" s="7"/>
      <c r="H15" s="7"/>
      <c r="I15" s="8"/>
    </row>
    <row r="16" spans="1:9" ht="16.5" x14ac:dyDescent="0.3">
      <c r="A16" s="91"/>
      <c r="B16" s="141" t="s">
        <v>4</v>
      </c>
      <c r="C16" s="19" t="s">
        <v>163</v>
      </c>
      <c r="D16" s="134">
        <v>1062.5</v>
      </c>
      <c r="E16" s="54">
        <v>1250</v>
      </c>
      <c r="F16" s="142">
        <v>875</v>
      </c>
      <c r="G16" s="143">
        <v>1500</v>
      </c>
      <c r="H16" s="135">
        <v>1083</v>
      </c>
      <c r="I16" s="144">
        <f>AVERAGE(D16:H16)</f>
        <v>1154.0999999999999</v>
      </c>
    </row>
    <row r="17" spans="1:9" ht="16.5" x14ac:dyDescent="0.3">
      <c r="A17" s="92"/>
      <c r="B17" s="145" t="s">
        <v>5</v>
      </c>
      <c r="C17" s="15" t="s">
        <v>164</v>
      </c>
      <c r="D17" s="93">
        <v>1375</v>
      </c>
      <c r="E17" s="46">
        <v>1500</v>
      </c>
      <c r="F17" s="146">
        <v>1000</v>
      </c>
      <c r="G17" s="147">
        <v>1375</v>
      </c>
      <c r="H17" s="148">
        <v>1166</v>
      </c>
      <c r="I17" s="149">
        <f t="shared" ref="I17:I40" si="0">AVERAGE(D17:H17)</f>
        <v>1283.2</v>
      </c>
    </row>
    <row r="18" spans="1:9" ht="16.5" x14ac:dyDescent="0.3">
      <c r="A18" s="92"/>
      <c r="B18" s="145" t="s">
        <v>6</v>
      </c>
      <c r="C18" s="14" t="s">
        <v>165</v>
      </c>
      <c r="D18" s="150">
        <v>937.5</v>
      </c>
      <c r="E18" s="46">
        <v>1500</v>
      </c>
      <c r="F18" s="146">
        <v>1000</v>
      </c>
      <c r="G18" s="151">
        <v>1750</v>
      </c>
      <c r="H18" s="32">
        <v>1333</v>
      </c>
      <c r="I18" s="149">
        <f t="shared" si="0"/>
        <v>1304.0999999999999</v>
      </c>
    </row>
    <row r="19" spans="1:9" ht="16.5" x14ac:dyDescent="0.3">
      <c r="A19" s="92"/>
      <c r="B19" s="145" t="s">
        <v>7</v>
      </c>
      <c r="C19" s="15" t="s">
        <v>166</v>
      </c>
      <c r="D19" s="93">
        <v>833.33</v>
      </c>
      <c r="E19" s="46">
        <v>750</v>
      </c>
      <c r="F19" s="146">
        <v>750</v>
      </c>
      <c r="G19" s="147">
        <v>875</v>
      </c>
      <c r="H19" s="32">
        <v>1166</v>
      </c>
      <c r="I19" s="149">
        <f t="shared" si="0"/>
        <v>874.86599999999999</v>
      </c>
    </row>
    <row r="20" spans="1:9" ht="16.5" x14ac:dyDescent="0.3">
      <c r="A20" s="92"/>
      <c r="B20" s="145" t="s">
        <v>8</v>
      </c>
      <c r="C20" s="15" t="s">
        <v>167</v>
      </c>
      <c r="D20" s="93">
        <v>1875</v>
      </c>
      <c r="E20" s="46">
        <v>2500</v>
      </c>
      <c r="F20" s="146">
        <v>1500</v>
      </c>
      <c r="G20" s="147">
        <v>2750</v>
      </c>
      <c r="H20" s="32">
        <v>2000</v>
      </c>
      <c r="I20" s="149">
        <f t="shared" si="0"/>
        <v>2125</v>
      </c>
    </row>
    <row r="21" spans="1:9" ht="16.5" x14ac:dyDescent="0.3">
      <c r="A21" s="92"/>
      <c r="B21" s="145" t="s">
        <v>9</v>
      </c>
      <c r="C21" s="15" t="s">
        <v>168</v>
      </c>
      <c r="D21" s="93">
        <v>1333.33</v>
      </c>
      <c r="E21" s="46">
        <v>1750</v>
      </c>
      <c r="F21" s="146">
        <v>750</v>
      </c>
      <c r="G21" s="147">
        <v>1500</v>
      </c>
      <c r="H21" s="32">
        <v>1500</v>
      </c>
      <c r="I21" s="149">
        <f t="shared" si="0"/>
        <v>1366.6659999999999</v>
      </c>
    </row>
    <row r="22" spans="1:9" ht="16.5" x14ac:dyDescent="0.3">
      <c r="A22" s="92"/>
      <c r="B22" s="145" t="s">
        <v>10</v>
      </c>
      <c r="C22" s="15" t="s">
        <v>169</v>
      </c>
      <c r="D22" s="93">
        <v>1333.33</v>
      </c>
      <c r="E22" s="46">
        <v>1500</v>
      </c>
      <c r="F22" s="146">
        <v>1000</v>
      </c>
      <c r="G22" s="147">
        <v>1500</v>
      </c>
      <c r="H22" s="32">
        <v>1083</v>
      </c>
      <c r="I22" s="149">
        <f t="shared" si="0"/>
        <v>1283.2660000000001</v>
      </c>
    </row>
    <row r="23" spans="1:9" ht="16.5" x14ac:dyDescent="0.3">
      <c r="A23" s="92"/>
      <c r="B23" s="145" t="s">
        <v>11</v>
      </c>
      <c r="C23" s="15" t="s">
        <v>170</v>
      </c>
      <c r="D23" s="93">
        <v>229.17</v>
      </c>
      <c r="E23" s="46">
        <v>350</v>
      </c>
      <c r="F23" s="146">
        <v>400</v>
      </c>
      <c r="G23" s="147">
        <v>500</v>
      </c>
      <c r="H23" s="32">
        <v>316</v>
      </c>
      <c r="I23" s="149">
        <f t="shared" si="0"/>
        <v>359.03399999999999</v>
      </c>
    </row>
    <row r="24" spans="1:9" ht="16.5" x14ac:dyDescent="0.3">
      <c r="A24" s="92"/>
      <c r="B24" s="145" t="s">
        <v>12</v>
      </c>
      <c r="C24" s="15" t="s">
        <v>171</v>
      </c>
      <c r="D24" s="93"/>
      <c r="E24" s="46">
        <v>350</v>
      </c>
      <c r="F24" s="146">
        <v>500</v>
      </c>
      <c r="G24" s="147">
        <v>500</v>
      </c>
      <c r="H24" s="32">
        <v>500</v>
      </c>
      <c r="I24" s="149">
        <f t="shared" si="0"/>
        <v>462.5</v>
      </c>
    </row>
    <row r="25" spans="1:9" ht="16.5" x14ac:dyDescent="0.3">
      <c r="A25" s="92"/>
      <c r="B25" s="145" t="s">
        <v>13</v>
      </c>
      <c r="C25" s="15" t="s">
        <v>172</v>
      </c>
      <c r="D25" s="93">
        <v>375</v>
      </c>
      <c r="E25" s="46">
        <v>350</v>
      </c>
      <c r="F25" s="146">
        <v>500</v>
      </c>
      <c r="G25" s="147">
        <v>500</v>
      </c>
      <c r="H25" s="32">
        <v>500</v>
      </c>
      <c r="I25" s="149">
        <f t="shared" si="0"/>
        <v>445</v>
      </c>
    </row>
    <row r="26" spans="1:9" ht="16.5" x14ac:dyDescent="0.3">
      <c r="A26" s="92"/>
      <c r="B26" s="145" t="s">
        <v>14</v>
      </c>
      <c r="C26" s="15" t="s">
        <v>173</v>
      </c>
      <c r="D26" s="93">
        <v>354.17</v>
      </c>
      <c r="E26" s="46">
        <v>500</v>
      </c>
      <c r="F26" s="146">
        <v>500</v>
      </c>
      <c r="G26" s="147">
        <v>500</v>
      </c>
      <c r="H26" s="32">
        <v>500</v>
      </c>
      <c r="I26" s="149">
        <f t="shared" si="0"/>
        <v>470.834</v>
      </c>
    </row>
    <row r="27" spans="1:9" ht="17.25" thickBot="1" x14ac:dyDescent="0.35">
      <c r="A27" s="92"/>
      <c r="B27" s="152" t="s">
        <v>15</v>
      </c>
      <c r="C27" s="16" t="s">
        <v>174</v>
      </c>
      <c r="D27" s="136">
        <v>937.5</v>
      </c>
      <c r="E27" s="46">
        <v>1250</v>
      </c>
      <c r="F27" s="153">
        <v>1000</v>
      </c>
      <c r="G27" s="154">
        <v>875</v>
      </c>
      <c r="H27" s="137">
        <v>1166</v>
      </c>
      <c r="I27" s="95">
        <f t="shared" si="0"/>
        <v>1045.7</v>
      </c>
    </row>
    <row r="28" spans="1:9" ht="16.5" x14ac:dyDescent="0.3">
      <c r="A28" s="92"/>
      <c r="B28" s="141" t="s">
        <v>16</v>
      </c>
      <c r="C28" s="19" t="s">
        <v>175</v>
      </c>
      <c r="D28" s="134">
        <v>375</v>
      </c>
      <c r="E28" s="46">
        <v>350</v>
      </c>
      <c r="F28" s="142">
        <v>500</v>
      </c>
      <c r="G28" s="143">
        <v>500</v>
      </c>
      <c r="H28" s="135">
        <v>500</v>
      </c>
      <c r="I28" s="144">
        <f t="shared" si="0"/>
        <v>445</v>
      </c>
    </row>
    <row r="29" spans="1:9" ht="16.5" x14ac:dyDescent="0.3">
      <c r="A29" s="92"/>
      <c r="B29" s="155" t="s">
        <v>17</v>
      </c>
      <c r="C29" s="14" t="s">
        <v>176</v>
      </c>
      <c r="D29" s="150"/>
      <c r="E29" s="46">
        <v>1000</v>
      </c>
      <c r="F29" s="146">
        <v>1000</v>
      </c>
      <c r="G29" s="147">
        <v>1000</v>
      </c>
      <c r="H29" s="32">
        <v>916</v>
      </c>
      <c r="I29" s="149">
        <f t="shared" si="0"/>
        <v>979</v>
      </c>
    </row>
    <row r="30" spans="1:9" ht="16.5" x14ac:dyDescent="0.3">
      <c r="A30" s="92"/>
      <c r="B30" s="145" t="s">
        <v>18</v>
      </c>
      <c r="C30" s="15" t="s">
        <v>177</v>
      </c>
      <c r="D30" s="93"/>
      <c r="E30" s="46">
        <v>1250</v>
      </c>
      <c r="F30" s="146">
        <v>1500</v>
      </c>
      <c r="G30" s="147">
        <v>1000</v>
      </c>
      <c r="H30" s="32">
        <v>916</v>
      </c>
      <c r="I30" s="149">
        <f t="shared" si="0"/>
        <v>1166.5</v>
      </c>
    </row>
    <row r="31" spans="1:9" ht="17.25" thickBot="1" x14ac:dyDescent="0.35">
      <c r="A31" s="94"/>
      <c r="B31" s="152" t="s">
        <v>19</v>
      </c>
      <c r="C31" s="156" t="s">
        <v>178</v>
      </c>
      <c r="D31" s="157">
        <v>1000</v>
      </c>
      <c r="E31" s="49">
        <v>1100</v>
      </c>
      <c r="F31" s="153">
        <v>925</v>
      </c>
      <c r="G31" s="154">
        <v>1125</v>
      </c>
      <c r="H31" s="158">
        <v>1083</v>
      </c>
      <c r="I31" s="95">
        <f t="shared" si="0"/>
        <v>1046.5999999999999</v>
      </c>
    </row>
    <row r="32" spans="1:9" ht="17.25" customHeight="1" thickBot="1" x14ac:dyDescent="0.3">
      <c r="A32" s="90" t="s">
        <v>20</v>
      </c>
      <c r="B32" s="159" t="s">
        <v>21</v>
      </c>
      <c r="C32" s="160"/>
      <c r="D32" s="161"/>
      <c r="E32" s="162"/>
      <c r="F32" s="163"/>
      <c r="G32" s="161"/>
      <c r="H32" s="164"/>
      <c r="I32" s="165"/>
    </row>
    <row r="33" spans="1:9" ht="16.5" x14ac:dyDescent="0.3">
      <c r="A33" s="91"/>
      <c r="B33" s="141" t="s">
        <v>26</v>
      </c>
      <c r="C33" s="166" t="s">
        <v>179</v>
      </c>
      <c r="D33" s="134">
        <v>1666.67</v>
      </c>
      <c r="E33" s="42">
        <v>3000</v>
      </c>
      <c r="F33" s="142">
        <v>1500</v>
      </c>
      <c r="G33" s="144">
        <v>3000</v>
      </c>
      <c r="H33" s="135">
        <v>1833</v>
      </c>
      <c r="I33" s="144">
        <f t="shared" si="0"/>
        <v>2199.9340000000002</v>
      </c>
    </row>
    <row r="34" spans="1:9" ht="16.5" x14ac:dyDescent="0.3">
      <c r="A34" s="92"/>
      <c r="B34" s="145" t="s">
        <v>27</v>
      </c>
      <c r="C34" s="15" t="s">
        <v>180</v>
      </c>
      <c r="D34" s="93">
        <v>1312.5</v>
      </c>
      <c r="E34" s="46">
        <v>2500</v>
      </c>
      <c r="F34" s="146">
        <v>1500</v>
      </c>
      <c r="G34" s="149">
        <v>3000</v>
      </c>
      <c r="H34" s="32">
        <v>1833</v>
      </c>
      <c r="I34" s="149">
        <f t="shared" si="0"/>
        <v>2029.1</v>
      </c>
    </row>
    <row r="35" spans="1:9" ht="16.5" x14ac:dyDescent="0.3">
      <c r="A35" s="92"/>
      <c r="B35" s="155" t="s">
        <v>28</v>
      </c>
      <c r="C35" s="15" t="s">
        <v>181</v>
      </c>
      <c r="D35" s="93">
        <v>1500</v>
      </c>
      <c r="E35" s="46">
        <v>1750</v>
      </c>
      <c r="F35" s="146">
        <v>1500</v>
      </c>
      <c r="G35" s="149">
        <v>1500</v>
      </c>
      <c r="H35" s="32">
        <v>1666</v>
      </c>
      <c r="I35" s="149">
        <f t="shared" si="0"/>
        <v>1583.2</v>
      </c>
    </row>
    <row r="36" spans="1:9" ht="16.5" x14ac:dyDescent="0.3">
      <c r="A36" s="92"/>
      <c r="B36" s="145" t="s">
        <v>29</v>
      </c>
      <c r="C36" s="15" t="s">
        <v>182</v>
      </c>
      <c r="D36" s="93">
        <v>1500</v>
      </c>
      <c r="E36" s="46">
        <v>2000</v>
      </c>
      <c r="F36" s="146"/>
      <c r="G36" s="149">
        <v>2000</v>
      </c>
      <c r="H36" s="32">
        <v>1416</v>
      </c>
      <c r="I36" s="149">
        <f t="shared" si="0"/>
        <v>1729</v>
      </c>
    </row>
    <row r="37" spans="1:9" ht="16.5" customHeight="1" thickBot="1" x14ac:dyDescent="0.35">
      <c r="A37" s="94"/>
      <c r="B37" s="155" t="s">
        <v>30</v>
      </c>
      <c r="C37" s="15" t="s">
        <v>183</v>
      </c>
      <c r="D37" s="167">
        <v>1750</v>
      </c>
      <c r="E37" s="49">
        <v>2500</v>
      </c>
      <c r="F37" s="153">
        <v>2000</v>
      </c>
      <c r="G37" s="168">
        <v>1750</v>
      </c>
      <c r="H37" s="137">
        <v>1666</v>
      </c>
      <c r="I37" s="95">
        <f t="shared" si="0"/>
        <v>1933.2</v>
      </c>
    </row>
    <row r="38" spans="1:9" ht="17.25" customHeight="1" thickBot="1" x14ac:dyDescent="0.3">
      <c r="A38" s="90" t="s">
        <v>25</v>
      </c>
      <c r="B38" s="159" t="s">
        <v>51</v>
      </c>
      <c r="C38" s="160"/>
      <c r="D38" s="161"/>
      <c r="E38" s="169"/>
      <c r="F38" s="163"/>
      <c r="G38" s="170"/>
      <c r="H38" s="171"/>
      <c r="I38" s="95"/>
    </row>
    <row r="39" spans="1:9" ht="17.25" thickBot="1" x14ac:dyDescent="0.35">
      <c r="A39" s="91"/>
      <c r="B39" s="141" t="s">
        <v>31</v>
      </c>
      <c r="C39" s="172" t="s">
        <v>213</v>
      </c>
      <c r="D39" s="42">
        <v>25000</v>
      </c>
      <c r="E39" s="42">
        <v>30000</v>
      </c>
      <c r="F39" s="142">
        <v>23000</v>
      </c>
      <c r="G39" s="173">
        <v>20000</v>
      </c>
      <c r="H39" s="174">
        <v>25000</v>
      </c>
      <c r="I39" s="95">
        <f t="shared" si="0"/>
        <v>24600</v>
      </c>
    </row>
    <row r="40" spans="1:9" ht="17.25" thickBot="1" x14ac:dyDescent="0.35">
      <c r="A40" s="94"/>
      <c r="B40" s="152" t="s">
        <v>32</v>
      </c>
      <c r="C40" s="156" t="s">
        <v>185</v>
      </c>
      <c r="D40" s="49">
        <v>16000</v>
      </c>
      <c r="E40" s="49">
        <v>18000</v>
      </c>
      <c r="F40" s="153">
        <v>15000</v>
      </c>
      <c r="G40" s="85">
        <v>15000</v>
      </c>
      <c r="H40" s="175">
        <v>16333</v>
      </c>
      <c r="I40" s="95">
        <f t="shared" si="0"/>
        <v>16066.6</v>
      </c>
    </row>
    <row r="41" spans="1:9" x14ac:dyDescent="0.25">
      <c r="D41" s="96"/>
      <c r="E41" s="96"/>
      <c r="F41" s="96"/>
      <c r="G41" s="97"/>
      <c r="H41" s="96"/>
      <c r="I41" s="96"/>
    </row>
    <row r="44" spans="1:9" x14ac:dyDescent="0.25">
      <c r="G44"/>
    </row>
    <row r="45" spans="1:9" ht="14.25" customHeight="1" x14ac:dyDescent="0.25"/>
    <row r="46" spans="1:9" x14ac:dyDescent="0.25">
      <c r="G46"/>
    </row>
    <row r="48" spans="1:9" x14ac:dyDescent="0.25">
      <c r="G48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07-10-2019</vt:lpstr>
      <vt:lpstr>By Order</vt:lpstr>
      <vt:lpstr>All Stores</vt:lpstr>
      <vt:lpstr>'07-10-2019'!Print_Titles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2019-10-11T06:52:43Z</cp:lastPrinted>
  <dcterms:created xsi:type="dcterms:W3CDTF">2010-10-20T06:23:14Z</dcterms:created>
  <dcterms:modified xsi:type="dcterms:W3CDTF">2019-10-11T07:14:53Z</dcterms:modified>
</cp:coreProperties>
</file>