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25-11-2019" sheetId="9" r:id="rId4"/>
    <sheet name="By Order" sheetId="11" r:id="rId5"/>
    <sheet name="All Stores" sheetId="12" r:id="rId6"/>
  </sheets>
  <definedNames>
    <definedName name="_xlnm.Print_Titles" localSheetId="3">'25-11-2019'!$12:$14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7" i="11" l="1"/>
  <c r="G87" i="11"/>
  <c r="I85" i="11"/>
  <c r="G85" i="11"/>
  <c r="I89" i="11"/>
  <c r="G89" i="11"/>
  <c r="I83" i="11"/>
  <c r="G83" i="11"/>
  <c r="I86" i="11"/>
  <c r="G86" i="11"/>
  <c r="I88" i="11"/>
  <c r="G88" i="11"/>
  <c r="I84" i="11"/>
  <c r="G84" i="11"/>
  <c r="I80" i="11"/>
  <c r="G80" i="11"/>
  <c r="I78" i="11"/>
  <c r="G78" i="11"/>
  <c r="I76" i="11"/>
  <c r="G76" i="11"/>
  <c r="I77" i="11"/>
  <c r="G77" i="11"/>
  <c r="I79" i="11"/>
  <c r="G79" i="11"/>
  <c r="I68" i="11"/>
  <c r="G68" i="11"/>
  <c r="I72" i="11"/>
  <c r="G72" i="11"/>
  <c r="I73" i="11"/>
  <c r="G73" i="11"/>
  <c r="I71" i="11"/>
  <c r="G71" i="11"/>
  <c r="I69" i="11"/>
  <c r="G69" i="11"/>
  <c r="I70" i="11"/>
  <c r="G70" i="11"/>
  <c r="I58" i="11"/>
  <c r="G58" i="11"/>
  <c r="I60" i="11"/>
  <c r="G60" i="11"/>
  <c r="I63" i="11"/>
  <c r="G63" i="11"/>
  <c r="I59" i="11"/>
  <c r="G59" i="11"/>
  <c r="I64" i="11"/>
  <c r="G64" i="11"/>
  <c r="I61" i="11"/>
  <c r="G61" i="11"/>
  <c r="I65" i="11"/>
  <c r="G65" i="11"/>
  <c r="I62" i="11"/>
  <c r="G62" i="11"/>
  <c r="I57" i="11"/>
  <c r="G57" i="11"/>
  <c r="I51" i="11"/>
  <c r="G51" i="11"/>
  <c r="I49" i="11"/>
  <c r="G49" i="11"/>
  <c r="I54" i="11"/>
  <c r="G54" i="11"/>
  <c r="I53" i="11"/>
  <c r="G53" i="11"/>
  <c r="I52" i="11"/>
  <c r="G52" i="11"/>
  <c r="I50" i="11"/>
  <c r="G50" i="11"/>
  <c r="I43" i="11"/>
  <c r="G43" i="11"/>
  <c r="I46" i="11"/>
  <c r="G46" i="11"/>
  <c r="I42" i="11"/>
  <c r="G42" i="11"/>
  <c r="I45" i="11"/>
  <c r="G45" i="11"/>
  <c r="I41" i="11"/>
  <c r="G41" i="11"/>
  <c r="I44" i="11"/>
  <c r="G44" i="11"/>
  <c r="I36" i="11"/>
  <c r="G36" i="11"/>
  <c r="I34" i="11"/>
  <c r="G34" i="11"/>
  <c r="I35" i="11"/>
  <c r="G35" i="11"/>
  <c r="I38" i="11"/>
  <c r="G38" i="11"/>
  <c r="I37" i="11"/>
  <c r="G37" i="11"/>
  <c r="I22" i="11"/>
  <c r="G22" i="11"/>
  <c r="I21" i="11"/>
  <c r="G21" i="11"/>
  <c r="I26" i="11"/>
  <c r="G26" i="11"/>
  <c r="I19" i="11"/>
  <c r="G19" i="11"/>
  <c r="I17" i="11"/>
  <c r="G17" i="11"/>
  <c r="I27" i="11"/>
  <c r="G27" i="11"/>
  <c r="I18" i="11"/>
  <c r="G18" i="11"/>
  <c r="I24" i="11"/>
  <c r="G24" i="11"/>
  <c r="I29" i="11"/>
  <c r="G29" i="11"/>
  <c r="I23" i="11"/>
  <c r="G23" i="11"/>
  <c r="I30" i="11"/>
  <c r="G30" i="11"/>
  <c r="I20" i="11"/>
  <c r="G20" i="11"/>
  <c r="I16" i="11"/>
  <c r="G16" i="11"/>
  <c r="I25" i="11"/>
  <c r="G25" i="11"/>
  <c r="I31" i="11"/>
  <c r="G31" i="11"/>
  <c r="I28" i="11"/>
  <c r="G28" i="11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5" l="1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G34" i="7"/>
  <c r="I19" i="5"/>
  <c r="D40" i="8" l="1"/>
  <c r="E40" i="8" l="1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H74" i="11"/>
  <c r="I74" i="11" l="1"/>
  <c r="G16" i="5" l="1"/>
  <c r="G18" i="5" l="1"/>
  <c r="G40" i="8" l="1"/>
  <c r="E32" i="11"/>
  <c r="E39" i="1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H90" i="11" l="1"/>
  <c r="F90" i="11"/>
  <c r="H81" i="11"/>
  <c r="F81" i="11"/>
  <c r="H66" i="11"/>
  <c r="I66" i="11" s="1"/>
  <c r="H55" i="11"/>
  <c r="F55" i="11"/>
  <c r="H47" i="11"/>
  <c r="F47" i="11"/>
  <c r="H39" i="11"/>
  <c r="F39" i="11"/>
  <c r="H32" i="11"/>
  <c r="F32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G39" i="11"/>
  <c r="I32" i="11"/>
  <c r="I81" i="11"/>
  <c r="G32" i="11"/>
  <c r="I91" i="11" l="1"/>
  <c r="G91" i="1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71" i="9" l="1"/>
  <c r="I72" i="9"/>
  <c r="I73" i="9"/>
  <c r="I74" i="9"/>
  <c r="I70" i="9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<sst xmlns="http://schemas.openxmlformats.org/spreadsheetml/2006/main" count="849" uniqueCount="226">
  <si>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</si>
  <si>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</si>
  <si>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</si>
  <si>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</si>
  <si>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</si>
  <si>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</si>
  <si>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</si>
  <si>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</si>
  <si>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</si>
  <si>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</si>
  <si>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</si>
  <si>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</si>
  <si>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</si>
  <si>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</si>
  <si>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</si>
  <si>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</si>
  <si>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</si>
  <si>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</si>
  <si>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</si>
  <si>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</si>
  <si>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</si>
  <si>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</si>
  <si>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</si>
  <si>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</si>
  <si>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</si>
  <si>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</si>
  <si>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</si>
  <si>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</si>
  <si>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</si>
  <si>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</si>
  <si>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</si>
  <si>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</si>
  <si>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</si>
  <si>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</si>
  <si>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</si>
  <si>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</si>
  <si>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</si>
  <si>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</si>
  <si>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</si>
  <si>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</si>
  <si>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</si>
  <si>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</si>
  <si>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</si>
  <si>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</si>
  <si>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</si>
  <si>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</si>
  <si>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</si>
  <si>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</si>
  <si>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</si>
  <si>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</si>
  <si>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</si>
  <si>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</si>
  <si>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</si>
  <si>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</si>
  <si>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</si>
  <si>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</si>
  <si>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</si>
  <si>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</si>
  <si>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</si>
  <si>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</si>
  <si>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</si>
  <si>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</si>
  <si>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</si>
  <si>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</si>
  <si>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</si>
  <si>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</si>
  <si>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</si>
  <si>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</si>
  <si>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</si>
  <si>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</si>
  <si>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</si>
  <si>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</si>
  <si>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</si>
  <si>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</si>
  <si>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</si>
  <si>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</si>
  <si>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</si>
  <si>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</si>
  <si>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</si>
  <si>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</si>
  <si>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</si>
  <si>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</si>
  <si>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</si>
  <si>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</si>
  <si>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</si>
  <si>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</si>
  <si>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</si>
  <si>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</si>
  <si>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</si>
  <si>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</si>
  <si>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</si>
  <si>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</si>
  <si>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</si>
  <si>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</si>
  <si>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</si>
  <si>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</si>
  <si>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</si>
  <si>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</si>
  <si>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</si>
  <si>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</si>
  <si>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</si>
  <si>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</si>
  <si>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</si>
  <si>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</si>
  <si>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</si>
  <si>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</si>
  <si>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</si>
  <si>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</si>
  <si>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</si>
  <si>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</si>
  <si>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</si>
  <si>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</si>
  <si>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</si>
  <si>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</si>
  <si>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</si>
  <si>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</si>
  <si>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</si>
  <si>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</si>
  <si>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</si>
  <si>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</si>
  <si>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</si>
  <si>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</si>
  <si>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</si>
  <si>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</si>
  <si>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</si>
  <si>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</si>
  <si>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</si>
  <si>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</si>
  <si>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</si>
  <si>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</si>
  <si>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</si>
  <si>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</si>
  <si>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</si>
  <si>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</si>
  <si>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</si>
  <si>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</si>
  <si>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</si>
  <si>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</si>
  <si>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</si>
  <si>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</si>
  <si>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</si>
  <si>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</si>
  <si>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</si>
  <si>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</si>
  <si>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</si>
  <si>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</si>
  <si>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</si>
  <si>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</si>
  <si>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</si>
  <si>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</si>
  <si>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</si>
  <si>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</si>
  <si>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</si>
  <si>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</si>
  <si>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</si>
  <si>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</si>
  <si>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</si>
  <si>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</si>
  <si>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</si>
  <si>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</si>
  <si>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</si>
  <si>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</si>
  <si>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</si>
  <si>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</si>
  <si>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</si>
  <si>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</si>
  <si>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</si>
  <si>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</si>
  <si>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</si>
  <si>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</si>
  <si>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</si>
  <si>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</si>
  <si>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</si>
  <si>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</si>
  <si>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</si>
  <si>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</si>
  <si>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</si>
  <si>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</si>
  <si>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</si>
  <si>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</si>
  <si>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</si>
  <si>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</si>
  <si>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</si>
  <si>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</si>
  <si>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</si>
  <si>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</si>
  <si>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</si>
  <si>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</si>
  <si>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</si>
  <si>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</si>
  <si>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</si>
  <si>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</si>
  <si>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</si>
  <si>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</si>
  <si>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</si>
  <si>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</si>
  <si>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</si>
  <si>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</si>
  <si>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</si>
  <si>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</si>
  <si>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</si>
  <si>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</si>
  <si>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</si>
  <si>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</si>
  <si>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</si>
  <si>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</si>
  <si>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</si>
  <si>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</si>
  <si>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معدل الأسعار في تشرين الثاني 2018 (ل.ل.)</t>
  </si>
  <si>
    <t>معدل أسعار  السوبرماركات في 18-11-2019 (ل.ل.)</t>
  </si>
  <si>
    <t>معدل أسعار المحلات والملاحم في 18-11-2019 (ل.ل.)</t>
  </si>
  <si>
    <t>المعدل العام للأسعار في 18-11-2019  (ل.ل.)</t>
  </si>
  <si>
    <t xml:space="preserve"> التاريخ 25 تشرين الثاني 2019</t>
  </si>
  <si>
    <t>معدل أسعار  السوبرماركات في 25-11-2019 (ل.ل.)</t>
  </si>
  <si>
    <t>معدل أسعار المحلات والملاحم في 25-11-2019 (ل.ل.)</t>
  </si>
  <si>
    <t>المعدل العام للأسعار في 25-11-2019  (ل.ل.)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</si>
  <si>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</si>
  <si>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</si>
  <si>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</si>
  <si>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</si>
  <si>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</si>
  <si>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</si>
  <si>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</si>
  <si>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</si>
  <si>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</si>
  <si>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 xml:space="preserve"> التاريخ 25 تشرين الثاني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</si>
</sst>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9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17" fillId="0" borderId="0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 vertical="center"/>
    </xf>
    <xf numFmtId="1" fontId="14" fillId="2" borderId="17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 readingOrder="2"/>
    </xf>
    <xf numFmtId="0" fontId="8" fillId="0" borderId="0" xfId="0" applyFont="1" applyAlignment="1">
      <alignment horizontal="center"/>
    </xf>
    <xf numFmtId="0" fontId="0" fillId="0" borderId="0" xfId="0" applyBorder="1"/>
    <xf numFmtId="1" fontId="1" fillId="2" borderId="28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724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724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724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724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topLeftCell="A3" zoomScaleNormal="100" workbookViewId="0">
      <selection activeCell="F58" sqref="F58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48" t="s">
        <v>202</v>
      </c>
      <c r="B9" s="148"/>
      <c r="C9" s="148"/>
      <c r="D9" s="148"/>
      <c r="E9" s="148"/>
      <c r="F9" s="148"/>
      <c r="G9" s="148"/>
      <c r="H9" s="148"/>
      <c r="I9" s="148"/>
    </row>
    <row r="10" spans="1:9" ht="18" x14ac:dyDescent="0.2">
      <c r="A10" s="2" t="s">
        <v>212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49" t="s">
        <v>3</v>
      </c>
      <c r="B12" s="155"/>
      <c r="C12" s="153" t="s">
        <v>0</v>
      </c>
      <c r="D12" s="151" t="s">
        <v>23</v>
      </c>
      <c r="E12" s="151" t="s">
        <v>208</v>
      </c>
      <c r="F12" s="151" t="s">
        <v>213</v>
      </c>
      <c r="G12" s="151" t="s">
        <v>197</v>
      </c>
      <c r="H12" s="151" t="s">
        <v>209</v>
      </c>
      <c r="I12" s="151" t="s">
        <v>187</v>
      </c>
    </row>
    <row r="13" spans="1:9" ht="38.25" customHeight="1" thickBot="1" x14ac:dyDescent="0.25">
      <c r="A13" s="150"/>
      <c r="B13" s="156"/>
      <c r="C13" s="154"/>
      <c r="D13" s="152"/>
      <c r="E13" s="152"/>
      <c r="F13" s="152"/>
      <c r="G13" s="152"/>
      <c r="H13" s="152"/>
      <c r="I13" s="152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1720.2249999999999</v>
      </c>
      <c r="F15" s="43">
        <v>1708.8</v>
      </c>
      <c r="G15" s="45">
        <f t="shared" ref="G15:G30" si="0">(F15-E15)/E15</f>
        <v>-6.6415730500370331E-3</v>
      </c>
      <c r="H15" s="43">
        <v>1563.8</v>
      </c>
      <c r="I15" s="45">
        <f>(F15-H15)/H15</f>
        <v>9.272285458498529E-2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2499.5</v>
      </c>
      <c r="F16" s="47">
        <v>2016.4444444444443</v>
      </c>
      <c r="G16" s="48">
        <f t="shared" si="0"/>
        <v>-0.19326087439710168</v>
      </c>
      <c r="H16" s="47">
        <v>1642</v>
      </c>
      <c r="I16" s="44">
        <f t="shared" ref="I16:I30" si="1">(F16-H16)/H16</f>
        <v>0.22804168358370544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1602.94175</v>
      </c>
      <c r="F17" s="47">
        <v>1494.8</v>
      </c>
      <c r="G17" s="48">
        <f t="shared" si="0"/>
        <v>-6.7464553842957797E-2</v>
      </c>
      <c r="H17" s="47">
        <v>1517.8</v>
      </c>
      <c r="I17" s="44">
        <f>(F17-H17)/H17</f>
        <v>-1.5153511661615496E-2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778.01675</v>
      </c>
      <c r="F18" s="47">
        <v>804.8</v>
      </c>
      <c r="G18" s="48">
        <f t="shared" si="0"/>
        <v>3.442503005237349E-2</v>
      </c>
      <c r="H18" s="47">
        <v>783.8</v>
      </c>
      <c r="I18" s="44">
        <f t="shared" si="1"/>
        <v>2.6792549119673388E-2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2918.7723055555552</v>
      </c>
      <c r="F19" s="47">
        <v>2510.8888888888887</v>
      </c>
      <c r="G19" s="48">
        <f>(F19-E19)/E19</f>
        <v>-0.13974485638715506</v>
      </c>
      <c r="H19" s="47">
        <v>2566.4444444444443</v>
      </c>
      <c r="I19" s="44">
        <f>(F19-H19)/H19</f>
        <v>-2.1646895835137282E-2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1733.9917500000001</v>
      </c>
      <c r="F20" s="47">
        <v>1608.8</v>
      </c>
      <c r="G20" s="48">
        <f t="shared" si="0"/>
        <v>-7.2198584566506838E-2</v>
      </c>
      <c r="H20" s="47">
        <v>1472.8</v>
      </c>
      <c r="I20" s="44">
        <f t="shared" si="1"/>
        <v>9.2341118957088547E-2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1415.3332500000001</v>
      </c>
      <c r="F21" s="47">
        <v>1364.8</v>
      </c>
      <c r="G21" s="48">
        <f t="shared" si="0"/>
        <v>-3.5704135404153174E-2</v>
      </c>
      <c r="H21" s="47">
        <v>1462.8</v>
      </c>
      <c r="I21" s="44">
        <f t="shared" si="1"/>
        <v>-6.6994804484550183E-2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418.3125</v>
      </c>
      <c r="F22" s="47">
        <v>424.5</v>
      </c>
      <c r="G22" s="48">
        <f t="shared" si="0"/>
        <v>1.4791573285522188E-2</v>
      </c>
      <c r="H22" s="47">
        <v>359.5</v>
      </c>
      <c r="I22" s="44">
        <f t="shared" si="1"/>
        <v>0.1808066759388039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542.55624999999998</v>
      </c>
      <c r="F23" s="47">
        <v>544.29999999999995</v>
      </c>
      <c r="G23" s="48">
        <f t="shared" si="0"/>
        <v>3.2139524703659341E-3</v>
      </c>
      <c r="H23" s="47">
        <v>539.5</v>
      </c>
      <c r="I23" s="44">
        <f t="shared" si="1"/>
        <v>8.8971269694160422E-3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531.87924999999996</v>
      </c>
      <c r="F24" s="47">
        <v>519.5</v>
      </c>
      <c r="G24" s="48">
        <f t="shared" si="0"/>
        <v>-2.3274549627570463E-2</v>
      </c>
      <c r="H24" s="47">
        <v>539.5</v>
      </c>
      <c r="I24" s="44">
        <f t="shared" si="1"/>
        <v>-3.7071362372567189E-2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545.52499999999998</v>
      </c>
      <c r="F25" s="47">
        <v>539.29999999999995</v>
      </c>
      <c r="G25" s="48">
        <f t="shared" si="0"/>
        <v>-1.1411026075798586E-2</v>
      </c>
      <c r="H25" s="47">
        <v>539.5</v>
      </c>
      <c r="I25" s="44">
        <f t="shared" si="1"/>
        <v>-3.7071362372575621E-4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2042.35</v>
      </c>
      <c r="F26" s="47">
        <v>1344.8</v>
      </c>
      <c r="G26" s="48">
        <f t="shared" si="0"/>
        <v>-0.34154283056283202</v>
      </c>
      <c r="H26" s="47">
        <v>1509.8</v>
      </c>
      <c r="I26" s="44">
        <f t="shared" si="1"/>
        <v>-0.10928599814544973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534.27499999999998</v>
      </c>
      <c r="F27" s="47">
        <v>532</v>
      </c>
      <c r="G27" s="48">
        <f t="shared" si="0"/>
        <v>-4.2581067802161384E-3</v>
      </c>
      <c r="H27" s="47">
        <v>532</v>
      </c>
      <c r="I27" s="44">
        <f t="shared" si="1"/>
        <v>0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1096.5437499999998</v>
      </c>
      <c r="F28" s="47">
        <v>1034.8</v>
      </c>
      <c r="G28" s="48">
        <f t="shared" si="0"/>
        <v>-5.6307602865822613E-2</v>
      </c>
      <c r="H28" s="47">
        <v>1009.8</v>
      </c>
      <c r="I28" s="44">
        <f t="shared" si="1"/>
        <v>2.475737769855417E-2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1254.375</v>
      </c>
      <c r="F29" s="47">
        <v>1895</v>
      </c>
      <c r="G29" s="48">
        <f t="shared" si="0"/>
        <v>0.5107125062282013</v>
      </c>
      <c r="H29" s="47">
        <v>1870</v>
      </c>
      <c r="I29" s="44">
        <f t="shared" si="1"/>
        <v>1.3368983957219251E-2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1232.0707499999999</v>
      </c>
      <c r="F30" s="50">
        <v>1111.5</v>
      </c>
      <c r="G30" s="51">
        <f t="shared" si="0"/>
        <v>-9.7860248691075472E-2</v>
      </c>
      <c r="H30" s="50">
        <v>1157.4000000000001</v>
      </c>
      <c r="I30" s="56">
        <f t="shared" si="1"/>
        <v>-3.965785381026446E-2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2200.6875</v>
      </c>
      <c r="F32" s="43">
        <v>2318.75</v>
      </c>
      <c r="G32" s="45">
        <f>(F32-E32)/E32</f>
        <v>5.3648007724858712E-2</v>
      </c>
      <c r="H32" s="43">
        <v>2405</v>
      </c>
      <c r="I32" s="44">
        <f>(F32-H32)/H32</f>
        <v>-3.5862785862785865E-2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2016.27925</v>
      </c>
      <c r="F33" s="47">
        <v>2139.8000000000002</v>
      </c>
      <c r="G33" s="48">
        <f>(F33-E33)/E33</f>
        <v>6.1261727511206662E-2</v>
      </c>
      <c r="H33" s="47">
        <v>2133.8000000000002</v>
      </c>
      <c r="I33" s="44">
        <f>(F33-H33)/H33</f>
        <v>2.8118849001780859E-3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1210.8125</v>
      </c>
      <c r="F34" s="47">
        <v>1446.875</v>
      </c>
      <c r="G34" s="48">
        <f>(F34-E34)/E34</f>
        <v>0.19496206059980384</v>
      </c>
      <c r="H34" s="47">
        <v>1442.375</v>
      </c>
      <c r="I34" s="44">
        <f>(F34-H34)/H34</f>
        <v>3.1198544067943495E-3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1441.6166666666668</v>
      </c>
      <c r="F35" s="47">
        <v>1575</v>
      </c>
      <c r="G35" s="48">
        <f>(F35-E35)/E35</f>
        <v>9.2523440119310407E-2</v>
      </c>
      <c r="H35" s="47">
        <v>1938</v>
      </c>
      <c r="I35" s="44">
        <f>(F35-H35)/H35</f>
        <v>-0.18730650154798761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1289.875</v>
      </c>
      <c r="F36" s="50">
        <v>1734.8</v>
      </c>
      <c r="G36" s="51">
        <f>(F36-E36)/E36</f>
        <v>0.34493652485705978</v>
      </c>
      <c r="H36" s="50">
        <v>1844.8</v>
      </c>
      <c r="I36" s="56">
        <f>(F36-H36)/H36</f>
        <v>-5.962705984388552E-2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26551.770138888889</v>
      </c>
      <c r="F38" s="43">
        <v>29823.333333333332</v>
      </c>
      <c r="G38" s="45">
        <f t="shared" ref="G38:G43" si="2">(F38-E38)/E38</f>
        <v>0.12321450424326956</v>
      </c>
      <c r="H38" s="43">
        <v>29423.333333333332</v>
      </c>
      <c r="I38" s="44">
        <f t="shared" ref="I38:I43" si="3">(F38-H38)/H38</f>
        <v>1.3594652769910502E-2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15231.277777777777</v>
      </c>
      <c r="F39" s="57">
        <v>15764.222222222223</v>
      </c>
      <c r="G39" s="48">
        <f t="shared" si="2"/>
        <v>3.4990133606650112E-2</v>
      </c>
      <c r="H39" s="57">
        <v>16047.555555555555</v>
      </c>
      <c r="I39" s="44">
        <f>(F39-H39)/H39</f>
        <v>-1.7655856205167898E-2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10761</v>
      </c>
      <c r="F40" s="57">
        <v>13297.25</v>
      </c>
      <c r="G40" s="48">
        <f t="shared" si="2"/>
        <v>0.23568906235479975</v>
      </c>
      <c r="H40" s="57">
        <v>12672.25</v>
      </c>
      <c r="I40" s="44">
        <f t="shared" si="3"/>
        <v>4.9320365365266627E-2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5952.4000000000005</v>
      </c>
      <c r="F41" s="47">
        <v>5721.2</v>
      </c>
      <c r="G41" s="48">
        <f t="shared" si="2"/>
        <v>-3.8841475707277855E-2</v>
      </c>
      <c r="H41" s="47">
        <v>5743.2</v>
      </c>
      <c r="I41" s="44">
        <f t="shared" si="3"/>
        <v>-3.830617077587408E-3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9968.4523809523816</v>
      </c>
      <c r="F42" s="47">
        <v>12274</v>
      </c>
      <c r="G42" s="48">
        <f t="shared" si="2"/>
        <v>0.23128440914790699</v>
      </c>
      <c r="H42" s="47">
        <v>11100</v>
      </c>
      <c r="I42" s="44">
        <f t="shared" si="3"/>
        <v>0.10576576576576577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12890</v>
      </c>
      <c r="F43" s="50">
        <v>12490</v>
      </c>
      <c r="G43" s="51">
        <f t="shared" si="2"/>
        <v>-3.1031807602792862E-2</v>
      </c>
      <c r="H43" s="50">
        <v>12490</v>
      </c>
      <c r="I43" s="59">
        <f t="shared" si="3"/>
        <v>0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6311.5277777777783</v>
      </c>
      <c r="F45" s="43">
        <v>6456.666666666667</v>
      </c>
      <c r="G45" s="45">
        <f t="shared" ref="G45:G50" si="4">(F45-E45)/E45</f>
        <v>2.2995840943599639E-2</v>
      </c>
      <c r="H45" s="43">
        <v>6456.666666666667</v>
      </c>
      <c r="I45" s="44">
        <f t="shared" ref="I45:I50" si="5">(F45-H45)/H45</f>
        <v>0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6155.1111111111113</v>
      </c>
      <c r="F46" s="47">
        <v>6035.333333333333</v>
      </c>
      <c r="G46" s="48">
        <f t="shared" si="4"/>
        <v>-1.9459888800635507E-2</v>
      </c>
      <c r="H46" s="47">
        <v>6024.2222222222226</v>
      </c>
      <c r="I46" s="87">
        <f t="shared" si="5"/>
        <v>1.8444059168540637E-3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19273.75</v>
      </c>
      <c r="F47" s="47">
        <v>19551.666666666668</v>
      </c>
      <c r="G47" s="48">
        <f t="shared" si="4"/>
        <v>1.4419439220010008E-2</v>
      </c>
      <c r="H47" s="47">
        <v>19401.666666666668</v>
      </c>
      <c r="I47" s="87">
        <f t="shared" si="5"/>
        <v>7.7312945623228243E-3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18585.088958333334</v>
      </c>
      <c r="F48" s="47">
        <v>20050.088750000003</v>
      </c>
      <c r="G48" s="48">
        <f t="shared" si="4"/>
        <v>7.8826622511794883E-2</v>
      </c>
      <c r="H48" s="47">
        <v>19800</v>
      </c>
      <c r="I48" s="87">
        <f t="shared" si="5"/>
        <v>1.2630744949495083E-2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2291.9642857142858</v>
      </c>
      <c r="F49" s="47">
        <v>2367.1428571428573</v>
      </c>
      <c r="G49" s="48">
        <f t="shared" si="4"/>
        <v>3.2800934943513882E-2</v>
      </c>
      <c r="H49" s="47">
        <v>2382.1428571428573</v>
      </c>
      <c r="I49" s="44">
        <f t="shared" si="5"/>
        <v>-6.2968515742128934E-3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27101</v>
      </c>
      <c r="F50" s="50">
        <v>28327</v>
      </c>
      <c r="G50" s="56">
        <f t="shared" si="4"/>
        <v>4.5238183092874799E-2</v>
      </c>
      <c r="H50" s="50">
        <v>28297</v>
      </c>
      <c r="I50" s="59">
        <f t="shared" si="5"/>
        <v>1.0601830582747287E-3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3350</v>
      </c>
      <c r="G52" s="45">
        <f t="shared" ref="G52:G60" si="6">(F52-E52)/E52</f>
        <v>-0.10666666666666667</v>
      </c>
      <c r="H52" s="66">
        <v>3350</v>
      </c>
      <c r="I52" s="125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3253.3482142857142</v>
      </c>
      <c r="F53" s="70">
        <v>4617.1428571428569</v>
      </c>
      <c r="G53" s="48">
        <f t="shared" si="6"/>
        <v>0.41919725557461401</v>
      </c>
      <c r="H53" s="70">
        <v>4377.5</v>
      </c>
      <c r="I53" s="87">
        <f t="shared" si="7"/>
        <v>5.47442277882026E-2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2029.5833333333335</v>
      </c>
      <c r="F54" s="70">
        <v>3308.25</v>
      </c>
      <c r="G54" s="48">
        <f t="shared" si="6"/>
        <v>0.63001437076575639</v>
      </c>
      <c r="H54" s="70">
        <v>2939.5</v>
      </c>
      <c r="I54" s="87">
        <f t="shared" si="7"/>
        <v>0.12544650450756931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4509.375</v>
      </c>
      <c r="F55" s="70">
        <v>5216.666666666667</v>
      </c>
      <c r="G55" s="48">
        <f t="shared" si="6"/>
        <v>0.15684915684915693</v>
      </c>
      <c r="H55" s="70">
        <v>4950</v>
      </c>
      <c r="I55" s="87">
        <f t="shared" si="7"/>
        <v>5.3872053872053932E-2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2073.3333333333335</v>
      </c>
      <c r="F56" s="105">
        <v>2857.1666666666665</v>
      </c>
      <c r="G56" s="55">
        <f t="shared" si="6"/>
        <v>0.37805466237942104</v>
      </c>
      <c r="H56" s="105">
        <v>2693</v>
      </c>
      <c r="I56" s="88">
        <f t="shared" si="7"/>
        <v>6.0960514915212226E-2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4406.4305555555557</v>
      </c>
      <c r="F57" s="50">
        <v>5397</v>
      </c>
      <c r="G57" s="51">
        <f t="shared" si="6"/>
        <v>0.22480087498384618</v>
      </c>
      <c r="H57" s="50">
        <v>5236</v>
      </c>
      <c r="I57" s="126">
        <f t="shared" si="7"/>
        <v>3.074866310160428E-2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5168.4375</v>
      </c>
      <c r="F58" s="68">
        <v>5214.375</v>
      </c>
      <c r="G58" s="44">
        <f t="shared" si="6"/>
        <v>8.888082713586069E-3</v>
      </c>
      <c r="H58" s="68">
        <v>4933.125</v>
      </c>
      <c r="I58" s="44">
        <f t="shared" si="7"/>
        <v>5.7012542759407071E-2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5032.125</v>
      </c>
      <c r="F59" s="70">
        <v>5439</v>
      </c>
      <c r="G59" s="48">
        <f t="shared" si="6"/>
        <v>8.0855503390714664E-2</v>
      </c>
      <c r="H59" s="70">
        <v>5244</v>
      </c>
      <c r="I59" s="44">
        <f t="shared" si="7"/>
        <v>3.7185354691075513E-2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21423.75</v>
      </c>
      <c r="F60" s="73">
        <v>22700.625</v>
      </c>
      <c r="G60" s="51">
        <f t="shared" si="6"/>
        <v>5.9600910204796076E-2</v>
      </c>
      <c r="H60" s="73">
        <v>22355.714285714286</v>
      </c>
      <c r="I60" s="51">
        <f t="shared" si="7"/>
        <v>1.5428302127931474E-2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6430.5</v>
      </c>
      <c r="F62" s="54">
        <v>7092</v>
      </c>
      <c r="G62" s="45">
        <f t="shared" ref="G62:G67" si="8">(F62-E62)/E62</f>
        <v>0.10286913925822254</v>
      </c>
      <c r="H62" s="54">
        <v>7011</v>
      </c>
      <c r="I62" s="44">
        <f t="shared" ref="I62:I67" si="9">(F62-H62)/H62</f>
        <v>1.1553273427471117E-2</v>
      </c>
    </row>
    <row r="63" spans="1:9" ht="16.5" x14ac:dyDescent="0.3">
      <c r="A63" s="37"/>
      <c r="B63" s="34" t="s">
        <v>60</v>
      </c>
      <c r="C63" s="15" t="s">
        <v>129</v>
      </c>
      <c r="D63" s="13" t="s">
        <v>206</v>
      </c>
      <c r="E63" s="47">
        <v>47046.625</v>
      </c>
      <c r="F63" s="46">
        <v>48816.333333333336</v>
      </c>
      <c r="G63" s="48">
        <f t="shared" si="8"/>
        <v>3.7616052869538161E-2</v>
      </c>
      <c r="H63" s="46">
        <v>48342.571428571428</v>
      </c>
      <c r="I63" s="44">
        <f t="shared" si="9"/>
        <v>9.8000973213002371E-3</v>
      </c>
    </row>
    <row r="64" spans="1:9" ht="16.5" x14ac:dyDescent="0.3">
      <c r="A64" s="37"/>
      <c r="B64" s="34" t="s">
        <v>61</v>
      </c>
      <c r="C64" s="15" t="s">
        <v>130</v>
      </c>
      <c r="D64" s="13" t="s">
        <v>207</v>
      </c>
      <c r="E64" s="47">
        <v>10658.75</v>
      </c>
      <c r="F64" s="46">
        <v>12101.857142857143</v>
      </c>
      <c r="G64" s="48">
        <f t="shared" si="8"/>
        <v>0.13539178073011779</v>
      </c>
      <c r="H64" s="46">
        <v>11621.333333333334</v>
      </c>
      <c r="I64" s="87">
        <f t="shared" si="9"/>
        <v>4.1348423260997802E-2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7871.5</v>
      </c>
      <c r="F65" s="46">
        <v>8899.4444444444453</v>
      </c>
      <c r="G65" s="48">
        <f t="shared" si="8"/>
        <v>0.13059066816292261</v>
      </c>
      <c r="H65" s="46">
        <v>7833.5</v>
      </c>
      <c r="I65" s="87">
        <f t="shared" si="9"/>
        <v>0.13607511896910005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3816.1138888888891</v>
      </c>
      <c r="F66" s="46">
        <v>4839.2857142857147</v>
      </c>
      <c r="G66" s="48">
        <f t="shared" si="8"/>
        <v>0.2681187865948978</v>
      </c>
      <c r="H66" s="46">
        <v>4275</v>
      </c>
      <c r="I66" s="87">
        <f t="shared" si="9"/>
        <v>0.13199665831244789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3649.583333333333</v>
      </c>
      <c r="F67" s="58">
        <v>3417</v>
      </c>
      <c r="G67" s="51">
        <f t="shared" si="8"/>
        <v>-6.3728736157095484E-2</v>
      </c>
      <c r="H67" s="58">
        <v>3417</v>
      </c>
      <c r="I67" s="88">
        <f t="shared" si="9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3725.8</v>
      </c>
      <c r="F69" s="43">
        <v>4408.666666666667</v>
      </c>
      <c r="G69" s="45">
        <f>(F69-E69)/E69</f>
        <v>0.18328054824914561</v>
      </c>
      <c r="H69" s="43">
        <v>4323.666666666667</v>
      </c>
      <c r="I69" s="44">
        <f>(F69-H69)/H69</f>
        <v>1.9659239842726078E-2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2780.3333333333335</v>
      </c>
      <c r="F70" s="47">
        <v>2955.3333333333335</v>
      </c>
      <c r="G70" s="48">
        <f>(F70-E70)/E70</f>
        <v>6.2942093274187746E-2</v>
      </c>
      <c r="H70" s="47">
        <v>2938.6666666666665</v>
      </c>
      <c r="I70" s="44">
        <f>(F70-H70)/H70</f>
        <v>5.6715063520872177E-3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1323.7777777777778</v>
      </c>
      <c r="F71" s="47">
        <v>1348.8888888888889</v>
      </c>
      <c r="G71" s="48">
        <f>(F71-E71)/E71</f>
        <v>1.8969279838845037E-2</v>
      </c>
      <c r="H71" s="47">
        <v>1343.3333333333333</v>
      </c>
      <c r="I71" s="44">
        <f>(F71-H71)/H71</f>
        <v>4.135649296939695E-3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2218.3000000000002</v>
      </c>
      <c r="F72" s="47">
        <v>2556.6666666666665</v>
      </c>
      <c r="G72" s="48">
        <f>(F72-E72)/E72</f>
        <v>0.15253422290342439</v>
      </c>
      <c r="H72" s="47">
        <v>2515</v>
      </c>
      <c r="I72" s="44">
        <f>(F72-H72)/H72</f>
        <v>1.6567263088137781E-2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1590.9583333333335</v>
      </c>
      <c r="F73" s="50">
        <v>2153.3333333333335</v>
      </c>
      <c r="G73" s="48">
        <f>(F73-E73)/E73</f>
        <v>0.35348191603593221</v>
      </c>
      <c r="H73" s="50">
        <v>2019.7777777777778</v>
      </c>
      <c r="I73" s="59">
        <f>(F73-H73)/H73</f>
        <v>6.6123886016063421E-2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1482.5</v>
      </c>
      <c r="G75" s="44">
        <f t="shared" ref="G75:G81" si="10">(F75-E75)/E75</f>
        <v>1.0959571358986916E-2</v>
      </c>
      <c r="H75" s="43">
        <v>1482.5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1266.6666666666667</v>
      </c>
      <c r="F76" s="32">
        <v>1415.3333333333333</v>
      </c>
      <c r="G76" s="48">
        <f t="shared" si="10"/>
        <v>0.11736842105263146</v>
      </c>
      <c r="H76" s="32">
        <v>1382</v>
      </c>
      <c r="I76" s="44">
        <f t="shared" si="11"/>
        <v>2.4119633381572546E-2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819.75</v>
      </c>
      <c r="F77" s="47">
        <v>951.42857142857144</v>
      </c>
      <c r="G77" s="48">
        <f t="shared" si="10"/>
        <v>0.16063259704613778</v>
      </c>
      <c r="H77" s="47">
        <v>937.14285714285711</v>
      </c>
      <c r="I77" s="44">
        <f t="shared" si="11"/>
        <v>1.5243902439024442E-2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1531.3</v>
      </c>
      <c r="F78" s="47">
        <v>1581.6666666666667</v>
      </c>
      <c r="G78" s="48">
        <f t="shared" si="10"/>
        <v>3.2891443000500745E-2</v>
      </c>
      <c r="H78" s="47">
        <v>1582.2222222222222</v>
      </c>
      <c r="I78" s="44">
        <f t="shared" si="11"/>
        <v>-3.5112359550553817E-4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1932.8</v>
      </c>
      <c r="F79" s="61">
        <v>2057.3000000000002</v>
      </c>
      <c r="G79" s="48">
        <f t="shared" si="10"/>
        <v>6.4414321192053106E-2</v>
      </c>
      <c r="H79" s="61">
        <v>2007.3</v>
      </c>
      <c r="I79" s="44">
        <f t="shared" si="11"/>
        <v>2.4909081851243076E-2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8830</v>
      </c>
      <c r="F80" s="61">
        <v>8982.6666666666661</v>
      </c>
      <c r="G80" s="48">
        <f t="shared" si="10"/>
        <v>1.7289543223857992E-2</v>
      </c>
      <c r="H80" s="61">
        <v>8899.3333333333339</v>
      </c>
      <c r="I80" s="44">
        <f t="shared" si="11"/>
        <v>9.3639973031686401E-3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3974.4472222222221</v>
      </c>
      <c r="F81" s="50">
        <v>4211.25</v>
      </c>
      <c r="G81" s="51">
        <f t="shared" si="10"/>
        <v>5.9581311447224353E-2</v>
      </c>
      <c r="H81" s="50">
        <v>4136.25</v>
      </c>
      <c r="I81" s="56">
        <f t="shared" si="11"/>
        <v>1.8132366273798731E-2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A5" zoomScaleNormal="100" workbookViewId="0">
      <selection activeCell="I39" sqref="I39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8" t="s">
        <v>203</v>
      </c>
      <c r="B9" s="148"/>
      <c r="C9" s="148"/>
      <c r="D9" s="148"/>
      <c r="E9" s="148"/>
      <c r="F9" s="148"/>
      <c r="G9" s="148"/>
      <c r="H9" s="148"/>
      <c r="I9" s="148"/>
    </row>
    <row r="10" spans="1:9" ht="18" x14ac:dyDescent="0.2">
      <c r="A10" s="2" t="s">
        <v>212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49" t="s">
        <v>3</v>
      </c>
      <c r="B12" s="155"/>
      <c r="C12" s="157" t="s">
        <v>0</v>
      </c>
      <c r="D12" s="151" t="s">
        <v>23</v>
      </c>
      <c r="E12" s="151" t="s">
        <v>208</v>
      </c>
      <c r="F12" s="159" t="s">
        <v>214</v>
      </c>
      <c r="G12" s="151" t="s">
        <v>197</v>
      </c>
      <c r="H12" s="159" t="s">
        <v>210</v>
      </c>
      <c r="I12" s="151" t="s">
        <v>187</v>
      </c>
    </row>
    <row r="13" spans="1:9" ht="30.75" customHeight="1" thickBot="1" x14ac:dyDescent="0.25">
      <c r="A13" s="150"/>
      <c r="B13" s="156"/>
      <c r="C13" s="158"/>
      <c r="D13" s="152"/>
      <c r="E13" s="152"/>
      <c r="F13" s="160"/>
      <c r="G13" s="152"/>
      <c r="H13" s="160"/>
      <c r="I13" s="152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1720.2249999999999</v>
      </c>
      <c r="F15" s="83">
        <v>1687.5</v>
      </c>
      <c r="G15" s="44">
        <f>(F15-E15)/E15</f>
        <v>-1.9023674228661896E-2</v>
      </c>
      <c r="H15" s="83">
        <v>1616.6</v>
      </c>
      <c r="I15" s="127">
        <f>(F15-H15)/H15</f>
        <v>4.3857478658913832E-2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2499.5</v>
      </c>
      <c r="F16" s="83">
        <v>2150</v>
      </c>
      <c r="G16" s="48">
        <f t="shared" ref="G16:G39" si="0">(F16-E16)/E16</f>
        <v>-0.13982796559311864</v>
      </c>
      <c r="H16" s="83">
        <v>1630</v>
      </c>
      <c r="I16" s="48">
        <f>(F16-H16)/H16</f>
        <v>0.31901840490797545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1602.94175</v>
      </c>
      <c r="F17" s="83">
        <v>1625</v>
      </c>
      <c r="G17" s="48">
        <f t="shared" si="0"/>
        <v>1.3761105168044968E-2</v>
      </c>
      <c r="H17" s="83">
        <v>1576.6</v>
      </c>
      <c r="I17" s="48">
        <f t="shared" ref="I17:I29" si="1">(F17-H17)/H17</f>
        <v>3.069897247240904E-2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778.01675</v>
      </c>
      <c r="F18" s="83">
        <v>873.2</v>
      </c>
      <c r="G18" s="48">
        <f t="shared" si="0"/>
        <v>0.12234087505185466</v>
      </c>
      <c r="H18" s="83">
        <v>960</v>
      </c>
      <c r="I18" s="48">
        <f t="shared" si="1"/>
        <v>-9.0416666666666617E-2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2918.7723055555552</v>
      </c>
      <c r="F19" s="83">
        <v>2441.5340000000001</v>
      </c>
      <c r="G19" s="48">
        <f t="shared" si="0"/>
        <v>-0.16350652109696451</v>
      </c>
      <c r="H19" s="83">
        <v>2540</v>
      </c>
      <c r="I19" s="48">
        <f t="shared" si="1"/>
        <v>-3.8766141732283425E-2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1733.9917500000001</v>
      </c>
      <c r="F20" s="83">
        <v>1650</v>
      </c>
      <c r="G20" s="48">
        <f t="shared" si="0"/>
        <v>-4.8438379248344252E-2</v>
      </c>
      <c r="H20" s="83">
        <v>1276.5999999999999</v>
      </c>
      <c r="I20" s="48">
        <f t="shared" si="1"/>
        <v>0.29249569168102785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1415.3332500000001</v>
      </c>
      <c r="F21" s="83">
        <v>1441.6</v>
      </c>
      <c r="G21" s="48">
        <f t="shared" si="0"/>
        <v>1.8558703400771353E-2</v>
      </c>
      <c r="H21" s="83">
        <v>1363.2</v>
      </c>
      <c r="I21" s="48">
        <f t="shared" si="1"/>
        <v>5.7511737089201778E-2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418.3125</v>
      </c>
      <c r="F22" s="83">
        <v>380</v>
      </c>
      <c r="G22" s="48">
        <f t="shared" si="0"/>
        <v>-9.1588226505304043E-2</v>
      </c>
      <c r="H22" s="83">
        <v>386.2</v>
      </c>
      <c r="I22" s="48">
        <f t="shared" si="1"/>
        <v>-1.6053858104608982E-2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542.55624999999998</v>
      </c>
      <c r="F23" s="83">
        <v>462.5</v>
      </c>
      <c r="G23" s="48">
        <f t="shared" si="0"/>
        <v>-0.14755382506422141</v>
      </c>
      <c r="H23" s="83">
        <v>462.5</v>
      </c>
      <c r="I23" s="48">
        <f t="shared" si="1"/>
        <v>0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531.87924999999996</v>
      </c>
      <c r="F24" s="83">
        <v>442.5</v>
      </c>
      <c r="G24" s="48">
        <f t="shared" si="0"/>
        <v>-0.16804425064523568</v>
      </c>
      <c r="H24" s="83">
        <v>458</v>
      </c>
      <c r="I24" s="48">
        <f t="shared" si="1"/>
        <v>-3.384279475982533E-2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545.52499999999998</v>
      </c>
      <c r="F25" s="83">
        <v>472.5</v>
      </c>
      <c r="G25" s="48">
        <f t="shared" si="0"/>
        <v>-0.13386187617432746</v>
      </c>
      <c r="H25" s="83">
        <v>458</v>
      </c>
      <c r="I25" s="48">
        <f t="shared" si="1"/>
        <v>3.1659388646288207E-2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2042.35</v>
      </c>
      <c r="F26" s="83">
        <v>1287.5</v>
      </c>
      <c r="G26" s="48">
        <f t="shared" si="0"/>
        <v>-0.36959874654197367</v>
      </c>
      <c r="H26" s="83">
        <v>1220</v>
      </c>
      <c r="I26" s="48">
        <f t="shared" si="1"/>
        <v>5.5327868852459015E-2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534.27499999999998</v>
      </c>
      <c r="F27" s="83">
        <v>472.5</v>
      </c>
      <c r="G27" s="48">
        <f t="shared" si="0"/>
        <v>-0.11562397641663934</v>
      </c>
      <c r="H27" s="83">
        <v>508</v>
      </c>
      <c r="I27" s="48">
        <f t="shared" si="1"/>
        <v>-6.9881889763779528E-2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1096.5437499999998</v>
      </c>
      <c r="F28" s="83">
        <v>1250</v>
      </c>
      <c r="G28" s="48">
        <f t="shared" si="0"/>
        <v>0.13994539661550232</v>
      </c>
      <c r="H28" s="83">
        <v>1250</v>
      </c>
      <c r="I28" s="48">
        <f t="shared" si="1"/>
        <v>0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1254.375</v>
      </c>
      <c r="F29" s="83">
        <v>1395.75</v>
      </c>
      <c r="G29" s="48">
        <f t="shared" si="0"/>
        <v>0.11270553064275038</v>
      </c>
      <c r="H29" s="83">
        <v>1500</v>
      </c>
      <c r="I29" s="48">
        <f t="shared" si="1"/>
        <v>-6.9500000000000006E-2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1232.0707499999999</v>
      </c>
      <c r="F30" s="95">
        <v>1225</v>
      </c>
      <c r="G30" s="51">
        <f t="shared" si="0"/>
        <v>-5.7389155614641953E-3</v>
      </c>
      <c r="H30" s="95">
        <v>1215</v>
      </c>
      <c r="I30" s="51">
        <f>(F30-H30)/H30</f>
        <v>8.23045267489712E-3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2200.6875</v>
      </c>
      <c r="F32" s="83">
        <v>2341.6</v>
      </c>
      <c r="G32" s="44">
        <f t="shared" si="0"/>
        <v>6.4031126636562394E-2</v>
      </c>
      <c r="H32" s="83">
        <v>2326.6</v>
      </c>
      <c r="I32" s="45">
        <f>(F32-H32)/H32</f>
        <v>6.447176136852059E-3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2016.27925</v>
      </c>
      <c r="F33" s="83">
        <v>2354.1</v>
      </c>
      <c r="G33" s="48">
        <f t="shared" si="0"/>
        <v>0.16754660843729849</v>
      </c>
      <c r="H33" s="83">
        <v>2166.6</v>
      </c>
      <c r="I33" s="48">
        <f>(F33-H33)/H33</f>
        <v>8.6541124342287459E-2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1210.8125</v>
      </c>
      <c r="F34" s="83">
        <v>1341.6</v>
      </c>
      <c r="G34" s="48">
        <f>(F34-E34)/E34</f>
        <v>0.10801631136117269</v>
      </c>
      <c r="H34" s="83">
        <v>1405</v>
      </c>
      <c r="I34" s="48">
        <f>(F34-H34)/H34</f>
        <v>-4.5124555160142417E-2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1441.6166666666668</v>
      </c>
      <c r="F35" s="83">
        <v>1358.3340000000001</v>
      </c>
      <c r="G35" s="48">
        <f t="shared" si="0"/>
        <v>-5.7770327294588288E-2</v>
      </c>
      <c r="H35" s="83">
        <v>1410</v>
      </c>
      <c r="I35" s="48">
        <f>(F35-H35)/H35</f>
        <v>-3.6642553191489319E-2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1289.875</v>
      </c>
      <c r="F36" s="83">
        <v>1712.5</v>
      </c>
      <c r="G36" s="55">
        <f t="shared" si="0"/>
        <v>0.32764802790968117</v>
      </c>
      <c r="H36" s="83">
        <v>1670</v>
      </c>
      <c r="I36" s="48">
        <f>(F36-H36)/H36</f>
        <v>2.5449101796407185E-2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26551.770138888889</v>
      </c>
      <c r="F38" s="84">
        <v>28400</v>
      </c>
      <c r="G38" s="45">
        <f t="shared" si="0"/>
        <v>6.9608536509741484E-2</v>
      </c>
      <c r="H38" s="84">
        <v>27100</v>
      </c>
      <c r="I38" s="45">
        <f>(F38-H38)/H38</f>
        <v>4.797047970479705E-2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15231.277777777777</v>
      </c>
      <c r="F39" s="85">
        <v>17399.866000000002</v>
      </c>
      <c r="G39" s="51">
        <f t="shared" si="0"/>
        <v>0.14237730109460445</v>
      </c>
      <c r="H39" s="85">
        <v>17266.534</v>
      </c>
      <c r="I39" s="51">
        <f>(F39-H39)/H39</f>
        <v>7.7219898330494214E-3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A5" zoomScaleNormal="100" workbookViewId="0">
      <selection activeCell="I40" sqref="I40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8" t="s">
        <v>204</v>
      </c>
      <c r="B9" s="148"/>
      <c r="C9" s="148"/>
      <c r="D9" s="148"/>
      <c r="E9" s="148"/>
      <c r="F9" s="148"/>
      <c r="G9" s="148"/>
      <c r="H9" s="148"/>
      <c r="I9" s="148"/>
    </row>
    <row r="10" spans="1:9" ht="18" x14ac:dyDescent="0.2">
      <c r="A10" s="2" t="s">
        <v>212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49" t="s">
        <v>3</v>
      </c>
      <c r="B12" s="155"/>
      <c r="C12" s="157" t="s">
        <v>0</v>
      </c>
      <c r="D12" s="151" t="s">
        <v>213</v>
      </c>
      <c r="E12" s="159" t="s">
        <v>214</v>
      </c>
      <c r="F12" s="166" t="s">
        <v>186</v>
      </c>
      <c r="G12" s="151" t="s">
        <v>208</v>
      </c>
      <c r="H12" s="168" t="s">
        <v>215</v>
      </c>
      <c r="I12" s="164" t="s">
        <v>196</v>
      </c>
    </row>
    <row r="13" spans="1:9" ht="39.75" customHeight="1" thickBot="1" x14ac:dyDescent="0.25">
      <c r="A13" s="150"/>
      <c r="B13" s="156"/>
      <c r="C13" s="158"/>
      <c r="D13" s="152"/>
      <c r="E13" s="160"/>
      <c r="F13" s="167"/>
      <c r="G13" s="152"/>
      <c r="H13" s="169"/>
      <c r="I13" s="165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1708.8</v>
      </c>
      <c r="E15" s="83">
        <v>1687.5</v>
      </c>
      <c r="F15" s="67">
        <f t="shared" ref="F15:F30" si="0">D15-E15</f>
        <v>21.299999999999955</v>
      </c>
      <c r="G15" s="42">
        <v>1720.2249999999999</v>
      </c>
      <c r="H15" s="66">
        <f>AVERAGE(D15:E15)</f>
        <v>1698.15</v>
      </c>
      <c r="I15" s="69">
        <f>(H15-G15)/G15</f>
        <v>-1.2832623639349399E-2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2016.4444444444443</v>
      </c>
      <c r="E16" s="83">
        <v>2150</v>
      </c>
      <c r="F16" s="71">
        <f t="shared" si="0"/>
        <v>-133.55555555555566</v>
      </c>
      <c r="G16" s="46">
        <v>2499.5</v>
      </c>
      <c r="H16" s="68">
        <f t="shared" ref="H16:H30" si="1">AVERAGE(D16:E16)</f>
        <v>2083.2222222222222</v>
      </c>
      <c r="I16" s="72">
        <f t="shared" ref="I16:I39" si="2">(H16-G16)/G16</f>
        <v>-0.16654441999511016</v>
      </c>
    </row>
    <row r="17" spans="1:9" ht="16.5" x14ac:dyDescent="0.3">
      <c r="A17" s="37"/>
      <c r="B17" s="34" t="s">
        <v>6</v>
      </c>
      <c r="C17" s="15" t="s">
        <v>165</v>
      </c>
      <c r="D17" s="47">
        <v>1494.8</v>
      </c>
      <c r="E17" s="83">
        <v>1625</v>
      </c>
      <c r="F17" s="71">
        <f t="shared" si="0"/>
        <v>-130.20000000000005</v>
      </c>
      <c r="G17" s="46">
        <v>1602.94175</v>
      </c>
      <c r="H17" s="68">
        <f t="shared" si="1"/>
        <v>1559.9</v>
      </c>
      <c r="I17" s="72">
        <f t="shared" si="2"/>
        <v>-2.6851724337456348E-2</v>
      </c>
    </row>
    <row r="18" spans="1:9" ht="16.5" x14ac:dyDescent="0.3">
      <c r="A18" s="37"/>
      <c r="B18" s="34" t="s">
        <v>7</v>
      </c>
      <c r="C18" s="15" t="s">
        <v>166</v>
      </c>
      <c r="D18" s="47">
        <v>804.8</v>
      </c>
      <c r="E18" s="83">
        <v>873.2</v>
      </c>
      <c r="F18" s="71">
        <f t="shared" si="0"/>
        <v>-68.400000000000091</v>
      </c>
      <c r="G18" s="46">
        <v>778.01675</v>
      </c>
      <c r="H18" s="68">
        <f t="shared" si="1"/>
        <v>839</v>
      </c>
      <c r="I18" s="72">
        <f t="shared" si="2"/>
        <v>7.8382952552114069E-2</v>
      </c>
    </row>
    <row r="19" spans="1:9" ht="16.5" x14ac:dyDescent="0.3">
      <c r="A19" s="37"/>
      <c r="B19" s="34" t="s">
        <v>8</v>
      </c>
      <c r="C19" s="15" t="s">
        <v>167</v>
      </c>
      <c r="D19" s="47">
        <v>2510.8888888888887</v>
      </c>
      <c r="E19" s="83">
        <v>2441.5340000000001</v>
      </c>
      <c r="F19" s="71">
        <f t="shared" si="0"/>
        <v>69.354888888888581</v>
      </c>
      <c r="G19" s="46">
        <v>2918.7723055555552</v>
      </c>
      <c r="H19" s="68">
        <f t="shared" si="1"/>
        <v>2476.2114444444442</v>
      </c>
      <c r="I19" s="72">
        <f t="shared" si="2"/>
        <v>-0.15162568874205987</v>
      </c>
    </row>
    <row r="20" spans="1:9" ht="16.5" x14ac:dyDescent="0.3">
      <c r="A20" s="37"/>
      <c r="B20" s="34" t="s">
        <v>9</v>
      </c>
      <c r="C20" s="15" t="s">
        <v>168</v>
      </c>
      <c r="D20" s="47">
        <v>1608.8</v>
      </c>
      <c r="E20" s="83">
        <v>1650</v>
      </c>
      <c r="F20" s="71">
        <f t="shared" si="0"/>
        <v>-41.200000000000045</v>
      </c>
      <c r="G20" s="46">
        <v>1733.9917500000001</v>
      </c>
      <c r="H20" s="68">
        <f t="shared" si="1"/>
        <v>1629.4</v>
      </c>
      <c r="I20" s="72">
        <f t="shared" si="2"/>
        <v>-6.0318481907425475E-2</v>
      </c>
    </row>
    <row r="21" spans="1:9" ht="16.5" x14ac:dyDescent="0.3">
      <c r="A21" s="37"/>
      <c r="B21" s="34" t="s">
        <v>10</v>
      </c>
      <c r="C21" s="15" t="s">
        <v>169</v>
      </c>
      <c r="D21" s="47">
        <v>1364.8</v>
      </c>
      <c r="E21" s="83">
        <v>1441.6</v>
      </c>
      <c r="F21" s="71">
        <f t="shared" si="0"/>
        <v>-76.799999999999955</v>
      </c>
      <c r="G21" s="46">
        <v>1415.3332500000001</v>
      </c>
      <c r="H21" s="68">
        <f t="shared" si="1"/>
        <v>1403.1999999999998</v>
      </c>
      <c r="I21" s="72">
        <f t="shared" si="2"/>
        <v>-8.5727160016909904E-3</v>
      </c>
    </row>
    <row r="22" spans="1:9" ht="16.5" x14ac:dyDescent="0.3">
      <c r="A22" s="37"/>
      <c r="B22" s="34" t="s">
        <v>11</v>
      </c>
      <c r="C22" s="15" t="s">
        <v>170</v>
      </c>
      <c r="D22" s="47">
        <v>424.5</v>
      </c>
      <c r="E22" s="83">
        <v>380</v>
      </c>
      <c r="F22" s="71">
        <f t="shared" si="0"/>
        <v>44.5</v>
      </c>
      <c r="G22" s="46">
        <v>418.3125</v>
      </c>
      <c r="H22" s="68">
        <f t="shared" si="1"/>
        <v>402.25</v>
      </c>
      <c r="I22" s="72">
        <f t="shared" si="2"/>
        <v>-3.8398326609890933E-2</v>
      </c>
    </row>
    <row r="23" spans="1:9" ht="16.5" x14ac:dyDescent="0.3">
      <c r="A23" s="37"/>
      <c r="B23" s="34" t="s">
        <v>12</v>
      </c>
      <c r="C23" s="15" t="s">
        <v>171</v>
      </c>
      <c r="D23" s="47">
        <v>544.29999999999995</v>
      </c>
      <c r="E23" s="83">
        <v>462.5</v>
      </c>
      <c r="F23" s="71">
        <f t="shared" si="0"/>
        <v>81.799999999999955</v>
      </c>
      <c r="G23" s="46">
        <v>542.55624999999998</v>
      </c>
      <c r="H23" s="68">
        <f t="shared" si="1"/>
        <v>503.4</v>
      </c>
      <c r="I23" s="72">
        <f t="shared" si="2"/>
        <v>-7.2169936296927736E-2</v>
      </c>
    </row>
    <row r="24" spans="1:9" ht="16.5" x14ac:dyDescent="0.3">
      <c r="A24" s="37"/>
      <c r="B24" s="34" t="s">
        <v>13</v>
      </c>
      <c r="C24" s="15" t="s">
        <v>172</v>
      </c>
      <c r="D24" s="47">
        <v>519.5</v>
      </c>
      <c r="E24" s="83">
        <v>442.5</v>
      </c>
      <c r="F24" s="71">
        <f t="shared" si="0"/>
        <v>77</v>
      </c>
      <c r="G24" s="46">
        <v>531.87924999999996</v>
      </c>
      <c r="H24" s="68">
        <f t="shared" si="1"/>
        <v>481</v>
      </c>
      <c r="I24" s="72">
        <f t="shared" si="2"/>
        <v>-9.5659400136403061E-2</v>
      </c>
    </row>
    <row r="25" spans="1:9" ht="16.5" x14ac:dyDescent="0.3">
      <c r="A25" s="37"/>
      <c r="B25" s="34" t="s">
        <v>14</v>
      </c>
      <c r="C25" s="15" t="s">
        <v>173</v>
      </c>
      <c r="D25" s="47">
        <v>539.29999999999995</v>
      </c>
      <c r="E25" s="83">
        <v>472.5</v>
      </c>
      <c r="F25" s="71">
        <f t="shared" si="0"/>
        <v>66.799999999999955</v>
      </c>
      <c r="G25" s="46">
        <v>545.52499999999998</v>
      </c>
      <c r="H25" s="68">
        <f t="shared" si="1"/>
        <v>505.9</v>
      </c>
      <c r="I25" s="72">
        <f t="shared" si="2"/>
        <v>-7.263645112506302E-2</v>
      </c>
    </row>
    <row r="26" spans="1:9" ht="16.5" x14ac:dyDescent="0.3">
      <c r="A26" s="37"/>
      <c r="B26" s="34" t="s">
        <v>15</v>
      </c>
      <c r="C26" s="15" t="s">
        <v>174</v>
      </c>
      <c r="D26" s="47">
        <v>1344.8</v>
      </c>
      <c r="E26" s="83">
        <v>1287.5</v>
      </c>
      <c r="F26" s="71">
        <f t="shared" si="0"/>
        <v>57.299999999999955</v>
      </c>
      <c r="G26" s="46">
        <v>2042.35</v>
      </c>
      <c r="H26" s="68">
        <f t="shared" si="1"/>
        <v>1316.15</v>
      </c>
      <c r="I26" s="72">
        <f t="shared" si="2"/>
        <v>-0.35557078855240282</v>
      </c>
    </row>
    <row r="27" spans="1:9" ht="16.5" x14ac:dyDescent="0.3">
      <c r="A27" s="37"/>
      <c r="B27" s="34" t="s">
        <v>16</v>
      </c>
      <c r="C27" s="15" t="s">
        <v>175</v>
      </c>
      <c r="D27" s="47">
        <v>532</v>
      </c>
      <c r="E27" s="83">
        <v>472.5</v>
      </c>
      <c r="F27" s="71">
        <f t="shared" si="0"/>
        <v>59.5</v>
      </c>
      <c r="G27" s="46">
        <v>534.27499999999998</v>
      </c>
      <c r="H27" s="68">
        <f t="shared" si="1"/>
        <v>502.25</v>
      </c>
      <c r="I27" s="72">
        <f t="shared" si="2"/>
        <v>-5.9941041598427738E-2</v>
      </c>
    </row>
    <row r="28" spans="1:9" ht="16.5" x14ac:dyDescent="0.3">
      <c r="A28" s="37"/>
      <c r="B28" s="34" t="s">
        <v>17</v>
      </c>
      <c r="C28" s="15" t="s">
        <v>176</v>
      </c>
      <c r="D28" s="47">
        <v>1034.8</v>
      </c>
      <c r="E28" s="83">
        <v>1250</v>
      </c>
      <c r="F28" s="71">
        <f t="shared" si="0"/>
        <v>-215.20000000000005</v>
      </c>
      <c r="G28" s="46">
        <v>1096.5437499999998</v>
      </c>
      <c r="H28" s="68">
        <f t="shared" si="1"/>
        <v>1142.4000000000001</v>
      </c>
      <c r="I28" s="72">
        <f t="shared" si="2"/>
        <v>4.1818896874839952E-2</v>
      </c>
    </row>
    <row r="29" spans="1:9" ht="16.5" x14ac:dyDescent="0.3">
      <c r="A29" s="37"/>
      <c r="B29" s="34" t="s">
        <v>18</v>
      </c>
      <c r="C29" s="15" t="s">
        <v>177</v>
      </c>
      <c r="D29" s="47">
        <v>1895</v>
      </c>
      <c r="E29" s="83">
        <v>1395.75</v>
      </c>
      <c r="F29" s="71">
        <f t="shared" si="0"/>
        <v>499.25</v>
      </c>
      <c r="G29" s="46">
        <v>1254.375</v>
      </c>
      <c r="H29" s="68">
        <f t="shared" si="1"/>
        <v>1645.375</v>
      </c>
      <c r="I29" s="72">
        <f t="shared" si="2"/>
        <v>0.31170901843547583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1111.5</v>
      </c>
      <c r="E30" s="95">
        <v>1225</v>
      </c>
      <c r="F30" s="74">
        <f t="shared" si="0"/>
        <v>-113.5</v>
      </c>
      <c r="G30" s="49">
        <v>1232.0707499999999</v>
      </c>
      <c r="H30" s="107">
        <f t="shared" si="1"/>
        <v>1168.25</v>
      </c>
      <c r="I30" s="75">
        <f t="shared" si="2"/>
        <v>-5.1799582126269832E-2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41"/>
      <c r="E31" s="8"/>
      <c r="F31" s="41"/>
      <c r="G31" s="41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2318.75</v>
      </c>
      <c r="E32" s="83">
        <v>2341.6</v>
      </c>
      <c r="F32" s="67">
        <f>D32-E32</f>
        <v>-22.849999999999909</v>
      </c>
      <c r="G32" s="54">
        <v>2200.6875</v>
      </c>
      <c r="H32" s="68">
        <f>AVERAGE(D32:E32)</f>
        <v>2330.1750000000002</v>
      </c>
      <c r="I32" s="78">
        <f t="shared" si="2"/>
        <v>5.8839567180710657E-2</v>
      </c>
    </row>
    <row r="33" spans="1:9" ht="16.5" x14ac:dyDescent="0.3">
      <c r="A33" s="37"/>
      <c r="B33" s="34" t="s">
        <v>27</v>
      </c>
      <c r="C33" s="15" t="s">
        <v>180</v>
      </c>
      <c r="D33" s="47">
        <v>2139.8000000000002</v>
      </c>
      <c r="E33" s="83">
        <v>2354.1</v>
      </c>
      <c r="F33" s="79">
        <f>D33-E33</f>
        <v>-214.29999999999973</v>
      </c>
      <c r="G33" s="46">
        <v>2016.27925</v>
      </c>
      <c r="H33" s="68">
        <f>AVERAGE(D33:E33)</f>
        <v>2246.9499999999998</v>
      </c>
      <c r="I33" s="72">
        <f t="shared" si="2"/>
        <v>0.11440416797425246</v>
      </c>
    </row>
    <row r="34" spans="1:9" ht="16.5" x14ac:dyDescent="0.3">
      <c r="A34" s="37"/>
      <c r="B34" s="39" t="s">
        <v>28</v>
      </c>
      <c r="C34" s="15" t="s">
        <v>181</v>
      </c>
      <c r="D34" s="47">
        <v>1446.875</v>
      </c>
      <c r="E34" s="83">
        <v>1341.6</v>
      </c>
      <c r="F34" s="71">
        <f>D34-E34</f>
        <v>105.27500000000009</v>
      </c>
      <c r="G34" s="46">
        <v>1210.8125</v>
      </c>
      <c r="H34" s="68">
        <f>AVERAGE(D34:E34)</f>
        <v>1394.2375</v>
      </c>
      <c r="I34" s="72">
        <f t="shared" si="2"/>
        <v>0.15148918598048827</v>
      </c>
    </row>
    <row r="35" spans="1:9" ht="16.5" x14ac:dyDescent="0.3">
      <c r="A35" s="37"/>
      <c r="B35" s="34" t="s">
        <v>29</v>
      </c>
      <c r="C35" s="15" t="s">
        <v>182</v>
      </c>
      <c r="D35" s="47">
        <v>1575</v>
      </c>
      <c r="E35" s="83">
        <v>1358.3340000000001</v>
      </c>
      <c r="F35" s="79">
        <f>D35-E35</f>
        <v>216.66599999999994</v>
      </c>
      <c r="G35" s="46">
        <v>1441.6166666666668</v>
      </c>
      <c r="H35" s="68">
        <f>AVERAGE(D35:E35)</f>
        <v>1466.6669999999999</v>
      </c>
      <c r="I35" s="72">
        <f t="shared" si="2"/>
        <v>1.737655641236098E-2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1734.8</v>
      </c>
      <c r="E36" s="83">
        <v>1712.5</v>
      </c>
      <c r="F36" s="71">
        <f>D36-E36</f>
        <v>22.299999999999955</v>
      </c>
      <c r="G36" s="49">
        <v>1289.875</v>
      </c>
      <c r="H36" s="68">
        <f>AVERAGE(D36:E36)</f>
        <v>1723.65</v>
      </c>
      <c r="I36" s="80">
        <f t="shared" si="2"/>
        <v>0.33629227638337056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41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29823.333333333332</v>
      </c>
      <c r="E38" s="84">
        <v>28400</v>
      </c>
      <c r="F38" s="67">
        <f>D38-E38</f>
        <v>1423.3333333333321</v>
      </c>
      <c r="G38" s="46">
        <v>26551.770138888889</v>
      </c>
      <c r="H38" s="67">
        <f>AVERAGE(D38:E38)</f>
        <v>29111.666666666664</v>
      </c>
      <c r="I38" s="78">
        <f t="shared" si="2"/>
        <v>9.6411520376505452E-2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15764.222222222223</v>
      </c>
      <c r="E39" s="85">
        <v>17399.866000000002</v>
      </c>
      <c r="F39" s="74">
        <f>D39-E39</f>
        <v>-1635.6437777777792</v>
      </c>
      <c r="G39" s="46">
        <v>15231.277777777777</v>
      </c>
      <c r="H39" s="81">
        <f>AVERAGE(D39:E39)</f>
        <v>16582.044111111114</v>
      </c>
      <c r="I39" s="75">
        <f t="shared" si="2"/>
        <v>8.8683717350627397E-2</v>
      </c>
    </row>
    <row r="40" spans="1:9" ht="15.75" customHeight="1" thickBot="1" x14ac:dyDescent="0.25">
      <c r="A40" s="161"/>
      <c r="B40" s="162"/>
      <c r="C40" s="163"/>
      <c r="D40" s="86">
        <f>SUM(D15:D39)</f>
        <v>74257.813888888879</v>
      </c>
      <c r="E40" s="86">
        <f t="shared" ref="E40" si="3">SUM(E15:E39)</f>
        <v>74165.084000000003</v>
      </c>
      <c r="F40" s="86">
        <f>SUM(F15:F39)</f>
        <v>92.729888888885853</v>
      </c>
      <c r="G40" s="86">
        <f>SUM(G15:G39)</f>
        <v>70808.987138888886</v>
      </c>
      <c r="H40" s="86">
        <f>AVERAGE(D40:E40)</f>
        <v>74211.448944444448</v>
      </c>
      <c r="I40" s="75">
        <f>(H40-G40)/G40</f>
        <v>4.8051270651305523E-2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A9" zoomScaleNormal="100" workbookViewId="0">
      <selection activeCell="I39" sqref="I39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8" t="s">
        <v>201</v>
      </c>
      <c r="B9" s="148"/>
      <c r="C9" s="148"/>
      <c r="D9" s="148"/>
      <c r="E9" s="148"/>
      <c r="F9" s="148"/>
      <c r="G9" s="148"/>
      <c r="H9" s="148"/>
      <c r="I9" s="148"/>
    </row>
    <row r="10" spans="1:9" ht="18" x14ac:dyDescent="0.2">
      <c r="A10" s="2" t="s">
        <v>212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49" t="s">
        <v>3</v>
      </c>
      <c r="B13" s="155"/>
      <c r="C13" s="157" t="s">
        <v>0</v>
      </c>
      <c r="D13" s="151" t="s">
        <v>23</v>
      </c>
      <c r="E13" s="151" t="s">
        <v>208</v>
      </c>
      <c r="F13" s="168" t="s">
        <v>215</v>
      </c>
      <c r="G13" s="151" t="s">
        <v>197</v>
      </c>
      <c r="H13" s="168" t="s">
        <v>211</v>
      </c>
      <c r="I13" s="151" t="s">
        <v>187</v>
      </c>
    </row>
    <row r="14" spans="1:9" ht="33.75" customHeight="1" thickBot="1" x14ac:dyDescent="0.25">
      <c r="A14" s="150"/>
      <c r="B14" s="156"/>
      <c r="C14" s="158"/>
      <c r="D14" s="171"/>
      <c r="E14" s="152"/>
      <c r="F14" s="169"/>
      <c r="G14" s="170"/>
      <c r="H14" s="169"/>
      <c r="I14" s="170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1720.2249999999999</v>
      </c>
      <c r="F16" s="42">
        <v>1698.15</v>
      </c>
      <c r="G16" s="21">
        <f>(F16-E16)/E16</f>
        <v>-1.2832623639349399E-2</v>
      </c>
      <c r="H16" s="42">
        <v>1590.1999999999998</v>
      </c>
      <c r="I16" s="21">
        <f>(F16-H16)/H16</f>
        <v>6.7884542824802094E-2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2499.5</v>
      </c>
      <c r="F17" s="46">
        <v>2083.2222222222222</v>
      </c>
      <c r="G17" s="21">
        <f t="shared" ref="G17:G80" si="0">(F17-E17)/E17</f>
        <v>-0.16654441999511016</v>
      </c>
      <c r="H17" s="46">
        <v>1636</v>
      </c>
      <c r="I17" s="21">
        <f t="shared" ref="I17:I31" si="1">(F17-H17)/H17</f>
        <v>0.27336321651725071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1602.94175</v>
      </c>
      <c r="F18" s="46">
        <v>1559.9</v>
      </c>
      <c r="G18" s="21">
        <f t="shared" si="0"/>
        <v>-2.6851724337456348E-2</v>
      </c>
      <c r="H18" s="46">
        <v>1547.1999999999998</v>
      </c>
      <c r="I18" s="21">
        <f t="shared" si="1"/>
        <v>8.2083764219236521E-3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778.01675</v>
      </c>
      <c r="F19" s="46">
        <v>839</v>
      </c>
      <c r="G19" s="21">
        <f t="shared" si="0"/>
        <v>7.8382952552114069E-2</v>
      </c>
      <c r="H19" s="46">
        <v>871.9</v>
      </c>
      <c r="I19" s="21">
        <f t="shared" si="1"/>
        <v>-3.7733685055625618E-2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2918.7723055555552</v>
      </c>
      <c r="F20" s="46">
        <v>2476.2114444444442</v>
      </c>
      <c r="G20" s="21">
        <f>(F20-E20)/E20</f>
        <v>-0.15162568874205987</v>
      </c>
      <c r="H20" s="46">
        <v>2553.2222222222222</v>
      </c>
      <c r="I20" s="21">
        <f t="shared" si="1"/>
        <v>-3.0162191566212717E-2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1733.9917500000001</v>
      </c>
      <c r="F21" s="46">
        <v>1629.4</v>
      </c>
      <c r="G21" s="21">
        <f t="shared" si="0"/>
        <v>-6.0318481907425475E-2</v>
      </c>
      <c r="H21" s="46">
        <v>1374.6999999999998</v>
      </c>
      <c r="I21" s="21">
        <f t="shared" si="1"/>
        <v>0.18527678766276301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1415.3332500000001</v>
      </c>
      <c r="F22" s="46">
        <v>1403.1999999999998</v>
      </c>
      <c r="G22" s="21">
        <f t="shared" si="0"/>
        <v>-8.5727160016909904E-3</v>
      </c>
      <c r="H22" s="46">
        <v>1413</v>
      </c>
      <c r="I22" s="21">
        <f t="shared" si="1"/>
        <v>-6.9355980184006953E-3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418.3125</v>
      </c>
      <c r="F23" s="46">
        <v>402.25</v>
      </c>
      <c r="G23" s="21">
        <f t="shared" si="0"/>
        <v>-3.8398326609890933E-2</v>
      </c>
      <c r="H23" s="46">
        <v>372.85</v>
      </c>
      <c r="I23" s="21">
        <f t="shared" si="1"/>
        <v>7.885208528899014E-2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542.55624999999998</v>
      </c>
      <c r="F24" s="46">
        <v>503.4</v>
      </c>
      <c r="G24" s="21">
        <f t="shared" si="0"/>
        <v>-7.2169936296927736E-2</v>
      </c>
      <c r="H24" s="46">
        <v>501</v>
      </c>
      <c r="I24" s="21">
        <f t="shared" si="1"/>
        <v>4.7904191616766015E-3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531.87924999999996</v>
      </c>
      <c r="F25" s="46">
        <v>481</v>
      </c>
      <c r="G25" s="21">
        <f t="shared" si="0"/>
        <v>-9.5659400136403061E-2</v>
      </c>
      <c r="H25" s="46">
        <v>498.75</v>
      </c>
      <c r="I25" s="21">
        <f t="shared" si="1"/>
        <v>-3.5588972431077691E-2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545.52499999999998</v>
      </c>
      <c r="F26" s="46">
        <v>505.9</v>
      </c>
      <c r="G26" s="21">
        <f t="shared" si="0"/>
        <v>-7.263645112506302E-2</v>
      </c>
      <c r="H26" s="46">
        <v>498.75</v>
      </c>
      <c r="I26" s="21">
        <f t="shared" si="1"/>
        <v>1.4335839598997448E-2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2042.35</v>
      </c>
      <c r="F27" s="46">
        <v>1316.15</v>
      </c>
      <c r="G27" s="21">
        <f t="shared" si="0"/>
        <v>-0.35557078855240282</v>
      </c>
      <c r="H27" s="46">
        <v>1364.9</v>
      </c>
      <c r="I27" s="21">
        <f t="shared" si="1"/>
        <v>-3.5716902337167553E-2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534.27499999999998</v>
      </c>
      <c r="F28" s="46">
        <v>502.25</v>
      </c>
      <c r="G28" s="21">
        <f t="shared" si="0"/>
        <v>-5.9941041598427738E-2</v>
      </c>
      <c r="H28" s="46">
        <v>520</v>
      </c>
      <c r="I28" s="21">
        <f t="shared" si="1"/>
        <v>-3.4134615384615381E-2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1096.5437499999998</v>
      </c>
      <c r="F29" s="46">
        <v>1142.4000000000001</v>
      </c>
      <c r="G29" s="21">
        <f t="shared" si="0"/>
        <v>4.1818896874839952E-2</v>
      </c>
      <c r="H29" s="46">
        <v>1129.9000000000001</v>
      </c>
      <c r="I29" s="21">
        <f t="shared" si="1"/>
        <v>1.1062925922648022E-2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1254.375</v>
      </c>
      <c r="F30" s="46">
        <v>1645.375</v>
      </c>
      <c r="G30" s="21">
        <f t="shared" si="0"/>
        <v>0.31170901843547583</v>
      </c>
      <c r="H30" s="46">
        <v>1685</v>
      </c>
      <c r="I30" s="21">
        <f t="shared" si="1"/>
        <v>-2.3516320474777447E-2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1232.0707499999999</v>
      </c>
      <c r="F31" s="49">
        <v>1168.25</v>
      </c>
      <c r="G31" s="23">
        <f t="shared" si="0"/>
        <v>-5.1799582126269832E-2</v>
      </c>
      <c r="H31" s="49">
        <v>1186.2</v>
      </c>
      <c r="I31" s="23">
        <f t="shared" si="1"/>
        <v>-1.5132355420671088E-2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2200.6875</v>
      </c>
      <c r="F33" s="54">
        <v>2330.1750000000002</v>
      </c>
      <c r="G33" s="21">
        <f t="shared" si="0"/>
        <v>5.8839567180710657E-2</v>
      </c>
      <c r="H33" s="54">
        <v>2365.8000000000002</v>
      </c>
      <c r="I33" s="21">
        <f>(F33-H33)/H33</f>
        <v>-1.5058331219883337E-2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2016.27925</v>
      </c>
      <c r="F34" s="46">
        <v>2246.9499999999998</v>
      </c>
      <c r="G34" s="21">
        <f t="shared" si="0"/>
        <v>0.11440416797425246</v>
      </c>
      <c r="H34" s="46">
        <v>2150.1999999999998</v>
      </c>
      <c r="I34" s="21">
        <f>(F34-H34)/H34</f>
        <v>4.4995814342851832E-2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1210.8125</v>
      </c>
      <c r="F35" s="46">
        <v>1394.2375</v>
      </c>
      <c r="G35" s="21">
        <f t="shared" si="0"/>
        <v>0.15148918598048827</v>
      </c>
      <c r="H35" s="46">
        <v>1423.6875</v>
      </c>
      <c r="I35" s="21">
        <f>(F35-H35)/H35</f>
        <v>-2.0685719302866706E-2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1441.6166666666668</v>
      </c>
      <c r="F36" s="46">
        <v>1466.6669999999999</v>
      </c>
      <c r="G36" s="21">
        <f t="shared" si="0"/>
        <v>1.737655641236098E-2</v>
      </c>
      <c r="H36" s="46">
        <v>1674</v>
      </c>
      <c r="I36" s="21">
        <f>(F36-H36)/H36</f>
        <v>-0.12385483870967746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1289.875</v>
      </c>
      <c r="F37" s="49">
        <v>1723.65</v>
      </c>
      <c r="G37" s="23">
        <f t="shared" si="0"/>
        <v>0.33629227638337056</v>
      </c>
      <c r="H37" s="49">
        <v>1757.4</v>
      </c>
      <c r="I37" s="23">
        <f>(F37-H37)/H37</f>
        <v>-1.9204506657562306E-2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26551.770138888889</v>
      </c>
      <c r="F39" s="46">
        <v>29111.666666666664</v>
      </c>
      <c r="G39" s="21">
        <f t="shared" si="0"/>
        <v>9.6411520376505452E-2</v>
      </c>
      <c r="H39" s="46">
        <v>28261.666666666664</v>
      </c>
      <c r="I39" s="21">
        <f t="shared" ref="I39:I44" si="2">(F39-H39)/H39</f>
        <v>3.0076074777378076E-2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15231.277777777777</v>
      </c>
      <c r="F40" s="46">
        <v>16582.044111111114</v>
      </c>
      <c r="G40" s="21">
        <f t="shared" si="0"/>
        <v>8.8683717350627397E-2</v>
      </c>
      <c r="H40" s="46">
        <v>16657.044777777777</v>
      </c>
      <c r="I40" s="21">
        <f t="shared" si="2"/>
        <v>-4.502639433780104E-3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10761</v>
      </c>
      <c r="F41" s="57">
        <v>13297.25</v>
      </c>
      <c r="G41" s="21">
        <f t="shared" si="0"/>
        <v>0.23568906235479975</v>
      </c>
      <c r="H41" s="57">
        <v>12672.25</v>
      </c>
      <c r="I41" s="21">
        <f t="shared" si="2"/>
        <v>4.9320365365266627E-2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5952.4000000000005</v>
      </c>
      <c r="F42" s="47">
        <v>5721.2</v>
      </c>
      <c r="G42" s="21">
        <f t="shared" si="0"/>
        <v>-3.8841475707277855E-2</v>
      </c>
      <c r="H42" s="47">
        <v>5743.2</v>
      </c>
      <c r="I42" s="21">
        <f t="shared" si="2"/>
        <v>-3.830617077587408E-3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9968.4523809523816</v>
      </c>
      <c r="F43" s="47">
        <v>12274</v>
      </c>
      <c r="G43" s="21">
        <f t="shared" si="0"/>
        <v>0.23128440914790699</v>
      </c>
      <c r="H43" s="47">
        <v>11100</v>
      </c>
      <c r="I43" s="21">
        <f t="shared" si="2"/>
        <v>0.10576576576576577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12890</v>
      </c>
      <c r="F44" s="50">
        <v>12490</v>
      </c>
      <c r="G44" s="31">
        <f t="shared" si="0"/>
        <v>-3.1031807602792862E-2</v>
      </c>
      <c r="H44" s="50">
        <v>12490</v>
      </c>
      <c r="I44" s="31">
        <f t="shared" si="2"/>
        <v>0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6311.5277777777783</v>
      </c>
      <c r="F46" s="43">
        <v>6456.666666666667</v>
      </c>
      <c r="G46" s="21">
        <f t="shared" si="0"/>
        <v>2.2995840943599639E-2</v>
      </c>
      <c r="H46" s="43">
        <v>6456.666666666667</v>
      </c>
      <c r="I46" s="21">
        <f t="shared" ref="I46:I51" si="3">(F46-H46)/H46</f>
        <v>0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6155.1111111111113</v>
      </c>
      <c r="F47" s="47">
        <v>6035.333333333333</v>
      </c>
      <c r="G47" s="21">
        <f t="shared" si="0"/>
        <v>-1.9459888800635507E-2</v>
      </c>
      <c r="H47" s="47">
        <v>6024.2222222222226</v>
      </c>
      <c r="I47" s="21">
        <f t="shared" si="3"/>
        <v>1.8444059168540637E-3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19273.75</v>
      </c>
      <c r="F48" s="47">
        <v>19551.666666666668</v>
      </c>
      <c r="G48" s="21">
        <f t="shared" si="0"/>
        <v>1.4419439220010008E-2</v>
      </c>
      <c r="H48" s="47">
        <v>19401.666666666668</v>
      </c>
      <c r="I48" s="21">
        <f t="shared" si="3"/>
        <v>7.7312945623228243E-3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18585.088958333334</v>
      </c>
      <c r="F49" s="47">
        <v>20050.088750000003</v>
      </c>
      <c r="G49" s="21">
        <f t="shared" si="0"/>
        <v>7.8826622511794883E-2</v>
      </c>
      <c r="H49" s="47">
        <v>19800</v>
      </c>
      <c r="I49" s="21">
        <f t="shared" si="3"/>
        <v>1.2630744949495083E-2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2291.9642857142858</v>
      </c>
      <c r="F50" s="47">
        <v>2367.1428571428573</v>
      </c>
      <c r="G50" s="21">
        <f t="shared" si="0"/>
        <v>3.2800934943513882E-2</v>
      </c>
      <c r="H50" s="47">
        <v>2382.1428571428573</v>
      </c>
      <c r="I50" s="21">
        <f t="shared" si="3"/>
        <v>-6.2968515742128934E-3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27101</v>
      </c>
      <c r="F51" s="50">
        <v>28327</v>
      </c>
      <c r="G51" s="31">
        <f t="shared" si="0"/>
        <v>4.5238183092874799E-2</v>
      </c>
      <c r="H51" s="50">
        <v>28297</v>
      </c>
      <c r="I51" s="31">
        <f t="shared" si="3"/>
        <v>1.0601830582747287E-3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3350</v>
      </c>
      <c r="G53" s="22">
        <f t="shared" si="0"/>
        <v>-0.10666666666666667</v>
      </c>
      <c r="H53" s="66">
        <v>3350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3253.3482142857142</v>
      </c>
      <c r="F54" s="70">
        <v>4617.1428571428569</v>
      </c>
      <c r="G54" s="21">
        <f t="shared" si="0"/>
        <v>0.41919725557461401</v>
      </c>
      <c r="H54" s="70">
        <v>4377.5</v>
      </c>
      <c r="I54" s="21">
        <f t="shared" si="4"/>
        <v>5.47442277882026E-2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2029.5833333333335</v>
      </c>
      <c r="F55" s="70">
        <v>3308.25</v>
      </c>
      <c r="G55" s="21">
        <f t="shared" si="0"/>
        <v>0.63001437076575639</v>
      </c>
      <c r="H55" s="70">
        <v>2939.5</v>
      </c>
      <c r="I55" s="21">
        <f t="shared" si="4"/>
        <v>0.12544650450756931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4509.375</v>
      </c>
      <c r="F56" s="70">
        <v>5216.666666666667</v>
      </c>
      <c r="G56" s="21">
        <f t="shared" si="0"/>
        <v>0.15684915684915693</v>
      </c>
      <c r="H56" s="70">
        <v>4950</v>
      </c>
      <c r="I56" s="21">
        <f t="shared" si="4"/>
        <v>5.3872053872053932E-2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2073.3333333333335</v>
      </c>
      <c r="F57" s="105">
        <v>2857.1666666666665</v>
      </c>
      <c r="G57" s="21">
        <f t="shared" si="0"/>
        <v>0.37805466237942104</v>
      </c>
      <c r="H57" s="105">
        <v>2693</v>
      </c>
      <c r="I57" s="21">
        <f t="shared" si="4"/>
        <v>6.0960514915212226E-2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4406.4305555555557</v>
      </c>
      <c r="F58" s="50">
        <v>5397</v>
      </c>
      <c r="G58" s="29">
        <f t="shared" si="0"/>
        <v>0.22480087498384618</v>
      </c>
      <c r="H58" s="50">
        <v>5236</v>
      </c>
      <c r="I58" s="29">
        <f t="shared" si="4"/>
        <v>3.074866310160428E-2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5168.4375</v>
      </c>
      <c r="F59" s="68">
        <v>5214.375</v>
      </c>
      <c r="G59" s="21">
        <f t="shared" si="0"/>
        <v>8.888082713586069E-3</v>
      </c>
      <c r="H59" s="68">
        <v>4933.125</v>
      </c>
      <c r="I59" s="21">
        <f t="shared" si="4"/>
        <v>5.7012542759407071E-2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5032.125</v>
      </c>
      <c r="F60" s="70">
        <v>5439</v>
      </c>
      <c r="G60" s="21">
        <f t="shared" si="0"/>
        <v>8.0855503390714664E-2</v>
      </c>
      <c r="H60" s="70">
        <v>5244</v>
      </c>
      <c r="I60" s="21">
        <f t="shared" si="4"/>
        <v>3.7185354691075513E-2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21423.75</v>
      </c>
      <c r="F61" s="73">
        <v>22700.625</v>
      </c>
      <c r="G61" s="29">
        <f t="shared" si="0"/>
        <v>5.9600910204796076E-2</v>
      </c>
      <c r="H61" s="73">
        <v>22355.714285714286</v>
      </c>
      <c r="I61" s="29">
        <f t="shared" si="4"/>
        <v>1.5428302127931474E-2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6430.5</v>
      </c>
      <c r="F63" s="54">
        <v>7092</v>
      </c>
      <c r="G63" s="21">
        <f t="shared" si="0"/>
        <v>0.10286913925822254</v>
      </c>
      <c r="H63" s="54">
        <v>7011</v>
      </c>
      <c r="I63" s="21">
        <f t="shared" ref="I63:I74" si="5">(F63-H63)/H63</f>
        <v>1.1553273427471117E-2</v>
      </c>
    </row>
    <row r="64" spans="1:9" ht="16.5" x14ac:dyDescent="0.3">
      <c r="A64" s="37"/>
      <c r="B64" s="34" t="s">
        <v>60</v>
      </c>
      <c r="C64" s="15" t="s">
        <v>129</v>
      </c>
      <c r="D64" s="13" t="s">
        <v>206</v>
      </c>
      <c r="E64" s="47">
        <v>47046.625</v>
      </c>
      <c r="F64" s="46">
        <v>48816.333333333336</v>
      </c>
      <c r="G64" s="21">
        <f t="shared" si="0"/>
        <v>3.7616052869538161E-2</v>
      </c>
      <c r="H64" s="46">
        <v>48342.571428571428</v>
      </c>
      <c r="I64" s="21">
        <f t="shared" si="5"/>
        <v>9.8000973213002371E-3</v>
      </c>
    </row>
    <row r="65" spans="1:9" ht="16.5" x14ac:dyDescent="0.3">
      <c r="A65" s="37"/>
      <c r="B65" s="34" t="s">
        <v>61</v>
      </c>
      <c r="C65" s="15" t="s">
        <v>130</v>
      </c>
      <c r="D65" s="13" t="s">
        <v>207</v>
      </c>
      <c r="E65" s="47">
        <v>10658.75</v>
      </c>
      <c r="F65" s="46">
        <v>12101.857142857143</v>
      </c>
      <c r="G65" s="21">
        <f t="shared" si="0"/>
        <v>0.13539178073011779</v>
      </c>
      <c r="H65" s="46">
        <v>11621.333333333334</v>
      </c>
      <c r="I65" s="21">
        <f t="shared" si="5"/>
        <v>4.1348423260997802E-2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7871.5</v>
      </c>
      <c r="F66" s="46">
        <v>8899.4444444444453</v>
      </c>
      <c r="G66" s="21">
        <f t="shared" si="0"/>
        <v>0.13059066816292261</v>
      </c>
      <c r="H66" s="46">
        <v>7833.5</v>
      </c>
      <c r="I66" s="21">
        <f t="shared" si="5"/>
        <v>0.13607511896910005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3816.1138888888891</v>
      </c>
      <c r="F67" s="46">
        <v>4839.2857142857147</v>
      </c>
      <c r="G67" s="21">
        <f t="shared" si="0"/>
        <v>0.2681187865948978</v>
      </c>
      <c r="H67" s="46">
        <v>4275</v>
      </c>
      <c r="I67" s="21">
        <f t="shared" si="5"/>
        <v>0.13199665831244789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3649.583333333333</v>
      </c>
      <c r="F68" s="58">
        <v>3417</v>
      </c>
      <c r="G68" s="31">
        <f t="shared" si="0"/>
        <v>-6.3728736157095484E-2</v>
      </c>
      <c r="H68" s="58">
        <v>3417</v>
      </c>
      <c r="I68" s="31">
        <f t="shared" si="5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3725.8</v>
      </c>
      <c r="F70" s="43">
        <v>4408.666666666667</v>
      </c>
      <c r="G70" s="21">
        <f t="shared" si="0"/>
        <v>0.18328054824914561</v>
      </c>
      <c r="H70" s="43">
        <v>4323.666666666667</v>
      </c>
      <c r="I70" s="21">
        <f t="shared" si="5"/>
        <v>1.9659239842726078E-2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2780.3333333333335</v>
      </c>
      <c r="F71" s="47">
        <v>2955.3333333333335</v>
      </c>
      <c r="G71" s="21">
        <f t="shared" si="0"/>
        <v>6.2942093274187746E-2</v>
      </c>
      <c r="H71" s="47">
        <v>2938.6666666666665</v>
      </c>
      <c r="I71" s="21">
        <f t="shared" si="5"/>
        <v>5.6715063520872177E-3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1323.7777777777778</v>
      </c>
      <c r="F72" s="47">
        <v>1348.8888888888889</v>
      </c>
      <c r="G72" s="21">
        <f t="shared" si="0"/>
        <v>1.8969279838845037E-2</v>
      </c>
      <c r="H72" s="47">
        <v>1343.3333333333333</v>
      </c>
      <c r="I72" s="21">
        <f t="shared" si="5"/>
        <v>4.135649296939695E-3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2218.3000000000002</v>
      </c>
      <c r="F73" s="47">
        <v>2556.6666666666665</v>
      </c>
      <c r="G73" s="21">
        <f t="shared" si="0"/>
        <v>0.15253422290342439</v>
      </c>
      <c r="H73" s="47">
        <v>2515</v>
      </c>
      <c r="I73" s="21">
        <f t="shared" si="5"/>
        <v>1.6567263088137781E-2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1590.9583333333335</v>
      </c>
      <c r="F74" s="50">
        <v>2153.3333333333335</v>
      </c>
      <c r="G74" s="21">
        <f t="shared" si="0"/>
        <v>0.35348191603593221</v>
      </c>
      <c r="H74" s="50">
        <v>2019.7777777777778</v>
      </c>
      <c r="I74" s="21">
        <f t="shared" si="5"/>
        <v>6.6123886016063421E-2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1482.5</v>
      </c>
      <c r="G76" s="22">
        <f t="shared" si="0"/>
        <v>1.0959571358986916E-2</v>
      </c>
      <c r="H76" s="43">
        <v>1482.5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1266.6666666666667</v>
      </c>
      <c r="F77" s="32">
        <v>1415.3333333333333</v>
      </c>
      <c r="G77" s="21">
        <f t="shared" si="0"/>
        <v>0.11736842105263146</v>
      </c>
      <c r="H77" s="32">
        <v>1382</v>
      </c>
      <c r="I77" s="21">
        <f t="shared" si="6"/>
        <v>2.4119633381572546E-2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819.75</v>
      </c>
      <c r="F78" s="47">
        <v>951.42857142857144</v>
      </c>
      <c r="G78" s="21">
        <f t="shared" si="0"/>
        <v>0.16063259704613778</v>
      </c>
      <c r="H78" s="47">
        <v>937.14285714285711</v>
      </c>
      <c r="I78" s="21">
        <f t="shared" si="6"/>
        <v>1.5243902439024442E-2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1531.3</v>
      </c>
      <c r="F79" s="47">
        <v>1581.6666666666667</v>
      </c>
      <c r="G79" s="21">
        <f t="shared" si="0"/>
        <v>3.2891443000500745E-2</v>
      </c>
      <c r="H79" s="47">
        <v>1582.2222222222222</v>
      </c>
      <c r="I79" s="21">
        <f t="shared" si="6"/>
        <v>-3.5112359550553817E-4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1932.8</v>
      </c>
      <c r="F80" s="61">
        <v>2057.3000000000002</v>
      </c>
      <c r="G80" s="21">
        <f t="shared" si="0"/>
        <v>6.4414321192053106E-2</v>
      </c>
      <c r="H80" s="61">
        <v>2007.3</v>
      </c>
      <c r="I80" s="21">
        <f t="shared" si="6"/>
        <v>2.4909081851243076E-2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8830</v>
      </c>
      <c r="F81" s="61">
        <v>8982.6666666666661</v>
      </c>
      <c r="G81" s="21">
        <f>(F81-E81)/E81</f>
        <v>1.7289543223857992E-2</v>
      </c>
      <c r="H81" s="61">
        <v>8899.3333333333339</v>
      </c>
      <c r="I81" s="21">
        <f t="shared" si="6"/>
        <v>9.3639973031686401E-3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3974.4472222222221</v>
      </c>
      <c r="F82" s="50">
        <v>4211.25</v>
      </c>
      <c r="G82" s="23">
        <f>(F82-E82)/E82</f>
        <v>5.9581311447224353E-2</v>
      </c>
      <c r="H82" s="50">
        <v>4136.25</v>
      </c>
      <c r="I82" s="23">
        <f t="shared" si="6"/>
        <v>1.8132366273798731E-2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5"/>
  <sheetViews>
    <sheetView rightToLeft="1" topLeftCell="B10" zoomScaleNormal="100" workbookViewId="0">
      <selection activeCell="E90" sqref="E90"/>
    </sheetView>
  </sheetViews>
  <sheetFormatPr defaultRowHeight="15" x14ac:dyDescent="0.25"/>
  <cols>
    <col min="1" max="1" width="29" style="9" customWidth="1"/>
    <col min="2" max="2" width="5.125" style="9" bestFit="1" customWidth="1"/>
    <col min="3" max="3" width="18.125" customWidth="1"/>
    <col min="4" max="4" width="14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2.1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8" t="s">
        <v>201</v>
      </c>
      <c r="B9" s="148"/>
      <c r="C9" s="148"/>
      <c r="D9" s="148"/>
      <c r="E9" s="148"/>
      <c r="F9" s="148"/>
      <c r="G9" s="148"/>
      <c r="H9" s="148"/>
      <c r="I9" s="148"/>
    </row>
    <row r="10" spans="1:9" ht="18" x14ac:dyDescent="0.2">
      <c r="A10" s="2" t="s">
        <v>212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49" t="s">
        <v>3</v>
      </c>
      <c r="B13" s="155"/>
      <c r="C13" s="172" t="s">
        <v>0</v>
      </c>
      <c r="D13" s="174" t="s">
        <v>23</v>
      </c>
      <c r="E13" s="151" t="s">
        <v>208</v>
      </c>
      <c r="F13" s="168" t="s">
        <v>215</v>
      </c>
      <c r="G13" s="151" t="s">
        <v>197</v>
      </c>
      <c r="H13" s="168" t="s">
        <v>211</v>
      </c>
      <c r="I13" s="151" t="s">
        <v>187</v>
      </c>
    </row>
    <row r="14" spans="1:9" ht="38.25" customHeight="1" thickBot="1" x14ac:dyDescent="0.25">
      <c r="A14" s="150"/>
      <c r="B14" s="156"/>
      <c r="C14" s="173"/>
      <c r="D14" s="175"/>
      <c r="E14" s="152"/>
      <c r="F14" s="169"/>
      <c r="G14" s="170"/>
      <c r="H14" s="169"/>
      <c r="I14" s="170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7</v>
      </c>
      <c r="C16" s="14" t="s">
        <v>87</v>
      </c>
      <c r="D16" s="11" t="s">
        <v>161</v>
      </c>
      <c r="E16" s="42">
        <v>778.01675</v>
      </c>
      <c r="F16" s="42">
        <v>839</v>
      </c>
      <c r="G16" s="21">
        <f t="shared" ref="G16:G31" si="0">(F16-E16)/E16</f>
        <v>7.8382952552114069E-2</v>
      </c>
      <c r="H16" s="42">
        <v>871.9</v>
      </c>
      <c r="I16" s="21">
        <f t="shared" ref="I16:I31" si="1">(F16-H16)/H16</f>
        <v>-3.7733685055625618E-2</v>
      </c>
    </row>
    <row r="17" spans="1:9" ht="16.5" x14ac:dyDescent="0.3">
      <c r="A17" s="37"/>
      <c r="B17" s="34" t="s">
        <v>15</v>
      </c>
      <c r="C17" s="15" t="s">
        <v>95</v>
      </c>
      <c r="D17" s="11" t="s">
        <v>82</v>
      </c>
      <c r="E17" s="46">
        <v>2042.35</v>
      </c>
      <c r="F17" s="46">
        <v>1316.15</v>
      </c>
      <c r="G17" s="21">
        <f t="shared" si="0"/>
        <v>-0.35557078855240282</v>
      </c>
      <c r="H17" s="46">
        <v>1364.9</v>
      </c>
      <c r="I17" s="21">
        <f t="shared" si="1"/>
        <v>-3.5716902337167553E-2</v>
      </c>
    </row>
    <row r="18" spans="1:9" ht="16.5" x14ac:dyDescent="0.3">
      <c r="A18" s="37"/>
      <c r="B18" s="34" t="s">
        <v>13</v>
      </c>
      <c r="C18" s="15" t="s">
        <v>93</v>
      </c>
      <c r="D18" s="11" t="s">
        <v>81</v>
      </c>
      <c r="E18" s="46">
        <v>531.87924999999996</v>
      </c>
      <c r="F18" s="46">
        <v>481</v>
      </c>
      <c r="G18" s="21">
        <f t="shared" si="0"/>
        <v>-9.5659400136403061E-2</v>
      </c>
      <c r="H18" s="46">
        <v>498.75</v>
      </c>
      <c r="I18" s="21">
        <f t="shared" si="1"/>
        <v>-3.5588972431077691E-2</v>
      </c>
    </row>
    <row r="19" spans="1:9" ht="16.5" x14ac:dyDescent="0.3">
      <c r="A19" s="37"/>
      <c r="B19" s="34" t="s">
        <v>16</v>
      </c>
      <c r="C19" s="15" t="s">
        <v>96</v>
      </c>
      <c r="D19" s="11" t="s">
        <v>81</v>
      </c>
      <c r="E19" s="46">
        <v>534.27499999999998</v>
      </c>
      <c r="F19" s="46">
        <v>502.25</v>
      </c>
      <c r="G19" s="21">
        <f t="shared" si="0"/>
        <v>-5.9941041598427738E-2</v>
      </c>
      <c r="H19" s="46">
        <v>520</v>
      </c>
      <c r="I19" s="21">
        <f t="shared" si="1"/>
        <v>-3.4134615384615381E-2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2918.7723055555552</v>
      </c>
      <c r="F20" s="46">
        <v>2476.2114444444442</v>
      </c>
      <c r="G20" s="21">
        <f t="shared" si="0"/>
        <v>-0.15162568874205987</v>
      </c>
      <c r="H20" s="46">
        <v>2553.2222222222222</v>
      </c>
      <c r="I20" s="21">
        <f t="shared" si="1"/>
        <v>-3.0162191566212717E-2</v>
      </c>
    </row>
    <row r="21" spans="1:9" ht="16.5" x14ac:dyDescent="0.3">
      <c r="A21" s="37"/>
      <c r="B21" s="34" t="s">
        <v>18</v>
      </c>
      <c r="C21" s="15" t="s">
        <v>98</v>
      </c>
      <c r="D21" s="11" t="s">
        <v>83</v>
      </c>
      <c r="E21" s="46">
        <v>1254.375</v>
      </c>
      <c r="F21" s="46">
        <v>1645.375</v>
      </c>
      <c r="G21" s="21">
        <f t="shared" si="0"/>
        <v>0.31170901843547583</v>
      </c>
      <c r="H21" s="46">
        <v>1685</v>
      </c>
      <c r="I21" s="21">
        <f t="shared" si="1"/>
        <v>-2.3516320474777447E-2</v>
      </c>
    </row>
    <row r="22" spans="1:9" ht="16.5" x14ac:dyDescent="0.3">
      <c r="A22" s="37"/>
      <c r="B22" s="34" t="s">
        <v>19</v>
      </c>
      <c r="C22" s="15" t="s">
        <v>99</v>
      </c>
      <c r="D22" s="11" t="s">
        <v>161</v>
      </c>
      <c r="E22" s="46">
        <v>1232.0707499999999</v>
      </c>
      <c r="F22" s="46">
        <v>1168.25</v>
      </c>
      <c r="G22" s="21">
        <f t="shared" si="0"/>
        <v>-5.1799582126269832E-2</v>
      </c>
      <c r="H22" s="46">
        <v>1186.2</v>
      </c>
      <c r="I22" s="21">
        <f t="shared" si="1"/>
        <v>-1.5132355420671088E-2</v>
      </c>
    </row>
    <row r="23" spans="1:9" ht="16.5" x14ac:dyDescent="0.3">
      <c r="A23" s="37"/>
      <c r="B23" s="34" t="s">
        <v>10</v>
      </c>
      <c r="C23" s="15" t="s">
        <v>90</v>
      </c>
      <c r="D23" s="13" t="s">
        <v>161</v>
      </c>
      <c r="E23" s="46">
        <v>1415.3332500000001</v>
      </c>
      <c r="F23" s="46">
        <v>1403.1999999999998</v>
      </c>
      <c r="G23" s="21">
        <f t="shared" si="0"/>
        <v>-8.5727160016909904E-3</v>
      </c>
      <c r="H23" s="46">
        <v>1413</v>
      </c>
      <c r="I23" s="21">
        <f t="shared" si="1"/>
        <v>-6.9355980184006953E-3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542.55624999999998</v>
      </c>
      <c r="F24" s="46">
        <v>503.4</v>
      </c>
      <c r="G24" s="21">
        <f t="shared" si="0"/>
        <v>-7.2169936296927736E-2</v>
      </c>
      <c r="H24" s="46">
        <v>501</v>
      </c>
      <c r="I24" s="21">
        <f t="shared" si="1"/>
        <v>4.7904191616766015E-3</v>
      </c>
    </row>
    <row r="25" spans="1:9" ht="16.5" x14ac:dyDescent="0.3">
      <c r="A25" s="37"/>
      <c r="B25" s="34" t="s">
        <v>6</v>
      </c>
      <c r="C25" s="15" t="s">
        <v>86</v>
      </c>
      <c r="D25" s="13" t="s">
        <v>161</v>
      </c>
      <c r="E25" s="46">
        <v>1602.94175</v>
      </c>
      <c r="F25" s="46">
        <v>1559.9</v>
      </c>
      <c r="G25" s="21">
        <f t="shared" si="0"/>
        <v>-2.6851724337456348E-2</v>
      </c>
      <c r="H25" s="46">
        <v>1547.1999999999998</v>
      </c>
      <c r="I25" s="21">
        <f t="shared" si="1"/>
        <v>8.2083764219236521E-3</v>
      </c>
    </row>
    <row r="26" spans="1:9" ht="16.5" x14ac:dyDescent="0.3">
      <c r="A26" s="37"/>
      <c r="B26" s="34" t="s">
        <v>17</v>
      </c>
      <c r="C26" s="15" t="s">
        <v>97</v>
      </c>
      <c r="D26" s="13" t="s">
        <v>161</v>
      </c>
      <c r="E26" s="46">
        <v>1096.5437499999998</v>
      </c>
      <c r="F26" s="46">
        <v>1142.4000000000001</v>
      </c>
      <c r="G26" s="21">
        <f t="shared" si="0"/>
        <v>4.1818896874839952E-2</v>
      </c>
      <c r="H26" s="46">
        <v>1129.9000000000001</v>
      </c>
      <c r="I26" s="21">
        <f t="shared" si="1"/>
        <v>1.1062925922648022E-2</v>
      </c>
    </row>
    <row r="27" spans="1:9" ht="16.5" x14ac:dyDescent="0.3">
      <c r="A27" s="37"/>
      <c r="B27" s="34" t="s">
        <v>14</v>
      </c>
      <c r="C27" s="15" t="s">
        <v>94</v>
      </c>
      <c r="D27" s="13" t="s">
        <v>81</v>
      </c>
      <c r="E27" s="46">
        <v>545.52499999999998</v>
      </c>
      <c r="F27" s="46">
        <v>505.9</v>
      </c>
      <c r="G27" s="21">
        <f t="shared" si="0"/>
        <v>-7.263645112506302E-2</v>
      </c>
      <c r="H27" s="46">
        <v>498.75</v>
      </c>
      <c r="I27" s="21">
        <f t="shared" si="1"/>
        <v>1.4335839598997448E-2</v>
      </c>
    </row>
    <row r="28" spans="1:9" ht="16.5" x14ac:dyDescent="0.3">
      <c r="A28" s="37"/>
      <c r="B28" s="34" t="s">
        <v>4</v>
      </c>
      <c r="C28" s="15" t="s">
        <v>84</v>
      </c>
      <c r="D28" s="13" t="s">
        <v>161</v>
      </c>
      <c r="E28" s="46">
        <v>1720.2249999999999</v>
      </c>
      <c r="F28" s="46">
        <v>1698.15</v>
      </c>
      <c r="G28" s="21">
        <f t="shared" si="0"/>
        <v>-1.2832623639349399E-2</v>
      </c>
      <c r="H28" s="46">
        <v>1590.1999999999998</v>
      </c>
      <c r="I28" s="21">
        <f t="shared" si="1"/>
        <v>6.7884542824802094E-2</v>
      </c>
    </row>
    <row r="29" spans="1:9" ht="17.25" thickBot="1" x14ac:dyDescent="0.35">
      <c r="A29" s="38"/>
      <c r="B29" s="34" t="s">
        <v>11</v>
      </c>
      <c r="C29" s="15" t="s">
        <v>91</v>
      </c>
      <c r="D29" s="13" t="s">
        <v>81</v>
      </c>
      <c r="E29" s="46">
        <v>418.3125</v>
      </c>
      <c r="F29" s="46">
        <v>402.25</v>
      </c>
      <c r="G29" s="21">
        <f t="shared" si="0"/>
        <v>-3.8398326609890933E-2</v>
      </c>
      <c r="H29" s="46">
        <v>372.85</v>
      </c>
      <c r="I29" s="21">
        <f t="shared" si="1"/>
        <v>7.885208528899014E-2</v>
      </c>
    </row>
    <row r="30" spans="1:9" ht="16.5" x14ac:dyDescent="0.3">
      <c r="A30" s="37"/>
      <c r="B30" s="34" t="s">
        <v>9</v>
      </c>
      <c r="C30" s="15" t="s">
        <v>88</v>
      </c>
      <c r="D30" s="13" t="s">
        <v>161</v>
      </c>
      <c r="E30" s="46">
        <v>1733.9917500000001</v>
      </c>
      <c r="F30" s="46">
        <v>1629.4</v>
      </c>
      <c r="G30" s="21">
        <f t="shared" si="0"/>
        <v>-6.0318481907425475E-2</v>
      </c>
      <c r="H30" s="46">
        <v>1374.6999999999998</v>
      </c>
      <c r="I30" s="21">
        <f t="shared" si="1"/>
        <v>0.18527678766276301</v>
      </c>
    </row>
    <row r="31" spans="1:9" ht="17.25" thickBot="1" x14ac:dyDescent="0.35">
      <c r="A31" s="38"/>
      <c r="B31" s="36" t="s">
        <v>5</v>
      </c>
      <c r="C31" s="16" t="s">
        <v>85</v>
      </c>
      <c r="D31" s="12" t="s">
        <v>161</v>
      </c>
      <c r="E31" s="49">
        <v>2499.5</v>
      </c>
      <c r="F31" s="49">
        <v>2083.2222222222222</v>
      </c>
      <c r="G31" s="23">
        <f t="shared" si="0"/>
        <v>-0.16654441999511016</v>
      </c>
      <c r="H31" s="49">
        <v>1636</v>
      </c>
      <c r="I31" s="23">
        <f t="shared" si="1"/>
        <v>0.27336321651725071</v>
      </c>
    </row>
    <row r="32" spans="1:9" ht="15.75" customHeight="1" thickBot="1" x14ac:dyDescent="0.25">
      <c r="A32" s="161" t="s">
        <v>188</v>
      </c>
      <c r="B32" s="162"/>
      <c r="C32" s="162"/>
      <c r="D32" s="163"/>
      <c r="E32" s="106">
        <f>SUM(E16:E31)</f>
        <v>20866.668305555555</v>
      </c>
      <c r="F32" s="107">
        <f>SUM(F16:F31)</f>
        <v>19356.058666666664</v>
      </c>
      <c r="G32" s="108">
        <f t="shared" ref="G32" si="2">(F32-E32)/E32</f>
        <v>-7.2393427487736764E-2</v>
      </c>
      <c r="H32" s="107">
        <f>SUM(H16:H31)</f>
        <v>18743.572222222221</v>
      </c>
      <c r="I32" s="111">
        <f t="shared" ref="I32" si="3">(F32-H32)/H32</f>
        <v>3.2677145913428608E-2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29</v>
      </c>
      <c r="C34" s="18" t="s">
        <v>103</v>
      </c>
      <c r="D34" s="20" t="s">
        <v>161</v>
      </c>
      <c r="E34" s="54">
        <v>1441.6166666666668</v>
      </c>
      <c r="F34" s="54">
        <v>1466.6669999999999</v>
      </c>
      <c r="G34" s="21">
        <f>(F34-E34)/E34</f>
        <v>1.737655641236098E-2</v>
      </c>
      <c r="H34" s="54">
        <v>1674</v>
      </c>
      <c r="I34" s="21">
        <f>(F34-H34)/H34</f>
        <v>-0.12385483870967746</v>
      </c>
    </row>
    <row r="35" spans="1:9" ht="16.5" x14ac:dyDescent="0.3">
      <c r="A35" s="37"/>
      <c r="B35" s="34" t="s">
        <v>28</v>
      </c>
      <c r="C35" s="15" t="s">
        <v>102</v>
      </c>
      <c r="D35" s="11" t="s">
        <v>161</v>
      </c>
      <c r="E35" s="46">
        <v>1210.8125</v>
      </c>
      <c r="F35" s="46">
        <v>1394.2375</v>
      </c>
      <c r="G35" s="21">
        <f>(F35-E35)/E35</f>
        <v>0.15148918598048827</v>
      </c>
      <c r="H35" s="46">
        <v>1423.6875</v>
      </c>
      <c r="I35" s="21">
        <f>(F35-H35)/H35</f>
        <v>-2.0685719302866706E-2</v>
      </c>
    </row>
    <row r="36" spans="1:9" ht="16.5" x14ac:dyDescent="0.3">
      <c r="A36" s="37"/>
      <c r="B36" s="39" t="s">
        <v>30</v>
      </c>
      <c r="C36" s="15" t="s">
        <v>104</v>
      </c>
      <c r="D36" s="11" t="s">
        <v>161</v>
      </c>
      <c r="E36" s="46">
        <v>1289.875</v>
      </c>
      <c r="F36" s="46">
        <v>1723.65</v>
      </c>
      <c r="G36" s="21">
        <f>(F36-E36)/E36</f>
        <v>0.33629227638337056</v>
      </c>
      <c r="H36" s="46">
        <v>1757.4</v>
      </c>
      <c r="I36" s="21">
        <f>(F36-H36)/H36</f>
        <v>-1.9204506657562306E-2</v>
      </c>
    </row>
    <row r="37" spans="1:9" ht="16.5" x14ac:dyDescent="0.3">
      <c r="A37" s="37"/>
      <c r="B37" s="34" t="s">
        <v>26</v>
      </c>
      <c r="C37" s="15" t="s">
        <v>100</v>
      </c>
      <c r="D37" s="11" t="s">
        <v>161</v>
      </c>
      <c r="E37" s="46">
        <v>2200.6875</v>
      </c>
      <c r="F37" s="46">
        <v>2330.1750000000002</v>
      </c>
      <c r="G37" s="21">
        <f>(F37-E37)/E37</f>
        <v>5.8839567180710657E-2</v>
      </c>
      <c r="H37" s="46">
        <v>2365.8000000000002</v>
      </c>
      <c r="I37" s="21">
        <f>(F37-H37)/H37</f>
        <v>-1.5058331219883337E-2</v>
      </c>
    </row>
    <row r="38" spans="1:9" ht="17.25" thickBot="1" x14ac:dyDescent="0.35">
      <c r="A38" s="38"/>
      <c r="B38" s="39" t="s">
        <v>27</v>
      </c>
      <c r="C38" s="15" t="s">
        <v>101</v>
      </c>
      <c r="D38" s="24" t="s">
        <v>161</v>
      </c>
      <c r="E38" s="49">
        <v>2016.27925</v>
      </c>
      <c r="F38" s="49">
        <v>2246.9499999999998</v>
      </c>
      <c r="G38" s="23">
        <f>(F38-E38)/E38</f>
        <v>0.11440416797425246</v>
      </c>
      <c r="H38" s="49">
        <v>2150.1999999999998</v>
      </c>
      <c r="I38" s="23">
        <f>(F38-H38)/H38</f>
        <v>4.4995814342851832E-2</v>
      </c>
    </row>
    <row r="39" spans="1:9" ht="15.75" customHeight="1" thickBot="1" x14ac:dyDescent="0.25">
      <c r="A39" s="161" t="s">
        <v>189</v>
      </c>
      <c r="B39" s="162"/>
      <c r="C39" s="162"/>
      <c r="D39" s="163"/>
      <c r="E39" s="86">
        <f>SUM(E34:E38)</f>
        <v>8159.2709166666664</v>
      </c>
      <c r="F39" s="109">
        <f>SUM(F34:F38)</f>
        <v>9161.6795000000002</v>
      </c>
      <c r="G39" s="110">
        <f t="shared" ref="G39" si="4">(F39-E39)/E39</f>
        <v>0.12285516605236722</v>
      </c>
      <c r="H39" s="109">
        <f>SUM(H34:H38)</f>
        <v>9371.0874999999996</v>
      </c>
      <c r="I39" s="111">
        <f t="shared" ref="I39" si="5">(F39-H39)/H39</f>
        <v>-2.2346179138760518E-2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32</v>
      </c>
      <c r="C41" s="15" t="s">
        <v>106</v>
      </c>
      <c r="D41" s="20" t="s">
        <v>161</v>
      </c>
      <c r="E41" s="46">
        <v>15231.277777777777</v>
      </c>
      <c r="F41" s="46">
        <v>16582.044111111114</v>
      </c>
      <c r="G41" s="21">
        <f t="shared" ref="G41:G46" si="6">(F41-E41)/E41</f>
        <v>8.8683717350627397E-2</v>
      </c>
      <c r="H41" s="46">
        <v>16657.044777777777</v>
      </c>
      <c r="I41" s="21">
        <f t="shared" ref="I41:I46" si="7">(F41-H41)/H41</f>
        <v>-4.502639433780104E-3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6">
        <v>5952.4000000000005</v>
      </c>
      <c r="F42" s="46">
        <v>5721.2</v>
      </c>
      <c r="G42" s="21">
        <f t="shared" si="6"/>
        <v>-3.8841475707277855E-2</v>
      </c>
      <c r="H42" s="46">
        <v>5743.2</v>
      </c>
      <c r="I42" s="21">
        <f t="shared" si="7"/>
        <v>-3.830617077587408E-3</v>
      </c>
    </row>
    <row r="43" spans="1:9" ht="16.5" x14ac:dyDescent="0.3">
      <c r="A43" s="37"/>
      <c r="B43" s="39" t="s">
        <v>36</v>
      </c>
      <c r="C43" s="15" t="s">
        <v>153</v>
      </c>
      <c r="D43" s="11" t="s">
        <v>161</v>
      </c>
      <c r="E43" s="57">
        <v>12890</v>
      </c>
      <c r="F43" s="57">
        <v>12490</v>
      </c>
      <c r="G43" s="21">
        <f t="shared" si="6"/>
        <v>-3.1031807602792862E-2</v>
      </c>
      <c r="H43" s="57">
        <v>12490</v>
      </c>
      <c r="I43" s="21">
        <f t="shared" si="7"/>
        <v>0</v>
      </c>
    </row>
    <row r="44" spans="1:9" ht="16.5" x14ac:dyDescent="0.3">
      <c r="A44" s="37"/>
      <c r="B44" s="34" t="s">
        <v>31</v>
      </c>
      <c r="C44" s="15" t="s">
        <v>105</v>
      </c>
      <c r="D44" s="11" t="s">
        <v>161</v>
      </c>
      <c r="E44" s="47">
        <v>26551.770138888889</v>
      </c>
      <c r="F44" s="47">
        <v>29111.666666666664</v>
      </c>
      <c r="G44" s="21">
        <f t="shared" si="6"/>
        <v>9.6411520376505452E-2</v>
      </c>
      <c r="H44" s="47">
        <v>28261.666666666664</v>
      </c>
      <c r="I44" s="21">
        <f t="shared" si="7"/>
        <v>3.0076074777378076E-2</v>
      </c>
    </row>
    <row r="45" spans="1:9" ht="16.5" x14ac:dyDescent="0.3">
      <c r="A45" s="37"/>
      <c r="B45" s="34" t="s">
        <v>33</v>
      </c>
      <c r="C45" s="15" t="s">
        <v>107</v>
      </c>
      <c r="D45" s="11" t="s">
        <v>161</v>
      </c>
      <c r="E45" s="47">
        <v>10761</v>
      </c>
      <c r="F45" s="47">
        <v>13297.25</v>
      </c>
      <c r="G45" s="21">
        <f t="shared" si="6"/>
        <v>0.23568906235479975</v>
      </c>
      <c r="H45" s="47">
        <v>12672.25</v>
      </c>
      <c r="I45" s="21">
        <f t="shared" si="7"/>
        <v>4.9320365365266627E-2</v>
      </c>
    </row>
    <row r="46" spans="1:9" ht="16.5" customHeight="1" thickBot="1" x14ac:dyDescent="0.35">
      <c r="A46" s="38"/>
      <c r="B46" s="34" t="s">
        <v>35</v>
      </c>
      <c r="C46" s="15" t="s">
        <v>152</v>
      </c>
      <c r="D46" s="24" t="s">
        <v>161</v>
      </c>
      <c r="E46" s="50">
        <v>9968.4523809523816</v>
      </c>
      <c r="F46" s="50">
        <v>12274</v>
      </c>
      <c r="G46" s="31">
        <f t="shared" si="6"/>
        <v>0.23128440914790699</v>
      </c>
      <c r="H46" s="50">
        <v>11100</v>
      </c>
      <c r="I46" s="31">
        <f t="shared" si="7"/>
        <v>0.10576576576576577</v>
      </c>
    </row>
    <row r="47" spans="1:9" ht="15.75" customHeight="1" thickBot="1" x14ac:dyDescent="0.25">
      <c r="A47" s="161" t="s">
        <v>190</v>
      </c>
      <c r="B47" s="162"/>
      <c r="C47" s="162"/>
      <c r="D47" s="163"/>
      <c r="E47" s="86">
        <f>SUM(E41:E46)</f>
        <v>81354.900297619039</v>
      </c>
      <c r="F47" s="86">
        <f>SUM(F41:F46)</f>
        <v>89476.160777777783</v>
      </c>
      <c r="G47" s="110">
        <f t="shared" ref="G47" si="8">(F47-E47)/E47</f>
        <v>9.9825092900967194E-2</v>
      </c>
      <c r="H47" s="109">
        <f>SUM(H41:H46)</f>
        <v>86924.161444444442</v>
      </c>
      <c r="I47" s="111">
        <f t="shared" ref="I47" si="9">(F47-H47)/H47</f>
        <v>2.9358918060594597E-2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49</v>
      </c>
      <c r="C49" s="15" t="s">
        <v>158</v>
      </c>
      <c r="D49" s="20" t="s">
        <v>199</v>
      </c>
      <c r="E49" s="43">
        <v>2291.9642857142858</v>
      </c>
      <c r="F49" s="43">
        <v>2367.1428571428573</v>
      </c>
      <c r="G49" s="21">
        <f t="shared" ref="G49:G54" si="10">(F49-E49)/E49</f>
        <v>3.2800934943513882E-2</v>
      </c>
      <c r="H49" s="43">
        <v>2382.1428571428573</v>
      </c>
      <c r="I49" s="21">
        <f t="shared" ref="I49:I54" si="11">(F49-H49)/H49</f>
        <v>-6.2968515742128934E-3</v>
      </c>
    </row>
    <row r="50" spans="1:9" ht="16.5" x14ac:dyDescent="0.3">
      <c r="A50" s="37"/>
      <c r="B50" s="34" t="s">
        <v>45</v>
      </c>
      <c r="C50" s="15" t="s">
        <v>109</v>
      </c>
      <c r="D50" s="13" t="s">
        <v>108</v>
      </c>
      <c r="E50" s="47">
        <v>6311.5277777777783</v>
      </c>
      <c r="F50" s="47">
        <v>6456.666666666667</v>
      </c>
      <c r="G50" s="21">
        <f t="shared" si="10"/>
        <v>2.2995840943599639E-2</v>
      </c>
      <c r="H50" s="47">
        <v>6456.666666666667</v>
      </c>
      <c r="I50" s="21">
        <f t="shared" si="11"/>
        <v>0</v>
      </c>
    </row>
    <row r="51" spans="1:9" ht="16.5" x14ac:dyDescent="0.3">
      <c r="A51" s="37"/>
      <c r="B51" s="34" t="s">
        <v>50</v>
      </c>
      <c r="C51" s="15" t="s">
        <v>159</v>
      </c>
      <c r="D51" s="11" t="s">
        <v>112</v>
      </c>
      <c r="E51" s="47">
        <v>27101</v>
      </c>
      <c r="F51" s="47">
        <v>28327</v>
      </c>
      <c r="G51" s="21">
        <f t="shared" si="10"/>
        <v>4.5238183092874799E-2</v>
      </c>
      <c r="H51" s="47">
        <v>28297</v>
      </c>
      <c r="I51" s="21">
        <f t="shared" si="11"/>
        <v>1.0601830582747287E-3</v>
      </c>
    </row>
    <row r="52" spans="1:9" ht="16.5" x14ac:dyDescent="0.3">
      <c r="A52" s="37"/>
      <c r="B52" s="34" t="s">
        <v>46</v>
      </c>
      <c r="C52" s="15" t="s">
        <v>111</v>
      </c>
      <c r="D52" s="11" t="s">
        <v>110</v>
      </c>
      <c r="E52" s="47">
        <v>6155.1111111111113</v>
      </c>
      <c r="F52" s="47">
        <v>6035.333333333333</v>
      </c>
      <c r="G52" s="21">
        <f t="shared" si="10"/>
        <v>-1.9459888800635507E-2</v>
      </c>
      <c r="H52" s="47">
        <v>6024.2222222222226</v>
      </c>
      <c r="I52" s="21">
        <f t="shared" si="11"/>
        <v>1.8444059168540637E-3</v>
      </c>
    </row>
    <row r="53" spans="1:9" ht="16.5" x14ac:dyDescent="0.3">
      <c r="A53" s="37"/>
      <c r="B53" s="34" t="s">
        <v>47</v>
      </c>
      <c r="C53" s="15" t="s">
        <v>113</v>
      </c>
      <c r="D53" s="13" t="s">
        <v>114</v>
      </c>
      <c r="E53" s="47">
        <v>19273.75</v>
      </c>
      <c r="F53" s="47">
        <v>19551.666666666668</v>
      </c>
      <c r="G53" s="21">
        <f t="shared" si="10"/>
        <v>1.4419439220010008E-2</v>
      </c>
      <c r="H53" s="47">
        <v>19401.666666666668</v>
      </c>
      <c r="I53" s="21">
        <f t="shared" si="11"/>
        <v>7.7312945623228243E-3</v>
      </c>
    </row>
    <row r="54" spans="1:9" ht="16.5" customHeight="1" thickBot="1" x14ac:dyDescent="0.35">
      <c r="A54" s="38"/>
      <c r="B54" s="34" t="s">
        <v>48</v>
      </c>
      <c r="C54" s="15" t="s">
        <v>157</v>
      </c>
      <c r="D54" s="12" t="s">
        <v>114</v>
      </c>
      <c r="E54" s="50">
        <v>18585.088958333334</v>
      </c>
      <c r="F54" s="50">
        <v>20050.088750000003</v>
      </c>
      <c r="G54" s="31">
        <f t="shared" si="10"/>
        <v>7.8826622511794883E-2</v>
      </c>
      <c r="H54" s="50">
        <v>19800</v>
      </c>
      <c r="I54" s="31">
        <f t="shared" si="11"/>
        <v>1.2630744949495083E-2</v>
      </c>
    </row>
    <row r="55" spans="1:9" ht="15.75" customHeight="1" thickBot="1" x14ac:dyDescent="0.25">
      <c r="A55" s="161" t="s">
        <v>191</v>
      </c>
      <c r="B55" s="162"/>
      <c r="C55" s="162"/>
      <c r="D55" s="163"/>
      <c r="E55" s="86">
        <f>SUM(E49:E54)</f>
        <v>79718.4421329365</v>
      </c>
      <c r="F55" s="86">
        <f>SUM(F49:F54)</f>
        <v>82787.898273809522</v>
      </c>
      <c r="G55" s="110">
        <f t="shared" ref="G55" si="12">(F55-E55)/E55</f>
        <v>3.8503714557723966E-2</v>
      </c>
      <c r="H55" s="86">
        <f>SUM(H49:H54)</f>
        <v>82361.698412698417</v>
      </c>
      <c r="I55" s="111">
        <f t="shared" ref="I55" si="13">(F55-H55)/H55</f>
        <v>5.1747337576199606E-3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38</v>
      </c>
      <c r="C57" s="19" t="s">
        <v>115</v>
      </c>
      <c r="D57" s="20" t="s">
        <v>114</v>
      </c>
      <c r="E57" s="43">
        <v>3750</v>
      </c>
      <c r="F57" s="66">
        <v>3350</v>
      </c>
      <c r="G57" s="22">
        <f t="shared" ref="G57:G65" si="14">(F57-E57)/E57</f>
        <v>-0.10666666666666667</v>
      </c>
      <c r="H57" s="66">
        <v>3350</v>
      </c>
      <c r="I57" s="22">
        <f t="shared" ref="I57:I65" si="15">(F57-H57)/H57</f>
        <v>0</v>
      </c>
    </row>
    <row r="58" spans="1:9" ht="16.5" x14ac:dyDescent="0.3">
      <c r="A58" s="118"/>
      <c r="B58" s="99" t="s">
        <v>56</v>
      </c>
      <c r="C58" s="15" t="s">
        <v>123</v>
      </c>
      <c r="D58" s="11" t="s">
        <v>120</v>
      </c>
      <c r="E58" s="47">
        <v>21423.75</v>
      </c>
      <c r="F58" s="70">
        <v>22700.625</v>
      </c>
      <c r="G58" s="21">
        <f t="shared" si="14"/>
        <v>5.9600910204796076E-2</v>
      </c>
      <c r="H58" s="70">
        <v>22355.714285714286</v>
      </c>
      <c r="I58" s="21">
        <f t="shared" si="15"/>
        <v>1.5428302127931474E-2</v>
      </c>
    </row>
    <row r="59" spans="1:9" ht="16.5" x14ac:dyDescent="0.3">
      <c r="A59" s="118"/>
      <c r="B59" s="99" t="s">
        <v>43</v>
      </c>
      <c r="C59" s="15" t="s">
        <v>119</v>
      </c>
      <c r="D59" s="11" t="s">
        <v>114</v>
      </c>
      <c r="E59" s="47">
        <v>4406.4305555555557</v>
      </c>
      <c r="F59" s="47">
        <v>5397</v>
      </c>
      <c r="G59" s="21">
        <f t="shared" si="14"/>
        <v>0.22480087498384618</v>
      </c>
      <c r="H59" s="47">
        <v>5236</v>
      </c>
      <c r="I59" s="21">
        <f t="shared" si="15"/>
        <v>3.074866310160428E-2</v>
      </c>
    </row>
    <row r="60" spans="1:9" ht="16.5" x14ac:dyDescent="0.3">
      <c r="A60" s="118"/>
      <c r="B60" s="99" t="s">
        <v>55</v>
      </c>
      <c r="C60" s="15" t="s">
        <v>122</v>
      </c>
      <c r="D60" s="11" t="s">
        <v>120</v>
      </c>
      <c r="E60" s="47">
        <v>5032.125</v>
      </c>
      <c r="F60" s="70">
        <v>5439</v>
      </c>
      <c r="G60" s="21">
        <f t="shared" si="14"/>
        <v>8.0855503390714664E-2</v>
      </c>
      <c r="H60" s="70">
        <v>5244</v>
      </c>
      <c r="I60" s="21">
        <f t="shared" si="15"/>
        <v>3.7185354691075513E-2</v>
      </c>
    </row>
    <row r="61" spans="1:9" ht="16.5" x14ac:dyDescent="0.3">
      <c r="A61" s="118"/>
      <c r="B61" s="99" t="s">
        <v>41</v>
      </c>
      <c r="C61" s="15" t="s">
        <v>118</v>
      </c>
      <c r="D61" s="11" t="s">
        <v>114</v>
      </c>
      <c r="E61" s="47">
        <v>4509.375</v>
      </c>
      <c r="F61" s="105">
        <v>5216.666666666667</v>
      </c>
      <c r="G61" s="21">
        <f t="shared" si="14"/>
        <v>0.15684915684915693</v>
      </c>
      <c r="H61" s="105">
        <v>4950</v>
      </c>
      <c r="I61" s="21">
        <f t="shared" si="15"/>
        <v>5.3872053872053932E-2</v>
      </c>
    </row>
    <row r="62" spans="1:9" ht="17.25" thickBot="1" x14ac:dyDescent="0.35">
      <c r="A62" s="118"/>
      <c r="B62" s="100" t="s">
        <v>39</v>
      </c>
      <c r="C62" s="16" t="s">
        <v>116</v>
      </c>
      <c r="D62" s="12" t="s">
        <v>114</v>
      </c>
      <c r="E62" s="50">
        <v>3253.3482142857142</v>
      </c>
      <c r="F62" s="73">
        <v>4617.1428571428569</v>
      </c>
      <c r="G62" s="29">
        <f t="shared" si="14"/>
        <v>0.41919725557461401</v>
      </c>
      <c r="H62" s="73">
        <v>4377.5</v>
      </c>
      <c r="I62" s="29">
        <f t="shared" si="15"/>
        <v>5.47442277882026E-2</v>
      </c>
    </row>
    <row r="63" spans="1:9" ht="16.5" x14ac:dyDescent="0.3">
      <c r="A63" s="118"/>
      <c r="B63" s="101" t="s">
        <v>54</v>
      </c>
      <c r="C63" s="14" t="s">
        <v>121</v>
      </c>
      <c r="D63" s="11" t="s">
        <v>120</v>
      </c>
      <c r="E63" s="43">
        <v>5168.4375</v>
      </c>
      <c r="F63" s="68">
        <v>5214.375</v>
      </c>
      <c r="G63" s="21">
        <f t="shared" si="14"/>
        <v>8.888082713586069E-3</v>
      </c>
      <c r="H63" s="68">
        <v>4933.125</v>
      </c>
      <c r="I63" s="21">
        <f t="shared" si="15"/>
        <v>5.7012542759407071E-2</v>
      </c>
    </row>
    <row r="64" spans="1:9" ht="16.5" x14ac:dyDescent="0.3">
      <c r="A64" s="118"/>
      <c r="B64" s="99" t="s">
        <v>42</v>
      </c>
      <c r="C64" s="15" t="s">
        <v>198</v>
      </c>
      <c r="D64" s="13" t="s">
        <v>114</v>
      </c>
      <c r="E64" s="47">
        <v>2073.3333333333335</v>
      </c>
      <c r="F64" s="70">
        <v>2857.1666666666665</v>
      </c>
      <c r="G64" s="21">
        <f t="shared" si="14"/>
        <v>0.37805466237942104</v>
      </c>
      <c r="H64" s="70">
        <v>2693</v>
      </c>
      <c r="I64" s="21">
        <f t="shared" si="15"/>
        <v>6.0960514915212226E-2</v>
      </c>
    </row>
    <row r="65" spans="1:9" ht="16.5" customHeight="1" thickBot="1" x14ac:dyDescent="0.35">
      <c r="A65" s="119"/>
      <c r="B65" s="100" t="s">
        <v>40</v>
      </c>
      <c r="C65" s="16" t="s">
        <v>117</v>
      </c>
      <c r="D65" s="12" t="s">
        <v>114</v>
      </c>
      <c r="E65" s="50">
        <v>2029.5833333333335</v>
      </c>
      <c r="F65" s="73">
        <v>3308.25</v>
      </c>
      <c r="G65" s="29">
        <f t="shared" si="14"/>
        <v>0.63001437076575639</v>
      </c>
      <c r="H65" s="73">
        <v>2939.5</v>
      </c>
      <c r="I65" s="29">
        <f t="shared" si="15"/>
        <v>0.12544650450756931</v>
      </c>
    </row>
    <row r="66" spans="1:9" ht="15.75" customHeight="1" thickBot="1" x14ac:dyDescent="0.25">
      <c r="A66" s="161" t="s">
        <v>192</v>
      </c>
      <c r="B66" s="176"/>
      <c r="C66" s="176"/>
      <c r="D66" s="177"/>
      <c r="E66" s="106">
        <f>SUM(E57:E65)</f>
        <v>51646.382936507944</v>
      </c>
      <c r="F66" s="106">
        <f>SUM(F57:F65)</f>
        <v>58100.226190476184</v>
      </c>
      <c r="G66" s="108">
        <f t="shared" ref="G66" si="16">(F66-E66)/E66</f>
        <v>0.12496215392087272</v>
      </c>
      <c r="H66" s="106">
        <f>SUM(H57:H65)</f>
        <v>56078.83928571429</v>
      </c>
      <c r="I66" s="111">
        <f t="shared" ref="I66" si="17">(F66-H66)/H66</f>
        <v>3.6045448345733297E-2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64</v>
      </c>
      <c r="C68" s="15" t="s">
        <v>133</v>
      </c>
      <c r="D68" s="20" t="s">
        <v>127</v>
      </c>
      <c r="E68" s="43">
        <v>3649.583333333333</v>
      </c>
      <c r="F68" s="54">
        <v>3417</v>
      </c>
      <c r="G68" s="21">
        <f t="shared" ref="G68:G73" si="18">(F68-E68)/E68</f>
        <v>-6.3728736157095484E-2</v>
      </c>
      <c r="H68" s="54">
        <v>3417</v>
      </c>
      <c r="I68" s="21">
        <f t="shared" ref="I68:I73" si="19">(F68-H68)/H68</f>
        <v>0</v>
      </c>
    </row>
    <row r="69" spans="1:9" ht="16.5" x14ac:dyDescent="0.3">
      <c r="A69" s="37"/>
      <c r="B69" s="34" t="s">
        <v>60</v>
      </c>
      <c r="C69" s="15" t="s">
        <v>129</v>
      </c>
      <c r="D69" s="13" t="s">
        <v>206</v>
      </c>
      <c r="E69" s="47">
        <v>47046.625</v>
      </c>
      <c r="F69" s="46">
        <v>48816.333333333336</v>
      </c>
      <c r="G69" s="21">
        <f t="shared" si="18"/>
        <v>3.7616052869538161E-2</v>
      </c>
      <c r="H69" s="46">
        <v>48342.571428571428</v>
      </c>
      <c r="I69" s="21">
        <f t="shared" si="19"/>
        <v>9.8000973213002371E-3</v>
      </c>
    </row>
    <row r="70" spans="1:9" ht="16.5" x14ac:dyDescent="0.3">
      <c r="A70" s="37"/>
      <c r="B70" s="34" t="s">
        <v>59</v>
      </c>
      <c r="C70" s="15" t="s">
        <v>128</v>
      </c>
      <c r="D70" s="13" t="s">
        <v>124</v>
      </c>
      <c r="E70" s="47">
        <v>6430.5</v>
      </c>
      <c r="F70" s="46">
        <v>7092</v>
      </c>
      <c r="G70" s="21">
        <f t="shared" si="18"/>
        <v>0.10286913925822254</v>
      </c>
      <c r="H70" s="46">
        <v>7011</v>
      </c>
      <c r="I70" s="21">
        <f t="shared" si="19"/>
        <v>1.1553273427471117E-2</v>
      </c>
    </row>
    <row r="71" spans="1:9" ht="16.5" x14ac:dyDescent="0.3">
      <c r="A71" s="37"/>
      <c r="B71" s="34" t="s">
        <v>61</v>
      </c>
      <c r="C71" s="15" t="s">
        <v>130</v>
      </c>
      <c r="D71" s="13" t="s">
        <v>207</v>
      </c>
      <c r="E71" s="47">
        <v>10658.75</v>
      </c>
      <c r="F71" s="46">
        <v>12101.857142857143</v>
      </c>
      <c r="G71" s="21">
        <f t="shared" si="18"/>
        <v>0.13539178073011779</v>
      </c>
      <c r="H71" s="46">
        <v>11621.333333333334</v>
      </c>
      <c r="I71" s="21">
        <f t="shared" si="19"/>
        <v>4.1348423260997802E-2</v>
      </c>
    </row>
    <row r="72" spans="1:9" ht="16.5" x14ac:dyDescent="0.3">
      <c r="A72" s="37"/>
      <c r="B72" s="34" t="s">
        <v>63</v>
      </c>
      <c r="C72" s="15" t="s">
        <v>132</v>
      </c>
      <c r="D72" s="13" t="s">
        <v>126</v>
      </c>
      <c r="E72" s="47">
        <v>3816.1138888888891</v>
      </c>
      <c r="F72" s="46">
        <v>4839.2857142857147</v>
      </c>
      <c r="G72" s="21">
        <f t="shared" si="18"/>
        <v>0.2681187865948978</v>
      </c>
      <c r="H72" s="46">
        <v>4275</v>
      </c>
      <c r="I72" s="21">
        <f t="shared" si="19"/>
        <v>0.13199665831244789</v>
      </c>
    </row>
    <row r="73" spans="1:9" ht="16.5" customHeight="1" thickBot="1" x14ac:dyDescent="0.35">
      <c r="A73" s="37"/>
      <c r="B73" s="34" t="s">
        <v>62</v>
      </c>
      <c r="C73" s="15" t="s">
        <v>131</v>
      </c>
      <c r="D73" s="12" t="s">
        <v>125</v>
      </c>
      <c r="E73" s="50">
        <v>7871.5</v>
      </c>
      <c r="F73" s="58">
        <v>8899.4444444444453</v>
      </c>
      <c r="G73" s="31">
        <f t="shared" si="18"/>
        <v>0.13059066816292261</v>
      </c>
      <c r="H73" s="58">
        <v>7833.5</v>
      </c>
      <c r="I73" s="31">
        <f t="shared" si="19"/>
        <v>0.13607511896910005</v>
      </c>
    </row>
    <row r="74" spans="1:9" ht="15.75" customHeight="1" thickBot="1" x14ac:dyDescent="0.25">
      <c r="A74" s="161" t="s">
        <v>205</v>
      </c>
      <c r="B74" s="162"/>
      <c r="C74" s="162"/>
      <c r="D74" s="163"/>
      <c r="E74" s="86">
        <f>SUM(E68:E73)</f>
        <v>79473.072222222225</v>
      </c>
      <c r="F74" s="86">
        <f>SUM(F68:F73)</f>
        <v>85165.920634920622</v>
      </c>
      <c r="G74" s="110">
        <f t="shared" ref="G74" si="20">(F74-E74)/E74</f>
        <v>7.1632419051072815E-2</v>
      </c>
      <c r="H74" s="86">
        <f>SUM(H68:H73)</f>
        <v>82500.404761904763</v>
      </c>
      <c r="I74" s="111">
        <f t="shared" ref="I74" si="21">(F74-H74)/H74</f>
        <v>3.2309124794096547E-2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69</v>
      </c>
      <c r="C76" s="18" t="s">
        <v>140</v>
      </c>
      <c r="D76" s="20" t="s">
        <v>136</v>
      </c>
      <c r="E76" s="43">
        <v>1323.7777777777778</v>
      </c>
      <c r="F76" s="43">
        <v>1348.8888888888889</v>
      </c>
      <c r="G76" s="21">
        <f>(F76-E76)/E76</f>
        <v>1.8969279838845037E-2</v>
      </c>
      <c r="H76" s="43">
        <v>1343.3333333333333</v>
      </c>
      <c r="I76" s="21">
        <f>(F76-H76)/H76</f>
        <v>4.135649296939695E-3</v>
      </c>
    </row>
    <row r="77" spans="1:9" ht="16.5" x14ac:dyDescent="0.3">
      <c r="A77" s="37"/>
      <c r="B77" s="34" t="s">
        <v>67</v>
      </c>
      <c r="C77" s="15" t="s">
        <v>139</v>
      </c>
      <c r="D77" s="13" t="s">
        <v>135</v>
      </c>
      <c r="E77" s="47">
        <v>2780.3333333333335</v>
      </c>
      <c r="F77" s="47">
        <v>2955.3333333333335</v>
      </c>
      <c r="G77" s="21">
        <f>(F77-E77)/E77</f>
        <v>6.2942093274187746E-2</v>
      </c>
      <c r="H77" s="47">
        <v>2938.6666666666665</v>
      </c>
      <c r="I77" s="21">
        <f>(F77-H77)/H77</f>
        <v>5.6715063520872177E-3</v>
      </c>
    </row>
    <row r="78" spans="1:9" ht="16.5" x14ac:dyDescent="0.3">
      <c r="A78" s="37"/>
      <c r="B78" s="34" t="s">
        <v>70</v>
      </c>
      <c r="C78" s="15" t="s">
        <v>141</v>
      </c>
      <c r="D78" s="13" t="s">
        <v>137</v>
      </c>
      <c r="E78" s="47">
        <v>2218.3000000000002</v>
      </c>
      <c r="F78" s="47">
        <v>2556.6666666666665</v>
      </c>
      <c r="G78" s="21">
        <f>(F78-E78)/E78</f>
        <v>0.15253422290342439</v>
      </c>
      <c r="H78" s="47">
        <v>2515</v>
      </c>
      <c r="I78" s="21">
        <f>(F78-H78)/H78</f>
        <v>1.6567263088137781E-2</v>
      </c>
    </row>
    <row r="79" spans="1:9" ht="16.5" x14ac:dyDescent="0.3">
      <c r="A79" s="37"/>
      <c r="B79" s="34" t="s">
        <v>68</v>
      </c>
      <c r="C79" s="15" t="s">
        <v>138</v>
      </c>
      <c r="D79" s="13" t="s">
        <v>134</v>
      </c>
      <c r="E79" s="47">
        <v>3725.8</v>
      </c>
      <c r="F79" s="47">
        <v>4408.666666666667</v>
      </c>
      <c r="G79" s="21">
        <f>(F79-E79)/E79</f>
        <v>0.18328054824914561</v>
      </c>
      <c r="H79" s="47">
        <v>4323.666666666667</v>
      </c>
      <c r="I79" s="21">
        <f>(F79-H79)/H79</f>
        <v>1.9659239842726078E-2</v>
      </c>
    </row>
    <row r="80" spans="1:9" ht="16.5" customHeight="1" thickBot="1" x14ac:dyDescent="0.35">
      <c r="A80" s="38"/>
      <c r="B80" s="34" t="s">
        <v>71</v>
      </c>
      <c r="C80" s="15" t="s">
        <v>200</v>
      </c>
      <c r="D80" s="12" t="s">
        <v>134</v>
      </c>
      <c r="E80" s="50">
        <v>1590.9583333333335</v>
      </c>
      <c r="F80" s="50">
        <v>2153.3333333333335</v>
      </c>
      <c r="G80" s="21">
        <f>(F80-E80)/E80</f>
        <v>0.35348191603593221</v>
      </c>
      <c r="H80" s="50">
        <v>2019.7777777777778</v>
      </c>
      <c r="I80" s="21">
        <f>(F80-H80)/H80</f>
        <v>6.6123886016063421E-2</v>
      </c>
    </row>
    <row r="81" spans="1:11" ht="15.75" customHeight="1" thickBot="1" x14ac:dyDescent="0.25">
      <c r="A81" s="161" t="s">
        <v>193</v>
      </c>
      <c r="B81" s="162"/>
      <c r="C81" s="162"/>
      <c r="D81" s="163"/>
      <c r="E81" s="86">
        <f>SUM(E76:E80)</f>
        <v>11639.169444444446</v>
      </c>
      <c r="F81" s="86">
        <f>SUM(F76:F80)</f>
        <v>13422.888888888889</v>
      </c>
      <c r="G81" s="110">
        <f t="shared" ref="G81" si="22">(F81-E81)/E81</f>
        <v>0.15325143713719536</v>
      </c>
      <c r="H81" s="86">
        <f>SUM(H76:H80)</f>
        <v>13140.444444444445</v>
      </c>
      <c r="I81" s="111">
        <f t="shared" ref="I81" si="23">(F81-H81)/H81</f>
        <v>2.1494283974835882E-2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77</v>
      </c>
      <c r="C83" s="15" t="s">
        <v>146</v>
      </c>
      <c r="D83" s="20" t="s">
        <v>162</v>
      </c>
      <c r="E83" s="43">
        <v>1531.3</v>
      </c>
      <c r="F83" s="43">
        <v>1581.6666666666667</v>
      </c>
      <c r="G83" s="22">
        <f t="shared" ref="G83:G89" si="24">(F83-E83)/E83</f>
        <v>3.2891443000500745E-2</v>
      </c>
      <c r="H83" s="43">
        <v>1582.2222222222222</v>
      </c>
      <c r="I83" s="22">
        <f t="shared" ref="I83:I89" si="25">(F83-H83)/H83</f>
        <v>-3.5112359550553817E-4</v>
      </c>
    </row>
    <row r="84" spans="1:11" ht="16.5" x14ac:dyDescent="0.3">
      <c r="A84" s="37"/>
      <c r="B84" s="34" t="s">
        <v>74</v>
      </c>
      <c r="C84" s="15" t="s">
        <v>144</v>
      </c>
      <c r="D84" s="11" t="s">
        <v>142</v>
      </c>
      <c r="E84" s="47">
        <v>1466.4285714285713</v>
      </c>
      <c r="F84" s="47">
        <v>1482.5</v>
      </c>
      <c r="G84" s="21">
        <f t="shared" si="24"/>
        <v>1.0959571358986916E-2</v>
      </c>
      <c r="H84" s="47">
        <v>1482.5</v>
      </c>
      <c r="I84" s="21">
        <f t="shared" si="25"/>
        <v>0</v>
      </c>
    </row>
    <row r="85" spans="1:11" ht="16.5" x14ac:dyDescent="0.3">
      <c r="A85" s="37"/>
      <c r="B85" s="34" t="s">
        <v>79</v>
      </c>
      <c r="C85" s="15" t="s">
        <v>155</v>
      </c>
      <c r="D85" s="13" t="s">
        <v>156</v>
      </c>
      <c r="E85" s="47">
        <v>8830</v>
      </c>
      <c r="F85" s="47">
        <v>8982.6666666666661</v>
      </c>
      <c r="G85" s="21">
        <f t="shared" si="24"/>
        <v>1.7289543223857992E-2</v>
      </c>
      <c r="H85" s="47">
        <v>8899.3333333333339</v>
      </c>
      <c r="I85" s="21">
        <f t="shared" si="25"/>
        <v>9.3639973031686401E-3</v>
      </c>
    </row>
    <row r="86" spans="1:11" ht="16.5" x14ac:dyDescent="0.3">
      <c r="A86" s="37"/>
      <c r="B86" s="34" t="s">
        <v>75</v>
      </c>
      <c r="C86" s="15" t="s">
        <v>148</v>
      </c>
      <c r="D86" s="13" t="s">
        <v>145</v>
      </c>
      <c r="E86" s="47">
        <v>819.75</v>
      </c>
      <c r="F86" s="47">
        <v>951.42857142857144</v>
      </c>
      <c r="G86" s="21">
        <f t="shared" si="24"/>
        <v>0.16063259704613778</v>
      </c>
      <c r="H86" s="47">
        <v>937.14285714285711</v>
      </c>
      <c r="I86" s="21">
        <f t="shared" si="25"/>
        <v>1.5243902439024442E-2</v>
      </c>
    </row>
    <row r="87" spans="1:11" ht="16.5" x14ac:dyDescent="0.3">
      <c r="A87" s="37"/>
      <c r="B87" s="34" t="s">
        <v>80</v>
      </c>
      <c r="C87" s="15" t="s">
        <v>151</v>
      </c>
      <c r="D87" s="25" t="s">
        <v>150</v>
      </c>
      <c r="E87" s="61">
        <v>3974.4472222222221</v>
      </c>
      <c r="F87" s="61">
        <v>4211.25</v>
      </c>
      <c r="G87" s="21">
        <f t="shared" si="24"/>
        <v>5.9581311447224353E-2</v>
      </c>
      <c r="H87" s="61">
        <v>4136.25</v>
      </c>
      <c r="I87" s="21">
        <f t="shared" si="25"/>
        <v>1.8132366273798731E-2</v>
      </c>
    </row>
    <row r="88" spans="1:11" ht="16.5" x14ac:dyDescent="0.3">
      <c r="A88" s="37"/>
      <c r="B88" s="34" t="s">
        <v>76</v>
      </c>
      <c r="C88" s="15" t="s">
        <v>143</v>
      </c>
      <c r="D88" s="25" t="s">
        <v>161</v>
      </c>
      <c r="E88" s="61">
        <v>1266.6666666666667</v>
      </c>
      <c r="F88" s="147">
        <v>1415.3333333333333</v>
      </c>
      <c r="G88" s="21">
        <f t="shared" si="24"/>
        <v>0.11736842105263146</v>
      </c>
      <c r="H88" s="147">
        <v>1382</v>
      </c>
      <c r="I88" s="21">
        <f t="shared" si="25"/>
        <v>2.4119633381572546E-2</v>
      </c>
    </row>
    <row r="89" spans="1:11" ht="16.5" customHeight="1" thickBot="1" x14ac:dyDescent="0.35">
      <c r="A89" s="35"/>
      <c r="B89" s="36" t="s">
        <v>78</v>
      </c>
      <c r="C89" s="16" t="s">
        <v>149</v>
      </c>
      <c r="D89" s="12" t="s">
        <v>147</v>
      </c>
      <c r="E89" s="50">
        <v>1932.8</v>
      </c>
      <c r="F89" s="50">
        <v>2057.3000000000002</v>
      </c>
      <c r="G89" s="23">
        <f t="shared" si="24"/>
        <v>6.4414321192053106E-2</v>
      </c>
      <c r="H89" s="50">
        <v>2007.3</v>
      </c>
      <c r="I89" s="23">
        <f t="shared" si="25"/>
        <v>2.4909081851243076E-2</v>
      </c>
    </row>
    <row r="90" spans="1:11" ht="15.75" customHeight="1" thickBot="1" x14ac:dyDescent="0.25">
      <c r="A90" s="161" t="s">
        <v>194</v>
      </c>
      <c r="B90" s="162"/>
      <c r="C90" s="162"/>
      <c r="D90" s="163"/>
      <c r="E90" s="86">
        <f>SUM(E83:E89)</f>
        <v>19821.39246031746</v>
      </c>
      <c r="F90" s="86">
        <f>SUM(F83:F89)</f>
        <v>20682.145238095232</v>
      </c>
      <c r="G90" s="120">
        <f t="shared" ref="G90:G91" si="26">(F90-E90)/E90</f>
        <v>4.3425444478787462E-2</v>
      </c>
      <c r="H90" s="86">
        <f>SUM(H83:H89)</f>
        <v>20426.748412698413</v>
      </c>
      <c r="I90" s="111">
        <f t="shared" ref="I90:I91" si="27">(F90-H90)/H90</f>
        <v>1.2503058256597052E-2</v>
      </c>
    </row>
    <row r="91" spans="1:11" ht="15.75" customHeight="1" thickBot="1" x14ac:dyDescent="0.25">
      <c r="A91" s="161" t="s">
        <v>195</v>
      </c>
      <c r="B91" s="162"/>
      <c r="C91" s="162"/>
      <c r="D91" s="163"/>
      <c r="E91" s="106">
        <f>SUM(E90+E81+E74+E66+E55+E47+E39+E32)</f>
        <v>352679.29871626984</v>
      </c>
      <c r="F91" s="106">
        <f>SUM(F32,F39,F47,F55,F66,F74,F81,F90)</f>
        <v>378152.97817063489</v>
      </c>
      <c r="G91" s="108">
        <f t="shared" si="26"/>
        <v>7.2229018111036325E-2</v>
      </c>
      <c r="H91" s="106">
        <f>SUM(H32,H39,H47,H55,H66,H74,H81,H90)</f>
        <v>369546.95648412697</v>
      </c>
      <c r="I91" s="121">
        <f t="shared" si="27"/>
        <v>2.3288032915723834E-2</v>
      </c>
      <c r="J91" s="122"/>
    </row>
    <row r="92" spans="1:11" x14ac:dyDescent="0.25">
      <c r="E92" s="123"/>
      <c r="F92" s="123"/>
      <c r="K92" s="124"/>
    </row>
    <row r="95" spans="1:11" x14ac:dyDescent="0.25">
      <c r="E95" s="135"/>
      <c r="F95" s="135"/>
      <c r="G95" s="135"/>
      <c r="H95" s="135"/>
      <c r="I95" s="135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2"/>
  <sheetViews>
    <sheetView rightToLeft="1" tabSelected="1" topLeftCell="A4" zoomScaleNormal="100" workbookViewId="0">
      <selection activeCell="E6" sqref="E6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0.625" customWidth="1"/>
    <col min="4" max="4" width="12.125" customWidth="1"/>
    <col min="5" max="5" width="10.75" customWidth="1"/>
    <col min="6" max="6" width="13.125" customWidth="1"/>
    <col min="7" max="7" width="11.25" style="82" customWidth="1"/>
    <col min="8" max="8" width="11.375" customWidth="1"/>
    <col min="9" max="9" width="11.75" customWidth="1"/>
    <col min="11" max="11" width="9.625" style="146" bestFit="1" customWidth="1"/>
  </cols>
  <sheetData>
    <row r="7" spans="1:11" ht="14.25" x14ac:dyDescent="0.2">
      <c r="A7" s="4" t="s">
        <v>1</v>
      </c>
      <c r="B7" s="3"/>
      <c r="C7" s="3"/>
    </row>
    <row r="8" spans="1:11" ht="14.25" x14ac:dyDescent="0.2">
      <c r="A8" s="4" t="s">
        <v>2</v>
      </c>
      <c r="B8" s="4"/>
      <c r="C8" s="4"/>
    </row>
    <row r="9" spans="1:11" ht="19.5" x14ac:dyDescent="0.35">
      <c r="A9" s="26" t="s">
        <v>216</v>
      </c>
      <c r="B9" s="26"/>
      <c r="C9" s="26"/>
      <c r="D9" s="26"/>
      <c r="E9" s="145"/>
      <c r="F9" s="145"/>
    </row>
    <row r="10" spans="1:11" ht="18" x14ac:dyDescent="0.2">
      <c r="A10" s="2" t="s">
        <v>217</v>
      </c>
      <c r="B10" s="2"/>
      <c r="C10" s="2"/>
    </row>
    <row r="11" spans="1:11" ht="18" x14ac:dyDescent="0.25">
      <c r="A11" s="2" t="s">
        <v>225</v>
      </c>
    </row>
    <row r="12" spans="1:11" ht="15.75" thickBot="1" x14ac:dyDescent="0.3"/>
    <row r="13" spans="1:11" ht="24.75" customHeight="1" x14ac:dyDescent="0.2">
      <c r="A13" s="155" t="s">
        <v>3</v>
      </c>
      <c r="B13" s="155"/>
      <c r="C13" s="157" t="s">
        <v>0</v>
      </c>
      <c r="D13" s="151" t="s">
        <v>218</v>
      </c>
      <c r="E13" s="151" t="s">
        <v>219</v>
      </c>
      <c r="F13" s="151" t="s">
        <v>220</v>
      </c>
      <c r="G13" s="151" t="s">
        <v>221</v>
      </c>
      <c r="H13" s="151" t="s">
        <v>222</v>
      </c>
      <c r="I13" s="151" t="s">
        <v>223</v>
      </c>
    </row>
    <row r="14" spans="1:11" ht="22.5" customHeight="1" thickBot="1" x14ac:dyDescent="0.25">
      <c r="A14" s="156"/>
      <c r="B14" s="156"/>
      <c r="C14" s="158"/>
      <c r="D14" s="171"/>
      <c r="E14" s="171"/>
      <c r="F14" s="171"/>
      <c r="G14" s="152"/>
      <c r="H14" s="171"/>
      <c r="I14" s="171"/>
    </row>
    <row r="15" spans="1:11" ht="17.25" customHeight="1" thickBot="1" x14ac:dyDescent="0.3">
      <c r="A15" s="90" t="s">
        <v>24</v>
      </c>
      <c r="B15" s="129" t="s">
        <v>22</v>
      </c>
      <c r="C15" s="5"/>
      <c r="D15" s="7"/>
      <c r="E15" s="7"/>
      <c r="F15" s="7"/>
      <c r="G15" s="7"/>
      <c r="H15" s="7"/>
      <c r="I15" s="8"/>
      <c r="K15" s="140"/>
    </row>
    <row r="16" spans="1:11" ht="18" x14ac:dyDescent="0.3">
      <c r="A16" s="91"/>
      <c r="B16" s="136" t="s">
        <v>4</v>
      </c>
      <c r="C16" s="14" t="s">
        <v>163</v>
      </c>
      <c r="D16" s="141">
        <v>1687.5</v>
      </c>
      <c r="E16" s="141">
        <v>1750</v>
      </c>
      <c r="F16" s="141">
        <v>2000</v>
      </c>
      <c r="G16" s="83">
        <v>1500</v>
      </c>
      <c r="H16" s="93">
        <v>1500</v>
      </c>
      <c r="I16" s="83">
        <f>AVERAGE(D16:H16)</f>
        <v>1687.5</v>
      </c>
      <c r="K16" s="140"/>
    </row>
    <row r="17" spans="1:11" ht="18" x14ac:dyDescent="0.3">
      <c r="A17" s="92"/>
      <c r="B17" s="137" t="s">
        <v>5</v>
      </c>
      <c r="C17" s="15" t="s">
        <v>164</v>
      </c>
      <c r="D17" s="93">
        <v>2000</v>
      </c>
      <c r="E17" s="93">
        <v>2000</v>
      </c>
      <c r="F17" s="93">
        <v>3000</v>
      </c>
      <c r="G17" s="142">
        <v>2500</v>
      </c>
      <c r="H17" s="93">
        <v>1250</v>
      </c>
      <c r="I17" s="83">
        <f t="shared" ref="I17:I40" si="0">AVERAGE(D17:H17)</f>
        <v>2150</v>
      </c>
      <c r="K17" s="140"/>
    </row>
    <row r="18" spans="1:11" ht="18" x14ac:dyDescent="0.3">
      <c r="A18" s="92"/>
      <c r="B18" s="137" t="s">
        <v>6</v>
      </c>
      <c r="C18" s="15" t="s">
        <v>165</v>
      </c>
      <c r="D18" s="93">
        <v>1375</v>
      </c>
      <c r="E18" s="93">
        <v>2000</v>
      </c>
      <c r="F18" s="93">
        <v>1500</v>
      </c>
      <c r="G18" s="142">
        <v>1750</v>
      </c>
      <c r="H18" s="93">
        <v>1500</v>
      </c>
      <c r="I18" s="83">
        <f t="shared" si="0"/>
        <v>1625</v>
      </c>
      <c r="K18" s="140"/>
    </row>
    <row r="19" spans="1:11" ht="18" x14ac:dyDescent="0.3">
      <c r="A19" s="92"/>
      <c r="B19" s="137" t="s">
        <v>7</v>
      </c>
      <c r="C19" s="15" t="s">
        <v>166</v>
      </c>
      <c r="D19" s="93">
        <v>750</v>
      </c>
      <c r="E19" s="93">
        <v>500</v>
      </c>
      <c r="F19" s="93">
        <v>1375</v>
      </c>
      <c r="G19" s="142">
        <v>825</v>
      </c>
      <c r="H19" s="93">
        <v>916</v>
      </c>
      <c r="I19" s="83">
        <f t="shared" si="0"/>
        <v>873.2</v>
      </c>
      <c r="K19" s="140"/>
    </row>
    <row r="20" spans="1:11" ht="18" x14ac:dyDescent="0.3">
      <c r="A20" s="92"/>
      <c r="B20" s="137" t="s">
        <v>8</v>
      </c>
      <c r="C20" s="15" t="s">
        <v>167</v>
      </c>
      <c r="D20" s="93">
        <v>1916.67</v>
      </c>
      <c r="E20" s="93">
        <v>2000</v>
      </c>
      <c r="F20" s="93">
        <v>3875</v>
      </c>
      <c r="G20" s="142">
        <v>2750</v>
      </c>
      <c r="H20" s="93">
        <v>1666</v>
      </c>
      <c r="I20" s="83">
        <f t="shared" si="0"/>
        <v>2441.5340000000001</v>
      </c>
      <c r="K20" s="140"/>
    </row>
    <row r="21" spans="1:11" ht="18" x14ac:dyDescent="0.3">
      <c r="A21" s="92"/>
      <c r="B21" s="137" t="s">
        <v>9</v>
      </c>
      <c r="C21" s="15" t="s">
        <v>168</v>
      </c>
      <c r="D21" s="93">
        <v>1875</v>
      </c>
      <c r="E21" s="93">
        <v>1750</v>
      </c>
      <c r="F21" s="93">
        <v>1625</v>
      </c>
      <c r="G21" s="142">
        <v>1500</v>
      </c>
      <c r="H21" s="93">
        <v>1500</v>
      </c>
      <c r="I21" s="83">
        <f t="shared" si="0"/>
        <v>1650</v>
      </c>
      <c r="K21" s="140"/>
    </row>
    <row r="22" spans="1:11" ht="18" x14ac:dyDescent="0.3">
      <c r="A22" s="92"/>
      <c r="B22" s="137" t="s">
        <v>10</v>
      </c>
      <c r="C22" s="15" t="s">
        <v>169</v>
      </c>
      <c r="D22" s="93">
        <v>1125</v>
      </c>
      <c r="E22" s="93">
        <v>1500</v>
      </c>
      <c r="F22" s="93">
        <v>2000</v>
      </c>
      <c r="G22" s="142">
        <v>1500</v>
      </c>
      <c r="H22" s="93">
        <v>1083</v>
      </c>
      <c r="I22" s="83">
        <f t="shared" si="0"/>
        <v>1441.6</v>
      </c>
      <c r="K22" s="140"/>
    </row>
    <row r="23" spans="1:11" ht="18" x14ac:dyDescent="0.3">
      <c r="A23" s="92"/>
      <c r="B23" s="137" t="s">
        <v>11</v>
      </c>
      <c r="C23" s="15" t="s">
        <v>170</v>
      </c>
      <c r="D23" s="93">
        <v>400</v>
      </c>
      <c r="E23" s="93">
        <v>350</v>
      </c>
      <c r="F23" s="93">
        <v>500</v>
      </c>
      <c r="G23" s="142">
        <v>350</v>
      </c>
      <c r="H23" s="93">
        <v>300</v>
      </c>
      <c r="I23" s="83">
        <f t="shared" si="0"/>
        <v>380</v>
      </c>
      <c r="K23" s="140"/>
    </row>
    <row r="24" spans="1:11" ht="18" x14ac:dyDescent="0.3">
      <c r="A24" s="92"/>
      <c r="B24" s="137" t="s">
        <v>12</v>
      </c>
      <c r="C24" s="15" t="s">
        <v>171</v>
      </c>
      <c r="D24" s="93"/>
      <c r="E24" s="93">
        <v>350</v>
      </c>
      <c r="F24" s="93">
        <v>500</v>
      </c>
      <c r="G24" s="142">
        <v>500</v>
      </c>
      <c r="H24" s="93">
        <v>500</v>
      </c>
      <c r="I24" s="83">
        <f t="shared" si="0"/>
        <v>462.5</v>
      </c>
      <c r="K24" s="140"/>
    </row>
    <row r="25" spans="1:11" ht="18" x14ac:dyDescent="0.3">
      <c r="A25" s="92"/>
      <c r="B25" s="137" t="s">
        <v>13</v>
      </c>
      <c r="C25" s="15" t="s">
        <v>172</v>
      </c>
      <c r="D25" s="93">
        <v>362.5</v>
      </c>
      <c r="E25" s="93">
        <v>350</v>
      </c>
      <c r="F25" s="93">
        <v>500</v>
      </c>
      <c r="G25" s="142">
        <v>500</v>
      </c>
      <c r="H25" s="93">
        <v>500</v>
      </c>
      <c r="I25" s="83">
        <f t="shared" si="0"/>
        <v>442.5</v>
      </c>
      <c r="K25" s="140"/>
    </row>
    <row r="26" spans="1:11" ht="18" x14ac:dyDescent="0.3">
      <c r="A26" s="92"/>
      <c r="B26" s="137" t="s">
        <v>14</v>
      </c>
      <c r="C26" s="15" t="s">
        <v>173</v>
      </c>
      <c r="D26" s="93">
        <v>362.5</v>
      </c>
      <c r="E26" s="93">
        <v>500</v>
      </c>
      <c r="F26" s="93">
        <v>500</v>
      </c>
      <c r="G26" s="142">
        <v>500</v>
      </c>
      <c r="H26" s="93">
        <v>500</v>
      </c>
      <c r="I26" s="83">
        <f t="shared" si="0"/>
        <v>472.5</v>
      </c>
      <c r="K26" s="140"/>
    </row>
    <row r="27" spans="1:11" ht="18" x14ac:dyDescent="0.3">
      <c r="A27" s="92"/>
      <c r="B27" s="137" t="s">
        <v>15</v>
      </c>
      <c r="C27" s="15" t="s">
        <v>174</v>
      </c>
      <c r="D27" s="93">
        <v>1187.5</v>
      </c>
      <c r="E27" s="93">
        <v>1500</v>
      </c>
      <c r="F27" s="93">
        <v>1500</v>
      </c>
      <c r="G27" s="142">
        <v>1250</v>
      </c>
      <c r="H27" s="93">
        <v>1000</v>
      </c>
      <c r="I27" s="83">
        <f t="shared" si="0"/>
        <v>1287.5</v>
      </c>
      <c r="K27" s="140"/>
    </row>
    <row r="28" spans="1:11" ht="18" x14ac:dyDescent="0.3">
      <c r="A28" s="92"/>
      <c r="B28" s="137" t="s">
        <v>16</v>
      </c>
      <c r="C28" s="15" t="s">
        <v>175</v>
      </c>
      <c r="D28" s="93">
        <v>362.5</v>
      </c>
      <c r="E28" s="93">
        <v>500</v>
      </c>
      <c r="F28" s="93">
        <v>500</v>
      </c>
      <c r="G28" s="142">
        <v>500</v>
      </c>
      <c r="H28" s="93">
        <v>500</v>
      </c>
      <c r="I28" s="83">
        <f t="shared" si="0"/>
        <v>472.5</v>
      </c>
      <c r="K28" s="140"/>
    </row>
    <row r="29" spans="1:11" ht="18" x14ac:dyDescent="0.3">
      <c r="A29" s="92"/>
      <c r="B29" s="137" t="s">
        <v>17</v>
      </c>
      <c r="C29" s="15" t="s">
        <v>176</v>
      </c>
      <c r="D29" s="93"/>
      <c r="E29" s="93">
        <v>1500</v>
      </c>
      <c r="F29" s="93">
        <v>1500</v>
      </c>
      <c r="G29" s="142">
        <v>1000</v>
      </c>
      <c r="H29" s="93">
        <v>1000</v>
      </c>
      <c r="I29" s="83">
        <f t="shared" si="0"/>
        <v>1250</v>
      </c>
      <c r="K29" s="140"/>
    </row>
    <row r="30" spans="1:11" ht="18" x14ac:dyDescent="0.3">
      <c r="A30" s="92"/>
      <c r="B30" s="137" t="s">
        <v>18</v>
      </c>
      <c r="C30" s="15" t="s">
        <v>177</v>
      </c>
      <c r="D30" s="93"/>
      <c r="E30" s="93">
        <v>2500</v>
      </c>
      <c r="F30" s="93">
        <v>1000</v>
      </c>
      <c r="G30" s="142">
        <v>1000</v>
      </c>
      <c r="H30" s="93">
        <v>1083</v>
      </c>
      <c r="I30" s="83">
        <f t="shared" si="0"/>
        <v>1395.75</v>
      </c>
      <c r="K30" s="140"/>
    </row>
    <row r="31" spans="1:11" ht="16.5" customHeight="1" thickBot="1" x14ac:dyDescent="0.35">
      <c r="A31" s="94"/>
      <c r="B31" s="138" t="s">
        <v>19</v>
      </c>
      <c r="C31" s="16" t="s">
        <v>178</v>
      </c>
      <c r="D31" s="134">
        <v>1125</v>
      </c>
      <c r="E31" s="134">
        <v>1500</v>
      </c>
      <c r="F31" s="134">
        <v>1375</v>
      </c>
      <c r="G31" s="95">
        <v>1125</v>
      </c>
      <c r="H31" s="134">
        <v>1000</v>
      </c>
      <c r="I31" s="95">
        <f t="shared" si="0"/>
        <v>1225</v>
      </c>
      <c r="K31" s="140"/>
    </row>
    <row r="32" spans="1:11" ht="17.25" customHeight="1" thickBot="1" x14ac:dyDescent="0.3">
      <c r="A32" s="90" t="s">
        <v>20</v>
      </c>
      <c r="B32" s="129" t="s">
        <v>21</v>
      </c>
      <c r="C32" s="5"/>
      <c r="D32" s="7"/>
      <c r="E32" s="7"/>
      <c r="F32" s="7"/>
      <c r="G32" s="7"/>
      <c r="H32" s="141"/>
      <c r="I32" s="83"/>
    </row>
    <row r="33" spans="1:11" ht="18" x14ac:dyDescent="0.3">
      <c r="A33" s="91"/>
      <c r="B33" s="136" t="s">
        <v>26</v>
      </c>
      <c r="C33" s="18" t="s">
        <v>179</v>
      </c>
      <c r="D33" s="141">
        <v>1875</v>
      </c>
      <c r="E33" s="141">
        <v>2500</v>
      </c>
      <c r="F33" s="141">
        <v>2500</v>
      </c>
      <c r="G33" s="83">
        <v>3000</v>
      </c>
      <c r="H33" s="142">
        <v>1833</v>
      </c>
      <c r="I33" s="83">
        <f t="shared" si="0"/>
        <v>2341.6</v>
      </c>
      <c r="K33" s="144"/>
    </row>
    <row r="34" spans="1:11" ht="18" x14ac:dyDescent="0.3">
      <c r="A34" s="92"/>
      <c r="B34" s="137" t="s">
        <v>27</v>
      </c>
      <c r="C34" s="15" t="s">
        <v>180</v>
      </c>
      <c r="D34" s="93">
        <v>1937.5</v>
      </c>
      <c r="E34" s="93">
        <v>2500</v>
      </c>
      <c r="F34" s="93">
        <v>2500</v>
      </c>
      <c r="G34" s="142">
        <v>3000</v>
      </c>
      <c r="H34" s="93">
        <v>1833</v>
      </c>
      <c r="I34" s="83">
        <f t="shared" si="0"/>
        <v>2354.1</v>
      </c>
      <c r="K34" s="144"/>
    </row>
    <row r="35" spans="1:11" ht="18" x14ac:dyDescent="0.3">
      <c r="A35" s="92"/>
      <c r="B35" s="136" t="s">
        <v>28</v>
      </c>
      <c r="C35" s="15" t="s">
        <v>181</v>
      </c>
      <c r="D35" s="93">
        <v>1250</v>
      </c>
      <c r="E35" s="93">
        <v>1500</v>
      </c>
      <c r="F35" s="93">
        <v>1750</v>
      </c>
      <c r="G35" s="142">
        <v>1125</v>
      </c>
      <c r="H35" s="93">
        <v>1083</v>
      </c>
      <c r="I35" s="83">
        <f t="shared" si="0"/>
        <v>1341.6</v>
      </c>
      <c r="K35" s="144"/>
    </row>
    <row r="36" spans="1:11" ht="18" x14ac:dyDescent="0.3">
      <c r="A36" s="92"/>
      <c r="B36" s="137" t="s">
        <v>29</v>
      </c>
      <c r="C36" s="15" t="s">
        <v>182</v>
      </c>
      <c r="D36" s="93">
        <v>1416.67</v>
      </c>
      <c r="E36" s="93">
        <v>1500</v>
      </c>
      <c r="F36" s="93">
        <v>1375</v>
      </c>
      <c r="G36" s="142">
        <v>1500</v>
      </c>
      <c r="H36" s="93">
        <v>1000</v>
      </c>
      <c r="I36" s="83">
        <f t="shared" si="0"/>
        <v>1358.3340000000001</v>
      </c>
      <c r="K36" s="144"/>
    </row>
    <row r="37" spans="1:11" ht="16.5" customHeight="1" thickBot="1" x14ac:dyDescent="0.35">
      <c r="A37" s="94"/>
      <c r="B37" s="136" t="s">
        <v>30</v>
      </c>
      <c r="C37" s="15" t="s">
        <v>183</v>
      </c>
      <c r="D37" s="93">
        <v>1812.5</v>
      </c>
      <c r="E37" s="93">
        <v>1750</v>
      </c>
      <c r="F37" s="93">
        <v>2000</v>
      </c>
      <c r="G37" s="142">
        <v>1500</v>
      </c>
      <c r="H37" s="134">
        <v>1500</v>
      </c>
      <c r="I37" s="95">
        <f t="shared" si="0"/>
        <v>1712.5</v>
      </c>
      <c r="K37" s="144"/>
    </row>
    <row r="38" spans="1:11" ht="17.25" customHeight="1" thickBot="1" x14ac:dyDescent="0.3">
      <c r="A38" s="90" t="s">
        <v>25</v>
      </c>
      <c r="B38" s="129" t="s">
        <v>51</v>
      </c>
      <c r="C38" s="5"/>
      <c r="D38" s="7"/>
      <c r="E38" s="7"/>
      <c r="F38" s="7"/>
      <c r="G38" s="7"/>
      <c r="H38" s="141"/>
      <c r="I38" s="83"/>
    </row>
    <row r="39" spans="1:11" ht="18" x14ac:dyDescent="0.3">
      <c r="A39" s="91"/>
      <c r="B39" s="139" t="s">
        <v>31</v>
      </c>
      <c r="C39" s="19" t="s">
        <v>224</v>
      </c>
      <c r="D39" s="42">
        <v>35000</v>
      </c>
      <c r="E39" s="42">
        <v>32000</v>
      </c>
      <c r="F39" s="42">
        <v>30000</v>
      </c>
      <c r="G39" s="143">
        <v>20000</v>
      </c>
      <c r="H39" s="93">
        <v>25000</v>
      </c>
      <c r="I39" s="83">
        <f t="shared" si="0"/>
        <v>28400</v>
      </c>
      <c r="K39" s="144"/>
    </row>
    <row r="40" spans="1:11" ht="18.75" thickBot="1" x14ac:dyDescent="0.35">
      <c r="A40" s="94"/>
      <c r="B40" s="138" t="s">
        <v>32</v>
      </c>
      <c r="C40" s="16" t="s">
        <v>185</v>
      </c>
      <c r="D40" s="49">
        <v>16333.33</v>
      </c>
      <c r="E40" s="49">
        <v>20000</v>
      </c>
      <c r="F40" s="49">
        <v>17000</v>
      </c>
      <c r="G40" s="85">
        <v>15000</v>
      </c>
      <c r="H40" s="134">
        <v>18666</v>
      </c>
      <c r="I40" s="95">
        <f t="shared" si="0"/>
        <v>17399.866000000002</v>
      </c>
      <c r="K40" s="144"/>
    </row>
    <row r="41" spans="1:11" x14ac:dyDescent="0.25">
      <c r="D41" s="96"/>
      <c r="E41" s="96"/>
      <c r="F41" s="96"/>
      <c r="G41" s="97"/>
      <c r="H41" s="96"/>
      <c r="I41" s="96"/>
    </row>
    <row r="49" spans="11:11" customFormat="1" ht="14.25" x14ac:dyDescent="0.2">
      <c r="K49" s="146"/>
    </row>
    <row r="50" spans="11:11" customFormat="1" ht="14.25" x14ac:dyDescent="0.2">
      <c r="K50" s="146"/>
    </row>
    <row r="51" spans="11:11" customFormat="1" ht="14.25" x14ac:dyDescent="0.2">
      <c r="K51" s="146"/>
    </row>
    <row r="52" spans="11:11" customFormat="1" ht="14.25" x14ac:dyDescent="0.2">
      <c r="K52" s="146"/>
    </row>
    <row r="53" spans="11:11" customFormat="1" ht="14.25" x14ac:dyDescent="0.2">
      <c r="K53" s="146"/>
    </row>
    <row r="54" spans="11:11" customFormat="1" ht="14.25" x14ac:dyDescent="0.2">
      <c r="K54" s="146"/>
    </row>
    <row r="55" spans="11:11" customFormat="1" ht="14.25" x14ac:dyDescent="0.2">
      <c r="K55" s="146"/>
    </row>
    <row r="56" spans="11:11" customFormat="1" ht="14.25" x14ac:dyDescent="0.2">
      <c r="K56" s="146"/>
    </row>
    <row r="57" spans="11:11" customFormat="1" ht="14.25" x14ac:dyDescent="0.2">
      <c r="K57" s="146"/>
    </row>
    <row r="58" spans="11:11" customFormat="1" ht="14.25" x14ac:dyDescent="0.2">
      <c r="K58" s="146"/>
    </row>
    <row r="59" spans="11:11" customFormat="1" ht="14.25" x14ac:dyDescent="0.2">
      <c r="K59" s="146"/>
    </row>
    <row r="60" spans="11:11" customFormat="1" ht="14.25" x14ac:dyDescent="0.2">
      <c r="K60" s="146"/>
    </row>
    <row r="61" spans="11:11" customFormat="1" ht="14.25" x14ac:dyDescent="0.2">
      <c r="K61" s="146"/>
    </row>
    <row r="62" spans="11:11" customFormat="1" ht="14.25" x14ac:dyDescent="0.2">
      <c r="K62" s="146"/>
    </row>
    <row r="63" spans="11:11" customFormat="1" ht="14.25" x14ac:dyDescent="0.2">
      <c r="K63" s="146"/>
    </row>
    <row r="64" spans="11:11" customFormat="1" ht="14.25" x14ac:dyDescent="0.2">
      <c r="K64" s="146"/>
    </row>
    <row r="65" spans="11:11" customFormat="1" ht="14.25" x14ac:dyDescent="0.2">
      <c r="K65" s="146"/>
    </row>
    <row r="66" spans="11:11" customFormat="1" ht="14.25" x14ac:dyDescent="0.2">
      <c r="K66" s="146"/>
    </row>
    <row r="67" spans="11:11" customFormat="1" ht="14.25" x14ac:dyDescent="0.2">
      <c r="K67" s="146"/>
    </row>
    <row r="68" spans="11:11" customFormat="1" ht="14.25" x14ac:dyDescent="0.2">
      <c r="K68" s="146"/>
    </row>
    <row r="69" spans="11:11" customFormat="1" ht="14.25" x14ac:dyDescent="0.2">
      <c r="K69" s="146"/>
    </row>
    <row r="70" spans="11:11" customFormat="1" ht="14.25" x14ac:dyDescent="0.2">
      <c r="K70" s="146"/>
    </row>
    <row r="71" spans="11:11" customFormat="1" ht="14.25" x14ac:dyDescent="0.2">
      <c r="K71" s="146"/>
    </row>
    <row r="72" spans="11:11" customFormat="1" ht="14.25" x14ac:dyDescent="0.2">
      <c r="K72" s="146"/>
    </row>
    <row r="73" spans="11:11" customFormat="1" ht="14.25" x14ac:dyDescent="0.2">
      <c r="K73" s="146"/>
    </row>
    <row r="74" spans="11:11" customFormat="1" ht="14.25" x14ac:dyDescent="0.2">
      <c r="K74" s="146"/>
    </row>
    <row r="75" spans="11:11" customFormat="1" ht="14.25" x14ac:dyDescent="0.2">
      <c r="K75" s="146"/>
    </row>
    <row r="76" spans="11:11" customFormat="1" ht="14.25" x14ac:dyDescent="0.2">
      <c r="K76" s="146"/>
    </row>
    <row r="77" spans="11:11" customFormat="1" ht="14.25" x14ac:dyDescent="0.2">
      <c r="K77" s="146"/>
    </row>
    <row r="78" spans="11:11" customFormat="1" ht="14.25" x14ac:dyDescent="0.2">
      <c r="K78" s="146"/>
    </row>
    <row r="79" spans="11:11" customFormat="1" ht="14.25" x14ac:dyDescent="0.2">
      <c r="K79" s="146"/>
    </row>
    <row r="80" spans="11:11" customFormat="1" ht="14.25" x14ac:dyDescent="0.2">
      <c r="K80" s="146"/>
    </row>
    <row r="81" spans="11:11" customFormat="1" ht="14.25" x14ac:dyDescent="0.2">
      <c r="K81" s="146"/>
    </row>
    <row r="82" spans="11:11" customFormat="1" ht="14.25" x14ac:dyDescent="0.2">
      <c r="K82" s="146"/>
    </row>
    <row r="83" spans="11:11" customFormat="1" ht="14.25" x14ac:dyDescent="0.2">
      <c r="K83" s="146"/>
    </row>
    <row r="84" spans="11:11" customFormat="1" ht="14.25" x14ac:dyDescent="0.2">
      <c r="K84" s="146"/>
    </row>
    <row r="85" spans="11:11" customFormat="1" ht="14.25" x14ac:dyDescent="0.2">
      <c r="K85" s="146"/>
    </row>
    <row r="86" spans="11:11" customFormat="1" ht="14.25" x14ac:dyDescent="0.2">
      <c r="K86" s="146"/>
    </row>
    <row r="87" spans="11:11" customFormat="1" ht="14.25" x14ac:dyDescent="0.2">
      <c r="K87" s="146"/>
    </row>
    <row r="88" spans="11:11" customFormat="1" ht="14.25" x14ac:dyDescent="0.2">
      <c r="K88" s="146"/>
    </row>
    <row r="89" spans="11:11" customFormat="1" ht="14.25" x14ac:dyDescent="0.2">
      <c r="K89" s="146"/>
    </row>
    <row r="90" spans="11:11" customFormat="1" ht="14.25" x14ac:dyDescent="0.2">
      <c r="K90" s="146"/>
    </row>
    <row r="91" spans="11:11" customFormat="1" ht="14.25" x14ac:dyDescent="0.2">
      <c r="K91" s="146"/>
    </row>
    <row r="92" spans="11:11" customFormat="1" ht="14.25" x14ac:dyDescent="0.2">
      <c r="K92" s="146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25-11-2019</vt:lpstr>
      <vt:lpstr>By Order</vt:lpstr>
      <vt:lpstr>All Stores</vt:lpstr>
      <vt:lpstr>'25-11-2019'!Print_Titles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2019-11-29T06:51:18Z</cp:lastPrinted>
  <dcterms:created xsi:type="dcterms:W3CDTF">2010-10-20T06:23:14Z</dcterms:created>
  <dcterms:modified xsi:type="dcterms:W3CDTF">2019-11-29T06:51:56Z</dcterms:modified>
</cp:coreProperties>
</file>