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2-12-2019" sheetId="9" r:id="rId4"/>
    <sheet name="By Order" sheetId="11" r:id="rId5"/>
    <sheet name="All Stores" sheetId="12" r:id="rId6"/>
  </sheets>
  <definedNames>
    <definedName name="_xlnm.Print_Titles" localSheetId="3">'02-12-2019'!$12:$14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7" i="11" l="1"/>
  <c r="G87" i="11"/>
  <c r="I85" i="11"/>
  <c r="G85" i="11"/>
  <c r="I84" i="11"/>
  <c r="G84" i="11"/>
  <c r="I88" i="11"/>
  <c r="G88" i="11"/>
  <c r="I86" i="11"/>
  <c r="G86" i="11"/>
  <c r="I89" i="11"/>
  <c r="G89" i="11"/>
  <c r="I83" i="11"/>
  <c r="G83" i="11"/>
  <c r="I76" i="11"/>
  <c r="G76" i="11"/>
  <c r="I80" i="11"/>
  <c r="G80" i="11"/>
  <c r="I78" i="11"/>
  <c r="G78" i="11"/>
  <c r="I79" i="11"/>
  <c r="G79" i="11"/>
  <c r="I77" i="11"/>
  <c r="G77" i="11"/>
  <c r="I73" i="11"/>
  <c r="G73" i="11"/>
  <c r="I69" i="11"/>
  <c r="G69" i="11"/>
  <c r="I70" i="11"/>
  <c r="G70" i="11"/>
  <c r="I72" i="11"/>
  <c r="G72" i="11"/>
  <c r="I68" i="11"/>
  <c r="G68" i="11"/>
  <c r="I71" i="11"/>
  <c r="G71" i="11"/>
  <c r="I59" i="11"/>
  <c r="G59" i="11"/>
  <c r="I60" i="11"/>
  <c r="G60" i="11"/>
  <c r="I64" i="11"/>
  <c r="G64" i="11"/>
  <c r="I57" i="11"/>
  <c r="G57" i="11"/>
  <c r="I61" i="11"/>
  <c r="G61" i="11"/>
  <c r="I58" i="11"/>
  <c r="G58" i="11"/>
  <c r="I62" i="11"/>
  <c r="G62" i="11"/>
  <c r="I63" i="11"/>
  <c r="G63" i="11"/>
  <c r="I65" i="11"/>
  <c r="G65" i="11"/>
  <c r="I51" i="11"/>
  <c r="G51" i="11"/>
  <c r="I49" i="11"/>
  <c r="G49" i="11"/>
  <c r="I53" i="11"/>
  <c r="G53" i="11"/>
  <c r="I50" i="11"/>
  <c r="G50" i="11"/>
  <c r="I52" i="11"/>
  <c r="G52" i="11"/>
  <c r="I54" i="11"/>
  <c r="G54" i="11"/>
  <c r="I42" i="11"/>
  <c r="G42" i="11"/>
  <c r="I46" i="11"/>
  <c r="G46" i="11"/>
  <c r="I41" i="11"/>
  <c r="G41" i="11"/>
  <c r="I44" i="11"/>
  <c r="G44" i="11"/>
  <c r="I45" i="11"/>
  <c r="G45" i="11"/>
  <c r="I43" i="11"/>
  <c r="G43" i="11"/>
  <c r="I35" i="11"/>
  <c r="G35" i="11"/>
  <c r="I36" i="11"/>
  <c r="G36" i="11"/>
  <c r="I34" i="11"/>
  <c r="G34" i="11"/>
  <c r="I37" i="11"/>
  <c r="G37" i="11"/>
  <c r="I38" i="11"/>
  <c r="G38" i="11"/>
  <c r="I20" i="11"/>
  <c r="G20" i="11"/>
  <c r="I29" i="11"/>
  <c r="G29" i="11"/>
  <c r="I16" i="11"/>
  <c r="G16" i="11"/>
  <c r="I24" i="11"/>
  <c r="G24" i="11"/>
  <c r="I25" i="11"/>
  <c r="G25" i="11"/>
  <c r="I18" i="11"/>
  <c r="G18" i="11"/>
  <c r="I28" i="11"/>
  <c r="G28" i="11"/>
  <c r="I22" i="11"/>
  <c r="G22" i="11"/>
  <c r="I17" i="11"/>
  <c r="G17" i="11"/>
  <c r="I21" i="11"/>
  <c r="G21" i="11"/>
  <c r="I27" i="11"/>
  <c r="G27" i="11"/>
  <c r="I31" i="11"/>
  <c r="G31" i="11"/>
  <c r="I30" i="11"/>
  <c r="G30" i="11"/>
  <c r="I19" i="11"/>
  <c r="G19" i="11"/>
  <c r="I23" i="11"/>
  <c r="G23" i="11"/>
  <c r="I26" i="11"/>
  <c r="G26" i="11"/>
  <c r="D40" i="8" l="1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<sst xmlns="http://schemas.openxmlformats.org/spreadsheetml/2006/main" count="848" uniqueCount="225">
  <si>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</si>
  <si>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</si>
  <si>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</si>
  <si>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</si>
  <si>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</si>
  <si>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</si>
  <si>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</si>
  <si>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</si>
  <si>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</si>
  <si>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</si>
  <si>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</si>
  <si>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</si>
  <si>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</si>
  <si>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</si>
  <si>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</si>
  <si>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</si>
  <si>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</si>
  <si>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</si>
  <si>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</si>
  <si>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</si>
  <si>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</si>
  <si>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</si>
  <si>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</si>
  <si>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</si>
  <si>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</si>
  <si>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</si>
  <si>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</si>
  <si>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</si>
  <si>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</si>
  <si>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</si>
  <si>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</si>
  <si>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</si>
  <si>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</si>
  <si>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</si>
  <si>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</si>
  <si>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</si>
  <si>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</si>
  <si>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</si>
  <si>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</si>
  <si>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</si>
  <si>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</si>
  <si>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</si>
  <si>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</si>
  <si>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</si>
  <si>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</si>
  <si>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</si>
  <si>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</si>
  <si>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</si>
  <si>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</si>
  <si>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</si>
  <si>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</si>
  <si>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</si>
  <si>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</si>
  <si>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</si>
  <si>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</si>
  <si>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</si>
  <si>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</si>
  <si>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</si>
  <si>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</si>
  <si>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</si>
  <si>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</si>
  <si>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</si>
  <si>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</si>
  <si>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</si>
  <si>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</si>
  <si>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</si>
  <si>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</si>
  <si>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</si>
  <si>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</si>
  <si>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</si>
  <si>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</si>
  <si>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</si>
  <si>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</si>
  <si>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</si>
  <si>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</si>
  <si>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</si>
  <si>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</si>
  <si>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</si>
  <si>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</si>
  <si>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</si>
  <si>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</si>
  <si>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</si>
  <si>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</si>
  <si>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</si>
  <si>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</si>
  <si>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</si>
  <si>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</si>
  <si>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</si>
  <si>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</si>
  <si>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</si>
  <si>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</si>
  <si>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</si>
  <si>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</si>
  <si>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</si>
  <si>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</si>
  <si>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</si>
  <si>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</si>
  <si>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</si>
  <si>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</si>
  <si>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</si>
  <si>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</si>
  <si>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</si>
  <si>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</si>
  <si>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</si>
  <si>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</si>
  <si>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</si>
  <si>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</si>
  <si>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</si>
  <si>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</si>
  <si>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</si>
  <si>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</si>
  <si>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</si>
  <si>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</si>
  <si>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</si>
  <si>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</si>
  <si>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</si>
  <si>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</si>
  <si>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</si>
  <si>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</si>
  <si>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</si>
  <si>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</si>
  <si>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</si>
  <si>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</si>
  <si>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</si>
  <si>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</si>
  <si>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</si>
  <si>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</si>
  <si>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</si>
  <si>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</si>
  <si>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</si>
  <si>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</si>
  <si>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</si>
  <si>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</si>
  <si>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</si>
  <si>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</si>
  <si>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</si>
  <si>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</si>
  <si>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</si>
  <si>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</si>
  <si>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</si>
  <si>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</si>
  <si>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</si>
  <si>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</si>
  <si>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</si>
  <si>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</si>
  <si>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</si>
  <si>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</si>
  <si>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</si>
  <si>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</si>
  <si>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</si>
  <si>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</si>
  <si>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</si>
  <si>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</si>
  <si>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</si>
  <si>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</si>
  <si>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</si>
  <si>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</si>
  <si>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</si>
  <si>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</si>
  <si>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</si>
  <si>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</si>
  <si>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</si>
  <si>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</si>
  <si>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</si>
  <si>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</si>
  <si>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</si>
  <si>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</si>
  <si>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</si>
  <si>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</si>
  <si>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</si>
  <si>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</si>
  <si>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</si>
  <si>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</si>
  <si>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</si>
  <si>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</si>
  <si>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</si>
  <si>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</si>
  <si>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</si>
  <si>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</si>
  <si>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</si>
  <si>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</si>
  <si>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</si>
  <si>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</si>
  <si>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</si>
  <si>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</si>
  <si>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</si>
  <si>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</si>
  <si>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</si>
  <si>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</si>
  <si>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</si>
  <si>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</si>
  <si>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</si>
  <si>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</si>
  <si>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</si>
  <si>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</si>
  <si>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</si>
  <si>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</si>
  <si>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</si>
  <si>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</si>
  <si>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</si>
  <si>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</si>
  <si>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</si>
  <si>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</si>
  <si>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</si>
  <si>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</si>
  <si>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</si>
  <si>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</si>
  <si>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</si>
  <si>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</si>
  <si>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</si>
  <si>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</si>
  <si>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</si>
  <si>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</si>
  <si>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</si>
  <si>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</si>
  <si>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</si>
  <si>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</si>
  <si>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25-11-2019 (ل.ل.)</t>
  </si>
  <si>
    <t>معدل أسعار المحلات والملاحم في 25-11-2019 (ل.ل.)</t>
  </si>
  <si>
    <t>المعدل العام للأسعار في 25-11-2019  (ل.ل.)</t>
  </si>
  <si>
    <t xml:space="preserve"> التاريخ 2 كانون الأول 2019</t>
  </si>
  <si>
    <t>معدل الأسعار في كانون الأول 2018 (ل.ل.)</t>
  </si>
  <si>
    <t>معدل أسعار المحلات والملاحم في 02-12-2019 (ل.ل.)</t>
  </si>
  <si>
    <t>معدل أسعار  السوبرماركات في 02-12-2019 (ل.ل.)</t>
  </si>
  <si>
    <t>المعدل العام للأسعار في 02-12-2019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</si>
</sst>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1" t="s">
        <v>202</v>
      </c>
      <c r="B9" s="141"/>
      <c r="C9" s="141"/>
      <c r="D9" s="141"/>
      <c r="E9" s="141"/>
      <c r="F9" s="141"/>
      <c r="G9" s="141"/>
      <c r="H9" s="141"/>
      <c r="I9" s="141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2" t="s">
        <v>3</v>
      </c>
      <c r="B12" s="148"/>
      <c r="C12" s="146" t="s">
        <v>0</v>
      </c>
      <c r="D12" s="144" t="s">
        <v>23</v>
      </c>
      <c r="E12" s="144" t="s">
        <v>221</v>
      </c>
      <c r="F12" s="144" t="s">
        <v>223</v>
      </c>
      <c r="G12" s="144" t="s">
        <v>197</v>
      </c>
      <c r="H12" s="144" t="s">
        <v>217</v>
      </c>
      <c r="I12" s="144" t="s">
        <v>187</v>
      </c>
    </row>
    <row r="13" spans="1:9" ht="38.25" customHeight="1" thickBot="1" x14ac:dyDescent="0.25">
      <c r="A13" s="143"/>
      <c r="B13" s="149"/>
      <c r="C13" s="147"/>
      <c r="D13" s="145"/>
      <c r="E13" s="145"/>
      <c r="F13" s="145"/>
      <c r="G13" s="145"/>
      <c r="H13" s="145"/>
      <c r="I13" s="14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1544.3667499999999</v>
      </c>
      <c r="F15" s="43">
        <v>1698.8</v>
      </c>
      <c r="G15" s="45">
        <f t="shared" ref="G15:G30" si="0">(F15-E15)/E15</f>
        <v>9.9997782262535792E-2</v>
      </c>
      <c r="H15" s="43">
        <v>1708.8</v>
      </c>
      <c r="I15" s="45">
        <f>(F15-H15)/H15</f>
        <v>-5.8520599250936334E-3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2707.49</v>
      </c>
      <c r="F16" s="47">
        <v>2411.25</v>
      </c>
      <c r="G16" s="48">
        <f t="shared" si="0"/>
        <v>-0.10941499322250491</v>
      </c>
      <c r="H16" s="47">
        <v>2016.4444444444443</v>
      </c>
      <c r="I16" s="44">
        <f t="shared" ref="I16:I30" si="1">(F16-H16)/H16</f>
        <v>0.19579292484020283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1619.7525000000001</v>
      </c>
      <c r="F17" s="47">
        <v>1589.8</v>
      </c>
      <c r="G17" s="48">
        <f t="shared" si="0"/>
        <v>-1.8492022700999134E-2</v>
      </c>
      <c r="H17" s="47">
        <v>1494.8</v>
      </c>
      <c r="I17" s="44">
        <f>(F17-H17)/H17</f>
        <v>6.3553652662563562E-2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778.57500000000005</v>
      </c>
      <c r="F18" s="47">
        <v>883.8</v>
      </c>
      <c r="G18" s="48">
        <f t="shared" si="0"/>
        <v>0.13515075618919167</v>
      </c>
      <c r="H18" s="47">
        <v>804.8</v>
      </c>
      <c r="I18" s="44">
        <f t="shared" si="1"/>
        <v>9.8161033797216704E-2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2989.0222222222224</v>
      </c>
      <c r="F19" s="47">
        <v>2986.25</v>
      </c>
      <c r="G19" s="48">
        <f>(F19-E19)/E19</f>
        <v>-9.2746791964675107E-4</v>
      </c>
      <c r="H19" s="47">
        <v>2510.8888888888887</v>
      </c>
      <c r="I19" s="44">
        <f>(F19-H19)/H19</f>
        <v>0.1893198513142757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1749.0900000000001</v>
      </c>
      <c r="F20" s="47">
        <v>1783.8</v>
      </c>
      <c r="G20" s="48">
        <f t="shared" si="0"/>
        <v>1.9844604908838201E-2</v>
      </c>
      <c r="H20" s="47">
        <v>1608.8</v>
      </c>
      <c r="I20" s="44">
        <f t="shared" si="1"/>
        <v>0.10877672799602188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1284.4749999999999</v>
      </c>
      <c r="F21" s="47">
        <v>1544.8</v>
      </c>
      <c r="G21" s="48">
        <f t="shared" si="0"/>
        <v>0.202670351700111</v>
      </c>
      <c r="H21" s="47">
        <v>1364.8</v>
      </c>
      <c r="I21" s="44">
        <f t="shared" si="1"/>
        <v>0.13188745603751467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430.63749999999999</v>
      </c>
      <c r="F22" s="47">
        <v>434.5</v>
      </c>
      <c r="G22" s="48">
        <f t="shared" si="0"/>
        <v>8.9692606890946821E-3</v>
      </c>
      <c r="H22" s="47">
        <v>424.5</v>
      </c>
      <c r="I22" s="44">
        <f t="shared" si="1"/>
        <v>2.3557126030624265E-2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541.51250000000005</v>
      </c>
      <c r="F23" s="47">
        <v>554.29999999999995</v>
      </c>
      <c r="G23" s="48">
        <f t="shared" si="0"/>
        <v>2.3614413333025382E-2</v>
      </c>
      <c r="H23" s="47">
        <v>544.29999999999995</v>
      </c>
      <c r="I23" s="44">
        <f t="shared" si="1"/>
        <v>1.8372221201543269E-2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528.65</v>
      </c>
      <c r="F24" s="47">
        <v>559.29999999999995</v>
      </c>
      <c r="G24" s="48">
        <f t="shared" si="0"/>
        <v>5.7977868154733714E-2</v>
      </c>
      <c r="H24" s="47">
        <v>519.5</v>
      </c>
      <c r="I24" s="44">
        <f t="shared" si="1"/>
        <v>7.661212704523572E-2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500.54999999999995</v>
      </c>
      <c r="F25" s="47">
        <v>524.29999999999995</v>
      </c>
      <c r="G25" s="48">
        <f t="shared" si="0"/>
        <v>4.7447807411846975E-2</v>
      </c>
      <c r="H25" s="47">
        <v>539.29999999999995</v>
      </c>
      <c r="I25" s="44">
        <f t="shared" si="1"/>
        <v>-2.7813832746152421E-2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1543.2249999999999</v>
      </c>
      <c r="F26" s="47">
        <v>1469.8</v>
      </c>
      <c r="G26" s="48">
        <f t="shared" si="0"/>
        <v>-4.7578933726449453E-2</v>
      </c>
      <c r="H26" s="47">
        <v>1344.8</v>
      </c>
      <c r="I26" s="44">
        <f t="shared" si="1"/>
        <v>9.2950624628197503E-2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527.73749999999995</v>
      </c>
      <c r="F27" s="47">
        <v>551.79999999999995</v>
      </c>
      <c r="G27" s="48">
        <f t="shared" si="0"/>
        <v>4.5595584926218055E-2</v>
      </c>
      <c r="H27" s="47">
        <v>532</v>
      </c>
      <c r="I27" s="44">
        <f t="shared" si="1"/>
        <v>3.7218045112781872E-2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1188.2593750000001</v>
      </c>
      <c r="F28" s="47">
        <v>1034.8</v>
      </c>
      <c r="G28" s="48">
        <f t="shared" si="0"/>
        <v>-0.12914636166872248</v>
      </c>
      <c r="H28" s="47">
        <v>1034.8</v>
      </c>
      <c r="I28" s="44">
        <f t="shared" si="1"/>
        <v>0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1208.6875</v>
      </c>
      <c r="F29" s="47">
        <v>1889.4444444444443</v>
      </c>
      <c r="G29" s="48">
        <f t="shared" si="0"/>
        <v>0.56321997575423288</v>
      </c>
      <c r="H29" s="47">
        <v>1895</v>
      </c>
      <c r="I29" s="44">
        <f t="shared" si="1"/>
        <v>-2.9316915860452012E-3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1257.0650000000001</v>
      </c>
      <c r="F30" s="50">
        <v>1197.5</v>
      </c>
      <c r="G30" s="51">
        <f t="shared" si="0"/>
        <v>-4.7384184588704685E-2</v>
      </c>
      <c r="H30" s="50">
        <v>1111.5</v>
      </c>
      <c r="I30" s="56">
        <f t="shared" si="1"/>
        <v>7.7372919478182631E-2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43">
        <v>2436.25</v>
      </c>
      <c r="G32" s="45">
        <f>(F32-E32)/E32</f>
        <v>-7.946476634795314E-4</v>
      </c>
      <c r="H32" s="43">
        <v>2318.75</v>
      </c>
      <c r="I32" s="44">
        <f>(F32-H32)/H32</f>
        <v>5.0673854447439354E-2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47">
        <v>2258.8000000000002</v>
      </c>
      <c r="G33" s="48">
        <f>(F33-E33)/E33</f>
        <v>6.9767960234492074E-3</v>
      </c>
      <c r="H33" s="47">
        <v>2139.8000000000002</v>
      </c>
      <c r="I33" s="44">
        <f>(F33-H33)/H33</f>
        <v>5.5612674081689871E-2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47">
        <v>1403.75</v>
      </c>
      <c r="G34" s="48">
        <f>(F34-E34)/E34</f>
        <v>0.20875383184651955</v>
      </c>
      <c r="H34" s="47">
        <v>1446.875</v>
      </c>
      <c r="I34" s="44">
        <f>(F34-H34)/H34</f>
        <v>-2.9805615550755938E-2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47">
        <v>1640</v>
      </c>
      <c r="G35" s="48">
        <f>(F35-E35)/E35</f>
        <v>0.23288958496476103</v>
      </c>
      <c r="H35" s="47">
        <v>1575</v>
      </c>
      <c r="I35" s="44">
        <f>(F35-H35)/H35</f>
        <v>4.1269841269841269E-2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50">
        <v>1603.8</v>
      </c>
      <c r="G36" s="51">
        <f>(F36-E36)/E36</f>
        <v>0.32539977686872446</v>
      </c>
      <c r="H36" s="50">
        <v>1734.8</v>
      </c>
      <c r="I36" s="56">
        <f>(F36-H36)/H36</f>
        <v>-7.5513027438321417E-2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26391.363055555554</v>
      </c>
      <c r="F38" s="43">
        <v>32542</v>
      </c>
      <c r="G38" s="45">
        <f t="shared" ref="G38:G43" si="2">(F38-E38)/E38</f>
        <v>0.23305491768261272</v>
      </c>
      <c r="H38" s="43">
        <v>29823.333333333332</v>
      </c>
      <c r="I38" s="44">
        <f t="shared" ref="I38:I43" si="3">(F38-H38)/H38</f>
        <v>9.115904772549463E-2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15193.075000000001</v>
      </c>
      <c r="F39" s="57">
        <v>16708.666666666668</v>
      </c>
      <c r="G39" s="48">
        <f t="shared" si="2"/>
        <v>9.9755425854652011E-2</v>
      </c>
      <c r="H39" s="57">
        <v>15764.222222222223</v>
      </c>
      <c r="I39" s="44">
        <f>(F39-H39)/H39</f>
        <v>5.9910627440477079E-2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10690.6875</v>
      </c>
      <c r="F40" s="57">
        <v>14048.285714285714</v>
      </c>
      <c r="G40" s="48">
        <f t="shared" si="2"/>
        <v>0.31406756714998113</v>
      </c>
      <c r="H40" s="57">
        <v>13297.25</v>
      </c>
      <c r="I40" s="44">
        <f t="shared" si="3"/>
        <v>5.6480529003043019E-2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5953.2</v>
      </c>
      <c r="F41" s="47">
        <v>5579</v>
      </c>
      <c r="G41" s="48">
        <f t="shared" si="2"/>
        <v>-6.2856950883558388E-2</v>
      </c>
      <c r="H41" s="47">
        <v>5721.2</v>
      </c>
      <c r="I41" s="44">
        <f t="shared" si="3"/>
        <v>-2.4854925540096454E-2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13104</v>
      </c>
      <c r="G42" s="48">
        <f t="shared" si="2"/>
        <v>0.31453923365836478</v>
      </c>
      <c r="H42" s="47">
        <v>12274</v>
      </c>
      <c r="I42" s="44">
        <f t="shared" si="3"/>
        <v>6.7622616913801531E-2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12760</v>
      </c>
      <c r="F43" s="50">
        <v>12683.333333333334</v>
      </c>
      <c r="G43" s="51">
        <f t="shared" si="2"/>
        <v>-6.0083594566352708E-3</v>
      </c>
      <c r="H43" s="50">
        <v>12490</v>
      </c>
      <c r="I43" s="59">
        <f t="shared" si="3"/>
        <v>1.5479049906591989E-2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6510.666666666667</v>
      </c>
      <c r="F45" s="43">
        <v>7004.5</v>
      </c>
      <c r="G45" s="45">
        <f t="shared" ref="G45:G50" si="4">(F45-E45)/E45</f>
        <v>7.5849887364325158E-2</v>
      </c>
      <c r="H45" s="43">
        <v>6456.666666666667</v>
      </c>
      <c r="I45" s="44">
        <f t="shared" ref="I45:I50" si="5">(F45-H45)/H45</f>
        <v>8.4847702632937477E-2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6144.2222222222226</v>
      </c>
      <c r="F46" s="47">
        <v>6113.333333333333</v>
      </c>
      <c r="G46" s="48">
        <f t="shared" si="4"/>
        <v>-5.0273065933669637E-3</v>
      </c>
      <c r="H46" s="47">
        <v>6035.333333333333</v>
      </c>
      <c r="I46" s="87">
        <f t="shared" si="5"/>
        <v>1.2923892632276593E-2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19287.098214285714</v>
      </c>
      <c r="F47" s="47">
        <v>19551.666666666668</v>
      </c>
      <c r="G47" s="48">
        <f t="shared" si="4"/>
        <v>1.3717379848514047E-2</v>
      </c>
      <c r="H47" s="47">
        <v>19551.666666666668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18663.571166666668</v>
      </c>
      <c r="F48" s="47">
        <v>20909.910000000003</v>
      </c>
      <c r="G48" s="48">
        <f t="shared" si="4"/>
        <v>0.1203595396225841</v>
      </c>
      <c r="H48" s="47">
        <v>20050.088</v>
      </c>
      <c r="I48" s="87">
        <f t="shared" si="5"/>
        <v>4.2883702056569717E-2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2296.4285714285711</v>
      </c>
      <c r="F49" s="47">
        <v>2359.375</v>
      </c>
      <c r="G49" s="48">
        <f t="shared" si="4"/>
        <v>2.7410575427682882E-2</v>
      </c>
      <c r="H49" s="47">
        <v>2367.1428571428573</v>
      </c>
      <c r="I49" s="44">
        <f t="shared" si="5"/>
        <v>-3.2815328907665276E-3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27478.5</v>
      </c>
      <c r="F50" s="50">
        <v>28408.888888888891</v>
      </c>
      <c r="G50" s="56">
        <f t="shared" si="4"/>
        <v>3.3858794653597923E-2</v>
      </c>
      <c r="H50" s="50">
        <v>28327</v>
      </c>
      <c r="I50" s="59">
        <f t="shared" si="5"/>
        <v>2.8908422667028102E-3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3350</v>
      </c>
      <c r="I52" s="125">
        <f t="shared" ref="I52:I60" si="7">(F52-H52)/H52</f>
        <v>0.1937313432835821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3502.9375</v>
      </c>
      <c r="F53" s="70">
        <v>5001.25</v>
      </c>
      <c r="G53" s="48">
        <f t="shared" si="6"/>
        <v>0.42773029778578692</v>
      </c>
      <c r="H53" s="70">
        <v>4617.1428571428569</v>
      </c>
      <c r="I53" s="87">
        <f t="shared" si="7"/>
        <v>8.3191522277227786E-2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2187.5</v>
      </c>
      <c r="F54" s="70">
        <v>3404.6</v>
      </c>
      <c r="G54" s="48">
        <f t="shared" si="6"/>
        <v>0.55638857142857134</v>
      </c>
      <c r="H54" s="70">
        <v>3308.25</v>
      </c>
      <c r="I54" s="87">
        <f t="shared" si="7"/>
        <v>2.9124159298722863E-2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5216.666666666667</v>
      </c>
      <c r="G55" s="48">
        <f t="shared" si="6"/>
        <v>0.15733037530042529</v>
      </c>
      <c r="H55" s="70">
        <v>5216.666666666667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2896.25</v>
      </c>
      <c r="G56" s="55">
        <f t="shared" si="6"/>
        <v>0.39690514469453364</v>
      </c>
      <c r="H56" s="105">
        <v>2857.1666666666665</v>
      </c>
      <c r="I56" s="88">
        <f t="shared" si="7"/>
        <v>1.3679052674561099E-2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4158.6736111111113</v>
      </c>
      <c r="F57" s="50">
        <v>5391.1111111111113</v>
      </c>
      <c r="G57" s="51">
        <f t="shared" si="6"/>
        <v>0.2963535048067209</v>
      </c>
      <c r="H57" s="50">
        <v>5397</v>
      </c>
      <c r="I57" s="126">
        <f t="shared" si="7"/>
        <v>-1.0911411689621432E-3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5209.53125</v>
      </c>
      <c r="F58" s="68">
        <v>5833.125</v>
      </c>
      <c r="G58" s="44">
        <f t="shared" si="6"/>
        <v>0.11970246843226058</v>
      </c>
      <c r="H58" s="68">
        <v>5214.375</v>
      </c>
      <c r="I58" s="44">
        <f t="shared" si="7"/>
        <v>0.11866235167206041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4997.5</v>
      </c>
      <c r="F59" s="70">
        <v>5469</v>
      </c>
      <c r="G59" s="48">
        <f t="shared" si="6"/>
        <v>9.4347173586793398E-2</v>
      </c>
      <c r="H59" s="70">
        <v>5439</v>
      </c>
      <c r="I59" s="44">
        <f t="shared" si="7"/>
        <v>5.5157198014340872E-3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21405</v>
      </c>
      <c r="F60" s="73">
        <v>22700.625</v>
      </c>
      <c r="G60" s="51">
        <f t="shared" si="6"/>
        <v>6.0529081990189207E-2</v>
      </c>
      <c r="H60" s="73">
        <v>22700.625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7339</v>
      </c>
      <c r="G62" s="45">
        <f t="shared" ref="G62:G67" si="8">(F62-E62)/E62</f>
        <v>0.141279838270741</v>
      </c>
      <c r="H62" s="54">
        <v>7092</v>
      </c>
      <c r="I62" s="44">
        <f t="shared" ref="I62:I67" si="9">(F62-H62)/H62</f>
        <v>3.4827975183305132E-2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48628.285714285717</v>
      </c>
      <c r="G63" s="48">
        <f t="shared" si="8"/>
        <v>3.3619004854986249E-2</v>
      </c>
      <c r="H63" s="46">
        <v>48816.333333333336</v>
      </c>
      <c r="I63" s="44">
        <f t="shared" si="9"/>
        <v>-3.8521455055538448E-3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10671.25</v>
      </c>
      <c r="F64" s="46">
        <v>12911.142857142857</v>
      </c>
      <c r="G64" s="48">
        <f t="shared" si="8"/>
        <v>0.20989976405227662</v>
      </c>
      <c r="H64" s="46">
        <v>12101.857142857143</v>
      </c>
      <c r="I64" s="87">
        <f t="shared" si="9"/>
        <v>6.6872853044987149E-2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7897.6944444444453</v>
      </c>
      <c r="F65" s="46">
        <v>9008.8888888888887</v>
      </c>
      <c r="G65" s="48">
        <f t="shared" si="8"/>
        <v>0.14069858643696986</v>
      </c>
      <c r="H65" s="46">
        <v>8899.4444444444453</v>
      </c>
      <c r="I65" s="87">
        <f t="shared" si="9"/>
        <v>1.2297896248205141E-2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3858.4277777777779</v>
      </c>
      <c r="F66" s="46">
        <v>4839.2857142857147</v>
      </c>
      <c r="G66" s="48">
        <f t="shared" si="8"/>
        <v>0.25421181709220741</v>
      </c>
      <c r="H66" s="46">
        <v>4839.2857142857147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3654.3749999999995</v>
      </c>
      <c r="F67" s="58">
        <v>4247</v>
      </c>
      <c r="G67" s="51">
        <f t="shared" si="8"/>
        <v>0.16216863348725857</v>
      </c>
      <c r="H67" s="58">
        <v>3417</v>
      </c>
      <c r="I67" s="88">
        <f t="shared" si="9"/>
        <v>0.24290313140181446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3733.3444444444444</v>
      </c>
      <c r="F69" s="43">
        <v>4417</v>
      </c>
      <c r="G69" s="45">
        <f>(F69-E69)/E69</f>
        <v>0.18312147880512261</v>
      </c>
      <c r="H69" s="43">
        <v>4408.666666666667</v>
      </c>
      <c r="I69" s="44">
        <f>(F69-H69)/H69</f>
        <v>1.8902162407378716E-3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2977.5555555555557</v>
      </c>
      <c r="G70" s="48">
        <f>(F70-E70)/E70</f>
        <v>7.0934740039163946E-2</v>
      </c>
      <c r="H70" s="47">
        <v>2955.3333333333335</v>
      </c>
      <c r="I70" s="44">
        <f>(F70-H70)/H70</f>
        <v>7.5193623580720181E-3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1354.4444444444443</v>
      </c>
      <c r="G71" s="48">
        <f>(F71-E71)/E71</f>
        <v>2.316602316602305E-2</v>
      </c>
      <c r="H71" s="47">
        <v>1348.8888888888889</v>
      </c>
      <c r="I71" s="44">
        <f>(F71-H71)/H71</f>
        <v>4.1186161449751945E-3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2222.4569444444446</v>
      </c>
      <c r="F72" s="47">
        <v>2954.2222222222222</v>
      </c>
      <c r="G72" s="48">
        <f>(F72-E72)/E72</f>
        <v>0.32925959695507151</v>
      </c>
      <c r="H72" s="47">
        <v>2556.6666666666665</v>
      </c>
      <c r="I72" s="44">
        <f>(F72-H72)/H72</f>
        <v>0.15549760973489793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1597.9027777777778</v>
      </c>
      <c r="F73" s="50">
        <v>2153</v>
      </c>
      <c r="G73" s="48">
        <f>(F73-E73)/E73</f>
        <v>0.34739111161331254</v>
      </c>
      <c r="H73" s="50">
        <v>2153.3333333333335</v>
      </c>
      <c r="I73" s="59">
        <f>(F73-H73)/H73</f>
        <v>-1.5479876160997749E-4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1482.5</v>
      </c>
      <c r="G75" s="44">
        <f t="shared" ref="G75:G81" si="10">(F75-E75)/E75</f>
        <v>1.0959571358986916E-2</v>
      </c>
      <c r="H75" s="43">
        <v>1482.5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1268.0555555555557</v>
      </c>
      <c r="F76" s="32">
        <v>1627.7777777777778</v>
      </c>
      <c r="G76" s="48">
        <f t="shared" si="10"/>
        <v>0.28368017524644024</v>
      </c>
      <c r="H76" s="32">
        <v>1415.3333333333333</v>
      </c>
      <c r="I76" s="44">
        <f t="shared" si="11"/>
        <v>0.15010205683780822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</v>
      </c>
      <c r="F77" s="47">
        <v>966.875</v>
      </c>
      <c r="G77" s="48">
        <f t="shared" si="10"/>
        <v>0.16350782190132371</v>
      </c>
      <c r="H77" s="47">
        <v>951.42857142857144</v>
      </c>
      <c r="I77" s="44">
        <f t="shared" si="11"/>
        <v>1.6234984984984966E-2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1756.6666666666667</v>
      </c>
      <c r="G78" s="48">
        <f t="shared" si="10"/>
        <v>0.14717342562963939</v>
      </c>
      <c r="H78" s="47">
        <v>1581.6666666666667</v>
      </c>
      <c r="I78" s="44">
        <f t="shared" si="11"/>
        <v>0.11064278187565858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2057.3000000000002</v>
      </c>
      <c r="G79" s="48">
        <f t="shared" si="10"/>
        <v>6.4414321192053106E-2</v>
      </c>
      <c r="H79" s="61">
        <v>2057.3000000000002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8982.6666666666661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3967.3</v>
      </c>
      <c r="F81" s="50">
        <v>4492.2222222222226</v>
      </c>
      <c r="G81" s="51">
        <f t="shared" si="10"/>
        <v>0.13231220785476833</v>
      </c>
      <c r="H81" s="50">
        <v>4211.25</v>
      </c>
      <c r="I81" s="56">
        <f t="shared" si="11"/>
        <v>6.6719435374822833E-2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1" t="s">
        <v>203</v>
      </c>
      <c r="B9" s="141"/>
      <c r="C9" s="141"/>
      <c r="D9" s="141"/>
      <c r="E9" s="141"/>
      <c r="F9" s="141"/>
      <c r="G9" s="141"/>
      <c r="H9" s="141"/>
      <c r="I9" s="141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2" t="s">
        <v>3</v>
      </c>
      <c r="B12" s="148"/>
      <c r="C12" s="150" t="s">
        <v>0</v>
      </c>
      <c r="D12" s="144" t="s">
        <v>23</v>
      </c>
      <c r="E12" s="144" t="s">
        <v>221</v>
      </c>
      <c r="F12" s="152" t="s">
        <v>222</v>
      </c>
      <c r="G12" s="144" t="s">
        <v>197</v>
      </c>
      <c r="H12" s="152" t="s">
        <v>218</v>
      </c>
      <c r="I12" s="144" t="s">
        <v>187</v>
      </c>
    </row>
    <row r="13" spans="1:9" ht="30.75" customHeight="1" thickBot="1" x14ac:dyDescent="0.25">
      <c r="A13" s="143"/>
      <c r="B13" s="149"/>
      <c r="C13" s="151"/>
      <c r="D13" s="145"/>
      <c r="E13" s="145"/>
      <c r="F13" s="153"/>
      <c r="G13" s="145"/>
      <c r="H13" s="153"/>
      <c r="I13" s="14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1544.3667499999999</v>
      </c>
      <c r="F15" s="83">
        <v>1725</v>
      </c>
      <c r="G15" s="44">
        <f>(F15-E15)/E15</f>
        <v>0.11696266447072892</v>
      </c>
      <c r="H15" s="83">
        <v>1687.5</v>
      </c>
      <c r="I15" s="127">
        <f>(F15-H15)/H15</f>
        <v>2.2222222222222223E-2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2707.49</v>
      </c>
      <c r="F16" s="83">
        <v>1700</v>
      </c>
      <c r="G16" s="48">
        <f t="shared" ref="G16:G39" si="0">(F16-E16)/E16</f>
        <v>-0.37211217769964056</v>
      </c>
      <c r="H16" s="83">
        <v>2150</v>
      </c>
      <c r="I16" s="48">
        <f>(F16-H16)/H16</f>
        <v>-0.20930232558139536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1619.7525000000001</v>
      </c>
      <c r="F17" s="83">
        <v>1425</v>
      </c>
      <c r="G17" s="48">
        <f t="shared" si="0"/>
        <v>-0.12023596197567224</v>
      </c>
      <c r="H17" s="83">
        <v>1625</v>
      </c>
      <c r="I17" s="48">
        <f t="shared" ref="I17:I29" si="1">(F17-H17)/H17</f>
        <v>-0.12307692307692308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778.57500000000005</v>
      </c>
      <c r="F18" s="83">
        <v>898.2</v>
      </c>
      <c r="G18" s="48">
        <f t="shared" si="0"/>
        <v>0.15364608419227435</v>
      </c>
      <c r="H18" s="83">
        <v>873.2</v>
      </c>
      <c r="I18" s="48">
        <f t="shared" si="1"/>
        <v>2.863032524049473E-2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2989.0222222222224</v>
      </c>
      <c r="F19" s="83">
        <v>2650</v>
      </c>
      <c r="G19" s="48">
        <f t="shared" si="0"/>
        <v>-0.11342244955615367</v>
      </c>
      <c r="H19" s="83">
        <v>2441.5340000000001</v>
      </c>
      <c r="I19" s="48">
        <f t="shared" si="1"/>
        <v>8.5383205804219764E-2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1749.0900000000001</v>
      </c>
      <c r="F20" s="83">
        <v>1508.2</v>
      </c>
      <c r="G20" s="48">
        <f t="shared" si="0"/>
        <v>-0.137723044554597</v>
      </c>
      <c r="H20" s="83">
        <v>1650</v>
      </c>
      <c r="I20" s="48">
        <f t="shared" si="1"/>
        <v>-8.5939393939393913E-2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83">
        <v>1191.5999999999999</v>
      </c>
      <c r="G21" s="48">
        <f t="shared" si="0"/>
        <v>-7.230580587399521E-2</v>
      </c>
      <c r="H21" s="83">
        <v>1441.6</v>
      </c>
      <c r="I21" s="48">
        <f t="shared" si="1"/>
        <v>-0.17341842397336293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430.63749999999999</v>
      </c>
      <c r="F22" s="83">
        <v>336.6</v>
      </c>
      <c r="G22" s="48">
        <f t="shared" si="0"/>
        <v>-0.2183681170357899</v>
      </c>
      <c r="H22" s="83">
        <v>380</v>
      </c>
      <c r="I22" s="48">
        <f t="shared" si="1"/>
        <v>-0.11421052631578942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541.51250000000005</v>
      </c>
      <c r="F23" s="83">
        <v>431.25</v>
      </c>
      <c r="G23" s="48">
        <f t="shared" si="0"/>
        <v>-0.20361949170148433</v>
      </c>
      <c r="H23" s="83">
        <v>462.5</v>
      </c>
      <c r="I23" s="48">
        <f t="shared" si="1"/>
        <v>-6.7567567567567571E-2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528.65</v>
      </c>
      <c r="F24" s="83">
        <v>420</v>
      </c>
      <c r="G24" s="48">
        <f t="shared" si="0"/>
        <v>-0.20552350326302843</v>
      </c>
      <c r="H24" s="83">
        <v>442.5</v>
      </c>
      <c r="I24" s="48">
        <f t="shared" si="1"/>
        <v>-5.0847457627118647E-2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83">
        <v>450</v>
      </c>
      <c r="G25" s="48">
        <f t="shared" si="0"/>
        <v>-0.10098891219658368</v>
      </c>
      <c r="H25" s="83">
        <v>472.5</v>
      </c>
      <c r="I25" s="48">
        <f t="shared" si="1"/>
        <v>-4.7619047619047616E-2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1543.2249999999999</v>
      </c>
      <c r="F26" s="83">
        <v>1175</v>
      </c>
      <c r="G26" s="48">
        <f t="shared" si="0"/>
        <v>-0.23860746164687582</v>
      </c>
      <c r="H26" s="83">
        <v>1287.5</v>
      </c>
      <c r="I26" s="48">
        <f t="shared" si="1"/>
        <v>-8.7378640776699032E-2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527.73749999999995</v>
      </c>
      <c r="F27" s="83">
        <v>450</v>
      </c>
      <c r="G27" s="48">
        <f t="shared" si="0"/>
        <v>-0.14730334683436361</v>
      </c>
      <c r="H27" s="83">
        <v>472.5</v>
      </c>
      <c r="I27" s="48">
        <f t="shared" si="1"/>
        <v>-4.7619047619047616E-2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1188.2593750000001</v>
      </c>
      <c r="F28" s="83">
        <v>1125</v>
      </c>
      <c r="G28" s="48">
        <f t="shared" si="0"/>
        <v>-5.3237008965319618E-2</v>
      </c>
      <c r="H28" s="83">
        <v>1250</v>
      </c>
      <c r="I28" s="48">
        <f t="shared" si="1"/>
        <v>-0.1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1208.6875</v>
      </c>
      <c r="F29" s="83">
        <v>1510.25</v>
      </c>
      <c r="G29" s="48">
        <f t="shared" si="0"/>
        <v>0.24949583742696108</v>
      </c>
      <c r="H29" s="83">
        <v>1395.75</v>
      </c>
      <c r="I29" s="48">
        <f t="shared" si="1"/>
        <v>8.2034748343184666E-2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1257.0650000000001</v>
      </c>
      <c r="F30" s="95">
        <v>1075</v>
      </c>
      <c r="G30" s="51">
        <f t="shared" si="0"/>
        <v>-0.14483340161407726</v>
      </c>
      <c r="H30" s="95">
        <v>1225</v>
      </c>
      <c r="I30" s="51">
        <f>(F30-H30)/H30</f>
        <v>-0.12244897959183673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83">
        <v>2258.1999999999998</v>
      </c>
      <c r="G32" s="44">
        <f t="shared" si="0"/>
        <v>-7.3820204557688937E-2</v>
      </c>
      <c r="H32" s="83">
        <v>2341.6</v>
      </c>
      <c r="I32" s="45">
        <f>(F32-H32)/H32</f>
        <v>-3.5616672360778992E-2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83">
        <v>2033.2</v>
      </c>
      <c r="G33" s="48">
        <f t="shared" si="0"/>
        <v>-9.3596059113300503E-2</v>
      </c>
      <c r="H33" s="83">
        <v>2354.1</v>
      </c>
      <c r="I33" s="48">
        <f>(F33-H33)/H33</f>
        <v>-0.13631536468289362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83">
        <v>1100</v>
      </c>
      <c r="G34" s="48">
        <f>(F34-E34)/E34</f>
        <v>-5.2801983949299018E-2</v>
      </c>
      <c r="H34" s="83">
        <v>1341.6</v>
      </c>
      <c r="I34" s="48">
        <f>(F34-H34)/H34</f>
        <v>-0.18008348240906374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83">
        <v>1150</v>
      </c>
      <c r="G35" s="48">
        <f t="shared" si="0"/>
        <v>-0.13547376664056393</v>
      </c>
      <c r="H35" s="83">
        <v>1358.3340000000001</v>
      </c>
      <c r="I35" s="48">
        <f>(F35-H35)/H35</f>
        <v>-0.15337464865047923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83">
        <v>1600</v>
      </c>
      <c r="G36" s="55">
        <f t="shared" si="0"/>
        <v>0.32225941076815012</v>
      </c>
      <c r="H36" s="83">
        <v>1712.5</v>
      </c>
      <c r="I36" s="48">
        <f>(F36-H36)/H36</f>
        <v>-6.569343065693431E-2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26391.363055555554</v>
      </c>
      <c r="F38" s="84">
        <v>27200</v>
      </c>
      <c r="G38" s="45">
        <f t="shared" si="0"/>
        <v>3.0640211448806656E-2</v>
      </c>
      <c r="H38" s="84">
        <v>28400</v>
      </c>
      <c r="I38" s="45">
        <f>(F38-H38)/H38</f>
        <v>-4.2253521126760563E-2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15193.075000000001</v>
      </c>
      <c r="F39" s="85">
        <v>18333.2</v>
      </c>
      <c r="G39" s="51">
        <f t="shared" si="0"/>
        <v>0.20668133343645048</v>
      </c>
      <c r="H39" s="85">
        <v>17399.866000000002</v>
      </c>
      <c r="I39" s="51">
        <f>(F39-H39)/H39</f>
        <v>5.3640298149422463E-2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1" t="s">
        <v>204</v>
      </c>
      <c r="B9" s="141"/>
      <c r="C9" s="141"/>
      <c r="D9" s="141"/>
      <c r="E9" s="141"/>
      <c r="F9" s="141"/>
      <c r="G9" s="141"/>
      <c r="H9" s="141"/>
      <c r="I9" s="141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2" t="s">
        <v>3</v>
      </c>
      <c r="B12" s="148"/>
      <c r="C12" s="150" t="s">
        <v>0</v>
      </c>
      <c r="D12" s="144" t="s">
        <v>223</v>
      </c>
      <c r="E12" s="152" t="s">
        <v>222</v>
      </c>
      <c r="F12" s="159" t="s">
        <v>186</v>
      </c>
      <c r="G12" s="144" t="s">
        <v>221</v>
      </c>
      <c r="H12" s="161" t="s">
        <v>224</v>
      </c>
      <c r="I12" s="157" t="s">
        <v>196</v>
      </c>
    </row>
    <row r="13" spans="1:9" ht="39.75" customHeight="1" thickBot="1" x14ac:dyDescent="0.25">
      <c r="A13" s="143"/>
      <c r="B13" s="149"/>
      <c r="C13" s="151"/>
      <c r="D13" s="145"/>
      <c r="E13" s="153"/>
      <c r="F13" s="160"/>
      <c r="G13" s="145"/>
      <c r="H13" s="162"/>
      <c r="I13" s="15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1698.8</v>
      </c>
      <c r="E15" s="83">
        <v>1725</v>
      </c>
      <c r="F15" s="67">
        <f t="shared" ref="F15:F30" si="0">D15-E15</f>
        <v>-26.200000000000045</v>
      </c>
      <c r="G15" s="42">
        <v>1544.3667499999999</v>
      </c>
      <c r="H15" s="66">
        <f>AVERAGE(D15:E15)</f>
        <v>1711.9</v>
      </c>
      <c r="I15" s="69">
        <f>(H15-G15)/G15</f>
        <v>0.10848022336663243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2411.25</v>
      </c>
      <c r="E16" s="83">
        <v>1700</v>
      </c>
      <c r="F16" s="71">
        <f t="shared" si="0"/>
        <v>711.25</v>
      </c>
      <c r="G16" s="46">
        <v>2707.49</v>
      </c>
      <c r="H16" s="68">
        <f t="shared" ref="H16:H30" si="1">AVERAGE(D16:E16)</f>
        <v>2055.625</v>
      </c>
      <c r="I16" s="72">
        <f t="shared" ref="I16:I39" si="2">(H16-G16)/G16</f>
        <v>-0.24076358546107274</v>
      </c>
    </row>
    <row r="17" spans="1:9" ht="16.5" x14ac:dyDescent="0.3">
      <c r="A17" s="37"/>
      <c r="B17" s="34" t="s">
        <v>6</v>
      </c>
      <c r="C17" s="15" t="s">
        <v>165</v>
      </c>
      <c r="D17" s="47">
        <v>1589.8</v>
      </c>
      <c r="E17" s="83">
        <v>1425</v>
      </c>
      <c r="F17" s="71">
        <f t="shared" si="0"/>
        <v>164.79999999999995</v>
      </c>
      <c r="G17" s="46">
        <v>1619.7525000000001</v>
      </c>
      <c r="H17" s="68">
        <f t="shared" si="1"/>
        <v>1507.4</v>
      </c>
      <c r="I17" s="72">
        <f t="shared" si="2"/>
        <v>-6.9363992338335623E-2</v>
      </c>
    </row>
    <row r="18" spans="1:9" ht="16.5" x14ac:dyDescent="0.3">
      <c r="A18" s="37"/>
      <c r="B18" s="34" t="s">
        <v>7</v>
      </c>
      <c r="C18" s="15" t="s">
        <v>166</v>
      </c>
      <c r="D18" s="47">
        <v>883.8</v>
      </c>
      <c r="E18" s="83">
        <v>898.2</v>
      </c>
      <c r="F18" s="71">
        <f t="shared" si="0"/>
        <v>-14.400000000000091</v>
      </c>
      <c r="G18" s="46">
        <v>778.57500000000005</v>
      </c>
      <c r="H18" s="68">
        <f t="shared" si="1"/>
        <v>891</v>
      </c>
      <c r="I18" s="72">
        <f t="shared" si="2"/>
        <v>0.14439842019073301</v>
      </c>
    </row>
    <row r="19" spans="1:9" ht="16.5" x14ac:dyDescent="0.3">
      <c r="A19" s="37"/>
      <c r="B19" s="34" t="s">
        <v>8</v>
      </c>
      <c r="C19" s="15" t="s">
        <v>167</v>
      </c>
      <c r="D19" s="47">
        <v>2986.25</v>
      </c>
      <c r="E19" s="83">
        <v>2650</v>
      </c>
      <c r="F19" s="71">
        <f t="shared" si="0"/>
        <v>336.25</v>
      </c>
      <c r="G19" s="46">
        <v>2989.0222222222224</v>
      </c>
      <c r="H19" s="68">
        <f t="shared" si="1"/>
        <v>2818.125</v>
      </c>
      <c r="I19" s="72">
        <f t="shared" si="2"/>
        <v>-5.7174958737900211E-2</v>
      </c>
    </row>
    <row r="20" spans="1:9" ht="16.5" x14ac:dyDescent="0.3">
      <c r="A20" s="37"/>
      <c r="B20" s="34" t="s">
        <v>9</v>
      </c>
      <c r="C20" s="15" t="s">
        <v>168</v>
      </c>
      <c r="D20" s="47">
        <v>1783.8</v>
      </c>
      <c r="E20" s="83">
        <v>1508.2</v>
      </c>
      <c r="F20" s="71">
        <f t="shared" si="0"/>
        <v>275.59999999999991</v>
      </c>
      <c r="G20" s="46">
        <v>1749.0900000000001</v>
      </c>
      <c r="H20" s="68">
        <f t="shared" si="1"/>
        <v>1646</v>
      </c>
      <c r="I20" s="72">
        <f t="shared" si="2"/>
        <v>-5.8939219822879405E-2</v>
      </c>
    </row>
    <row r="21" spans="1:9" ht="16.5" x14ac:dyDescent="0.3">
      <c r="A21" s="37"/>
      <c r="B21" s="34" t="s">
        <v>10</v>
      </c>
      <c r="C21" s="15" t="s">
        <v>169</v>
      </c>
      <c r="D21" s="47">
        <v>1544.8</v>
      </c>
      <c r="E21" s="83">
        <v>1191.5999999999999</v>
      </c>
      <c r="F21" s="71">
        <f t="shared" si="0"/>
        <v>353.20000000000005</v>
      </c>
      <c r="G21" s="46">
        <v>1284.4749999999999</v>
      </c>
      <c r="H21" s="68">
        <f t="shared" si="1"/>
        <v>1368.1999999999998</v>
      </c>
      <c r="I21" s="72">
        <f t="shared" si="2"/>
        <v>6.5182272913057795E-2</v>
      </c>
    </row>
    <row r="22" spans="1:9" ht="16.5" x14ac:dyDescent="0.3">
      <c r="A22" s="37"/>
      <c r="B22" s="34" t="s">
        <v>11</v>
      </c>
      <c r="C22" s="15" t="s">
        <v>170</v>
      </c>
      <c r="D22" s="47">
        <v>434.5</v>
      </c>
      <c r="E22" s="83">
        <v>336.6</v>
      </c>
      <c r="F22" s="71">
        <f t="shared" si="0"/>
        <v>97.899999999999977</v>
      </c>
      <c r="G22" s="46">
        <v>430.63749999999999</v>
      </c>
      <c r="H22" s="68">
        <f t="shared" si="1"/>
        <v>385.55</v>
      </c>
      <c r="I22" s="72">
        <f t="shared" si="2"/>
        <v>-0.1046994281733476</v>
      </c>
    </row>
    <row r="23" spans="1:9" ht="16.5" x14ac:dyDescent="0.3">
      <c r="A23" s="37"/>
      <c r="B23" s="34" t="s">
        <v>12</v>
      </c>
      <c r="C23" s="15" t="s">
        <v>171</v>
      </c>
      <c r="D23" s="47">
        <v>554.29999999999995</v>
      </c>
      <c r="E23" s="83">
        <v>431.25</v>
      </c>
      <c r="F23" s="71">
        <f t="shared" si="0"/>
        <v>123.04999999999995</v>
      </c>
      <c r="G23" s="46">
        <v>541.51250000000005</v>
      </c>
      <c r="H23" s="68">
        <f t="shared" si="1"/>
        <v>492.77499999999998</v>
      </c>
      <c r="I23" s="72">
        <f t="shared" si="2"/>
        <v>-9.0002539184229471E-2</v>
      </c>
    </row>
    <row r="24" spans="1:9" ht="16.5" x14ac:dyDescent="0.3">
      <c r="A24" s="37"/>
      <c r="B24" s="34" t="s">
        <v>13</v>
      </c>
      <c r="C24" s="15" t="s">
        <v>172</v>
      </c>
      <c r="D24" s="47">
        <v>559.29999999999995</v>
      </c>
      <c r="E24" s="83">
        <v>420</v>
      </c>
      <c r="F24" s="71">
        <f t="shared" si="0"/>
        <v>139.29999999999995</v>
      </c>
      <c r="G24" s="46">
        <v>528.65</v>
      </c>
      <c r="H24" s="68">
        <f t="shared" si="1"/>
        <v>489.65</v>
      </c>
      <c r="I24" s="72">
        <f t="shared" si="2"/>
        <v>-7.3772817554147357E-2</v>
      </c>
    </row>
    <row r="25" spans="1:9" ht="16.5" x14ac:dyDescent="0.3">
      <c r="A25" s="37"/>
      <c r="B25" s="34" t="s">
        <v>14</v>
      </c>
      <c r="C25" s="15" t="s">
        <v>173</v>
      </c>
      <c r="D25" s="47">
        <v>524.29999999999995</v>
      </c>
      <c r="E25" s="83">
        <v>450</v>
      </c>
      <c r="F25" s="71">
        <f t="shared" si="0"/>
        <v>74.299999999999955</v>
      </c>
      <c r="G25" s="46">
        <v>500.54999999999995</v>
      </c>
      <c r="H25" s="68">
        <f t="shared" si="1"/>
        <v>487.15</v>
      </c>
      <c r="I25" s="72">
        <f t="shared" si="2"/>
        <v>-2.6770552392368353E-2</v>
      </c>
    </row>
    <row r="26" spans="1:9" ht="16.5" x14ac:dyDescent="0.3">
      <c r="A26" s="37"/>
      <c r="B26" s="34" t="s">
        <v>15</v>
      </c>
      <c r="C26" s="15" t="s">
        <v>174</v>
      </c>
      <c r="D26" s="47">
        <v>1469.8</v>
      </c>
      <c r="E26" s="83">
        <v>1175</v>
      </c>
      <c r="F26" s="71">
        <f t="shared" si="0"/>
        <v>294.79999999999995</v>
      </c>
      <c r="G26" s="46">
        <v>1543.2249999999999</v>
      </c>
      <c r="H26" s="68">
        <f t="shared" si="1"/>
        <v>1322.4</v>
      </c>
      <c r="I26" s="72">
        <f t="shared" si="2"/>
        <v>-0.14309319768666257</v>
      </c>
    </row>
    <row r="27" spans="1:9" ht="16.5" x14ac:dyDescent="0.3">
      <c r="A27" s="37"/>
      <c r="B27" s="34" t="s">
        <v>16</v>
      </c>
      <c r="C27" s="15" t="s">
        <v>175</v>
      </c>
      <c r="D27" s="47">
        <v>551.79999999999995</v>
      </c>
      <c r="E27" s="83">
        <v>450</v>
      </c>
      <c r="F27" s="71">
        <f t="shared" si="0"/>
        <v>101.79999999999995</v>
      </c>
      <c r="G27" s="46">
        <v>527.73749999999995</v>
      </c>
      <c r="H27" s="68">
        <f t="shared" si="1"/>
        <v>500.9</v>
      </c>
      <c r="I27" s="72">
        <f t="shared" si="2"/>
        <v>-5.0853880954072769E-2</v>
      </c>
    </row>
    <row r="28" spans="1:9" ht="16.5" x14ac:dyDescent="0.3">
      <c r="A28" s="37"/>
      <c r="B28" s="34" t="s">
        <v>17</v>
      </c>
      <c r="C28" s="15" t="s">
        <v>176</v>
      </c>
      <c r="D28" s="47">
        <v>1034.8</v>
      </c>
      <c r="E28" s="83">
        <v>1125</v>
      </c>
      <c r="F28" s="71">
        <f t="shared" si="0"/>
        <v>-90.200000000000045</v>
      </c>
      <c r="G28" s="46">
        <v>1188.2593750000001</v>
      </c>
      <c r="H28" s="68">
        <f t="shared" si="1"/>
        <v>1079.9000000000001</v>
      </c>
      <c r="I28" s="72">
        <f t="shared" si="2"/>
        <v>-9.1191685317020946E-2</v>
      </c>
    </row>
    <row r="29" spans="1:9" ht="16.5" x14ac:dyDescent="0.3">
      <c r="A29" s="37"/>
      <c r="B29" s="34" t="s">
        <v>18</v>
      </c>
      <c r="C29" s="15" t="s">
        <v>177</v>
      </c>
      <c r="D29" s="47">
        <v>1889.4444444444443</v>
      </c>
      <c r="E29" s="83">
        <v>1510.25</v>
      </c>
      <c r="F29" s="71">
        <f t="shared" si="0"/>
        <v>379.19444444444434</v>
      </c>
      <c r="G29" s="46">
        <v>1208.6875</v>
      </c>
      <c r="H29" s="68">
        <f t="shared" si="1"/>
        <v>1699.8472222222222</v>
      </c>
      <c r="I29" s="72">
        <f t="shared" si="2"/>
        <v>0.40635790659059695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1197.5</v>
      </c>
      <c r="E30" s="95">
        <v>1075</v>
      </c>
      <c r="F30" s="74">
        <f t="shared" si="0"/>
        <v>122.5</v>
      </c>
      <c r="G30" s="49">
        <v>1257.0650000000001</v>
      </c>
      <c r="H30" s="107">
        <f t="shared" si="1"/>
        <v>1136.25</v>
      </c>
      <c r="I30" s="75">
        <f t="shared" si="2"/>
        <v>-9.6108793101390977E-2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2436.25</v>
      </c>
      <c r="E32" s="83">
        <v>2258.1999999999998</v>
      </c>
      <c r="F32" s="67">
        <f>D32-E32</f>
        <v>178.05000000000018</v>
      </c>
      <c r="G32" s="54">
        <v>2438.1875</v>
      </c>
      <c r="H32" s="68">
        <f>AVERAGE(D32:E32)</f>
        <v>2347.2249999999999</v>
      </c>
      <c r="I32" s="78">
        <f t="shared" si="2"/>
        <v>-3.7307426110584234E-2</v>
      </c>
    </row>
    <row r="33" spans="1:9" ht="16.5" x14ac:dyDescent="0.3">
      <c r="A33" s="37"/>
      <c r="B33" s="34" t="s">
        <v>27</v>
      </c>
      <c r="C33" s="15" t="s">
        <v>180</v>
      </c>
      <c r="D33" s="47">
        <v>2258.8000000000002</v>
      </c>
      <c r="E33" s="83">
        <v>2033.2</v>
      </c>
      <c r="F33" s="79">
        <f>D33-E33</f>
        <v>225.60000000000014</v>
      </c>
      <c r="G33" s="46">
        <v>2243.15</v>
      </c>
      <c r="H33" s="68">
        <f>AVERAGE(D33:E33)</f>
        <v>2146</v>
      </c>
      <c r="I33" s="72">
        <f t="shared" si="2"/>
        <v>-4.3309631544925703E-2</v>
      </c>
    </row>
    <row r="34" spans="1:9" ht="16.5" x14ac:dyDescent="0.3">
      <c r="A34" s="37"/>
      <c r="B34" s="39" t="s">
        <v>28</v>
      </c>
      <c r="C34" s="15" t="s">
        <v>181</v>
      </c>
      <c r="D34" s="47">
        <v>1403.75</v>
      </c>
      <c r="E34" s="83">
        <v>1100</v>
      </c>
      <c r="F34" s="71">
        <f>D34-E34</f>
        <v>303.75</v>
      </c>
      <c r="G34" s="46">
        <v>1161.32</v>
      </c>
      <c r="H34" s="68">
        <f>AVERAGE(D34:E34)</f>
        <v>1251.875</v>
      </c>
      <c r="I34" s="72">
        <f t="shared" si="2"/>
        <v>7.7975923948610262E-2</v>
      </c>
    </row>
    <row r="35" spans="1:9" ht="16.5" x14ac:dyDescent="0.3">
      <c r="A35" s="37"/>
      <c r="B35" s="34" t="s">
        <v>29</v>
      </c>
      <c r="C35" s="15" t="s">
        <v>182</v>
      </c>
      <c r="D35" s="47">
        <v>1640</v>
      </c>
      <c r="E35" s="83">
        <v>1150</v>
      </c>
      <c r="F35" s="79">
        <f>D35-E35</f>
        <v>490</v>
      </c>
      <c r="G35" s="46">
        <v>1330.2083333333335</v>
      </c>
      <c r="H35" s="68">
        <f>AVERAGE(D35:E35)</f>
        <v>1395</v>
      </c>
      <c r="I35" s="72">
        <f t="shared" si="2"/>
        <v>4.870790916209855E-2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1603.8</v>
      </c>
      <c r="E36" s="83">
        <v>1600</v>
      </c>
      <c r="F36" s="71">
        <f>D36-E36</f>
        <v>3.7999999999999545</v>
      </c>
      <c r="G36" s="49">
        <v>1210.05</v>
      </c>
      <c r="H36" s="68">
        <f>AVERAGE(D36:E36)</f>
        <v>1601.9</v>
      </c>
      <c r="I36" s="80">
        <f t="shared" si="2"/>
        <v>0.3238295938184374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27200</v>
      </c>
      <c r="F38" s="67">
        <f>D38-E38</f>
        <v>5342</v>
      </c>
      <c r="G38" s="46">
        <v>26391.363055555554</v>
      </c>
      <c r="H38" s="67">
        <f>AVERAGE(D38:E38)</f>
        <v>29871</v>
      </c>
      <c r="I38" s="78">
        <f t="shared" si="2"/>
        <v>0.1318475645657097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16708.666666666668</v>
      </c>
      <c r="E39" s="85">
        <v>18333.2</v>
      </c>
      <c r="F39" s="74">
        <f>D39-E39</f>
        <v>-1624.5333333333328</v>
      </c>
      <c r="G39" s="46">
        <v>15193.075000000001</v>
      </c>
      <c r="H39" s="81">
        <f>AVERAGE(D39:E39)</f>
        <v>17520.933333333334</v>
      </c>
      <c r="I39" s="75">
        <f t="shared" si="2"/>
        <v>0.15321837964555124</v>
      </c>
    </row>
    <row r="40" spans="1:9" ht="15.75" customHeight="1" thickBot="1" x14ac:dyDescent="0.25">
      <c r="A40" s="154"/>
      <c r="B40" s="155"/>
      <c r="C40" s="156"/>
      <c r="D40" s="86">
        <f>SUM(D15:D39)</f>
        <v>79707.511111111104</v>
      </c>
      <c r="E40" s="86">
        <f t="shared" ref="E40" si="3">SUM(E15:E39)</f>
        <v>71745.7</v>
      </c>
      <c r="F40" s="86">
        <f>SUM(F15:F39)</f>
        <v>7961.811111111112</v>
      </c>
      <c r="G40" s="86">
        <f>SUM(G15:G39)</f>
        <v>70366.449736111113</v>
      </c>
      <c r="H40" s="86">
        <f>AVERAGE(D40:E40)</f>
        <v>75726.60555555555</v>
      </c>
      <c r="I40" s="75">
        <f>(H40-G40)/G40</f>
        <v>7.6174879357224085E-2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201</v>
      </c>
      <c r="B9" s="141"/>
      <c r="C9" s="141"/>
      <c r="D9" s="141"/>
      <c r="E9" s="141"/>
      <c r="F9" s="141"/>
      <c r="G9" s="141"/>
      <c r="H9" s="141"/>
      <c r="I9" s="141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2" t="s">
        <v>3</v>
      </c>
      <c r="B13" s="148"/>
      <c r="C13" s="150" t="s">
        <v>0</v>
      </c>
      <c r="D13" s="144" t="s">
        <v>23</v>
      </c>
      <c r="E13" s="144" t="s">
        <v>221</v>
      </c>
      <c r="F13" s="161" t="s">
        <v>224</v>
      </c>
      <c r="G13" s="144" t="s">
        <v>197</v>
      </c>
      <c r="H13" s="161" t="s">
        <v>219</v>
      </c>
      <c r="I13" s="144" t="s">
        <v>187</v>
      </c>
    </row>
    <row r="14" spans="1:9" ht="33.75" customHeight="1" thickBot="1" x14ac:dyDescent="0.25">
      <c r="A14" s="143"/>
      <c r="B14" s="149"/>
      <c r="C14" s="151"/>
      <c r="D14" s="164"/>
      <c r="E14" s="145"/>
      <c r="F14" s="162"/>
      <c r="G14" s="163"/>
      <c r="H14" s="162"/>
      <c r="I14" s="16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1544.3667499999999</v>
      </c>
      <c r="F16" s="42">
        <v>1711.9</v>
      </c>
      <c r="G16" s="21">
        <f>(F16-E16)/E16</f>
        <v>0.10848022336663243</v>
      </c>
      <c r="H16" s="42">
        <v>1698.15</v>
      </c>
      <c r="I16" s="21">
        <f>(F16-H16)/H16</f>
        <v>8.0970467862085203E-3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2707.49</v>
      </c>
      <c r="F17" s="46">
        <v>2055.625</v>
      </c>
      <c r="G17" s="21">
        <f t="shared" ref="G17:G80" si="0">(F17-E17)/E17</f>
        <v>-0.24076358546107274</v>
      </c>
      <c r="H17" s="46">
        <v>2083.2222222222222</v>
      </c>
      <c r="I17" s="21">
        <f>(F17-H17)/H17</f>
        <v>-1.3247373193236949E-2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1619.7525000000001</v>
      </c>
      <c r="F18" s="46">
        <v>1507.4</v>
      </c>
      <c r="G18" s="21">
        <f t="shared" si="0"/>
        <v>-6.9363992338335623E-2</v>
      </c>
      <c r="H18" s="46">
        <v>1559.9</v>
      </c>
      <c r="I18" s="21">
        <f t="shared" ref="I18:I31" si="1">(F18-H18)/H18</f>
        <v>-3.3656003589973713E-2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891</v>
      </c>
      <c r="G19" s="21">
        <f t="shared" si="0"/>
        <v>0.14439842019073301</v>
      </c>
      <c r="H19" s="46">
        <v>839</v>
      </c>
      <c r="I19" s="21">
        <f t="shared" si="1"/>
        <v>6.197854588796186E-2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2989.0222222222224</v>
      </c>
      <c r="F20" s="46">
        <v>2818.125</v>
      </c>
      <c r="G20" s="21">
        <f>(F20-E20)/E20</f>
        <v>-5.7174958737900211E-2</v>
      </c>
      <c r="H20" s="46">
        <v>2476.2114444444442</v>
      </c>
      <c r="I20" s="21">
        <f t="shared" si="1"/>
        <v>0.13807930511049979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1749.0900000000001</v>
      </c>
      <c r="F21" s="46">
        <v>1646</v>
      </c>
      <c r="G21" s="21">
        <f t="shared" si="0"/>
        <v>-5.8939219822879405E-2</v>
      </c>
      <c r="H21" s="46">
        <v>1629.4</v>
      </c>
      <c r="I21" s="21">
        <f t="shared" si="1"/>
        <v>1.0187799189885792E-2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1284.4749999999999</v>
      </c>
      <c r="F22" s="46">
        <v>1368.1999999999998</v>
      </c>
      <c r="G22" s="21">
        <f t="shared" si="0"/>
        <v>6.5182272913057795E-2</v>
      </c>
      <c r="H22" s="46">
        <v>1403.1999999999998</v>
      </c>
      <c r="I22" s="21">
        <f t="shared" si="1"/>
        <v>-2.4942987457240596E-2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430.63749999999999</v>
      </c>
      <c r="F23" s="46">
        <v>385.55</v>
      </c>
      <c r="G23" s="21">
        <f t="shared" si="0"/>
        <v>-0.1046994281733476</v>
      </c>
      <c r="H23" s="46">
        <v>402.25</v>
      </c>
      <c r="I23" s="21">
        <f t="shared" si="1"/>
        <v>-4.1516469857054039E-2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541.51250000000005</v>
      </c>
      <c r="F24" s="46">
        <v>492.77499999999998</v>
      </c>
      <c r="G24" s="21">
        <f t="shared" si="0"/>
        <v>-9.0002539184229471E-2</v>
      </c>
      <c r="H24" s="46">
        <v>503.4</v>
      </c>
      <c r="I24" s="21">
        <f t="shared" si="1"/>
        <v>-2.110647596344855E-2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528.65</v>
      </c>
      <c r="F25" s="46">
        <v>489.65</v>
      </c>
      <c r="G25" s="21">
        <f t="shared" si="0"/>
        <v>-7.3772817554147357E-2</v>
      </c>
      <c r="H25" s="46">
        <v>481</v>
      </c>
      <c r="I25" s="21">
        <f t="shared" si="1"/>
        <v>1.7983367983367936E-2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500.54999999999995</v>
      </c>
      <c r="F26" s="46">
        <v>487.15</v>
      </c>
      <c r="G26" s="21">
        <f t="shared" si="0"/>
        <v>-2.6770552392368353E-2</v>
      </c>
      <c r="H26" s="46">
        <v>505.9</v>
      </c>
      <c r="I26" s="21">
        <f t="shared" si="1"/>
        <v>-3.7062660604862623E-2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1543.2249999999999</v>
      </c>
      <c r="F27" s="46">
        <v>1322.4</v>
      </c>
      <c r="G27" s="21">
        <f t="shared" si="0"/>
        <v>-0.14309319768666257</v>
      </c>
      <c r="H27" s="46">
        <v>1316.15</v>
      </c>
      <c r="I27" s="21">
        <f t="shared" si="1"/>
        <v>4.7486988565133151E-3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527.73749999999995</v>
      </c>
      <c r="F28" s="46">
        <v>500.9</v>
      </c>
      <c r="G28" s="21">
        <f t="shared" si="0"/>
        <v>-5.0853880954072769E-2</v>
      </c>
      <c r="H28" s="46">
        <v>502.25</v>
      </c>
      <c r="I28" s="21">
        <f t="shared" si="1"/>
        <v>-2.6879044300647543E-3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1188.2593750000001</v>
      </c>
      <c r="F29" s="46">
        <v>1079.9000000000001</v>
      </c>
      <c r="G29" s="21">
        <f t="shared" si="0"/>
        <v>-9.1191685317020946E-2</v>
      </c>
      <c r="H29" s="46">
        <v>1142.4000000000001</v>
      </c>
      <c r="I29" s="21">
        <f t="shared" si="1"/>
        <v>-5.4709383753501394E-2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1208.6875</v>
      </c>
      <c r="F30" s="46">
        <v>1699.8472222222222</v>
      </c>
      <c r="G30" s="21">
        <f t="shared" si="0"/>
        <v>0.40635790659059695</v>
      </c>
      <c r="H30" s="46">
        <v>1645.375</v>
      </c>
      <c r="I30" s="21">
        <f t="shared" si="1"/>
        <v>3.3106265879949658E-2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1257.0650000000001</v>
      </c>
      <c r="F31" s="49">
        <v>1136.25</v>
      </c>
      <c r="G31" s="23">
        <f t="shared" si="0"/>
        <v>-9.6108793101390977E-2</v>
      </c>
      <c r="H31" s="49">
        <v>1168.25</v>
      </c>
      <c r="I31" s="23">
        <f t="shared" si="1"/>
        <v>-2.7391397389257437E-2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2438.1875</v>
      </c>
      <c r="F33" s="54">
        <v>2347.2249999999999</v>
      </c>
      <c r="G33" s="21">
        <f t="shared" si="0"/>
        <v>-3.7307426110584234E-2</v>
      </c>
      <c r="H33" s="54">
        <v>2330.1750000000002</v>
      </c>
      <c r="I33" s="21">
        <f>(F33-H33)/H33</f>
        <v>7.3170470029073889E-3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2243.15</v>
      </c>
      <c r="F34" s="46">
        <v>2146</v>
      </c>
      <c r="G34" s="21">
        <f t="shared" si="0"/>
        <v>-4.3309631544925703E-2</v>
      </c>
      <c r="H34" s="46">
        <v>2246.9499999999998</v>
      </c>
      <c r="I34" s="21">
        <f>(F34-H34)/H34</f>
        <v>-4.4927568481719589E-2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1161.32</v>
      </c>
      <c r="F35" s="46">
        <v>1251.875</v>
      </c>
      <c r="G35" s="21">
        <f t="shared" si="0"/>
        <v>7.7975923948610262E-2</v>
      </c>
      <c r="H35" s="46">
        <v>1394.2375</v>
      </c>
      <c r="I35" s="21">
        <f>(F35-H35)/H35</f>
        <v>-0.10210778292794445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1330.2083333333335</v>
      </c>
      <c r="F36" s="46">
        <v>1395</v>
      </c>
      <c r="G36" s="21">
        <f t="shared" si="0"/>
        <v>4.870790916209855E-2</v>
      </c>
      <c r="H36" s="46">
        <v>1466.6669999999999</v>
      </c>
      <c r="I36" s="21">
        <f>(F36-H36)/H36</f>
        <v>-4.8863852530942553E-2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1210.05</v>
      </c>
      <c r="F37" s="49">
        <v>1601.9</v>
      </c>
      <c r="G37" s="23">
        <f t="shared" si="0"/>
        <v>0.3238295938184374</v>
      </c>
      <c r="H37" s="49">
        <v>1723.65</v>
      </c>
      <c r="I37" s="23">
        <f>(F37-H37)/H37</f>
        <v>-7.063498970208569E-2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26391.363055555554</v>
      </c>
      <c r="F39" s="46">
        <v>29871</v>
      </c>
      <c r="G39" s="21">
        <f t="shared" si="0"/>
        <v>0.1318475645657097</v>
      </c>
      <c r="H39" s="46">
        <v>29111.666666666664</v>
      </c>
      <c r="I39" s="21">
        <f t="shared" ref="I39:I44" si="2">(F39-H39)/H39</f>
        <v>2.6083471689471661E-2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15193.075000000001</v>
      </c>
      <c r="F40" s="46">
        <v>17520.933333333334</v>
      </c>
      <c r="G40" s="21">
        <f t="shared" si="0"/>
        <v>0.15321837964555124</v>
      </c>
      <c r="H40" s="46">
        <v>16582.044111111114</v>
      </c>
      <c r="I40" s="21">
        <f t="shared" si="2"/>
        <v>5.6620837330489289E-2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10690.6875</v>
      </c>
      <c r="F41" s="57">
        <v>14048.285714285714</v>
      </c>
      <c r="G41" s="21">
        <f t="shared" si="0"/>
        <v>0.31406756714998113</v>
      </c>
      <c r="H41" s="57">
        <v>13297.25</v>
      </c>
      <c r="I41" s="21">
        <f t="shared" si="2"/>
        <v>5.6480529003043019E-2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5953.2</v>
      </c>
      <c r="F42" s="47">
        <v>5579</v>
      </c>
      <c r="G42" s="21">
        <f t="shared" si="0"/>
        <v>-6.2856950883558388E-2</v>
      </c>
      <c r="H42" s="47">
        <v>5721.2</v>
      </c>
      <c r="I42" s="21">
        <f t="shared" si="2"/>
        <v>-2.4854925540096454E-2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13104</v>
      </c>
      <c r="G43" s="21">
        <f t="shared" si="0"/>
        <v>0.31453923365836478</v>
      </c>
      <c r="H43" s="47">
        <v>12274</v>
      </c>
      <c r="I43" s="21">
        <f t="shared" si="2"/>
        <v>6.7622616913801531E-2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12683.333333333334</v>
      </c>
      <c r="G44" s="31">
        <f t="shared" si="0"/>
        <v>-6.0083594566352708E-3</v>
      </c>
      <c r="H44" s="50">
        <v>12490</v>
      </c>
      <c r="I44" s="31">
        <f t="shared" si="2"/>
        <v>1.5479049906591989E-2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6510.666666666667</v>
      </c>
      <c r="F46" s="43">
        <v>7004.5</v>
      </c>
      <c r="G46" s="21">
        <f t="shared" si="0"/>
        <v>7.5849887364325158E-2</v>
      </c>
      <c r="H46" s="43">
        <v>6456.666666666667</v>
      </c>
      <c r="I46" s="21">
        <f t="shared" ref="I46:I51" si="3">(F46-H46)/H46</f>
        <v>8.4847702632937477E-2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6144.2222222222226</v>
      </c>
      <c r="F47" s="47">
        <v>6113.333333333333</v>
      </c>
      <c r="G47" s="21">
        <f t="shared" si="0"/>
        <v>-5.0273065933669637E-3</v>
      </c>
      <c r="H47" s="47">
        <v>6035.333333333333</v>
      </c>
      <c r="I47" s="21">
        <f t="shared" si="3"/>
        <v>1.2923892632276593E-2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19287.098214285714</v>
      </c>
      <c r="F48" s="47">
        <v>19551.666666666668</v>
      </c>
      <c r="G48" s="21">
        <f t="shared" si="0"/>
        <v>1.3717379848514047E-2</v>
      </c>
      <c r="H48" s="47">
        <v>19551.666666666668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18663.571166666668</v>
      </c>
      <c r="F49" s="47">
        <v>20909.910000000003</v>
      </c>
      <c r="G49" s="21">
        <f t="shared" si="0"/>
        <v>0.1203595396225841</v>
      </c>
      <c r="H49" s="47">
        <v>20050.088</v>
      </c>
      <c r="I49" s="21">
        <f t="shared" si="3"/>
        <v>4.2883702056569717E-2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2296.4285714285711</v>
      </c>
      <c r="F50" s="47">
        <v>2359.375</v>
      </c>
      <c r="G50" s="21">
        <f t="shared" si="0"/>
        <v>2.7410575427682882E-2</v>
      </c>
      <c r="H50" s="47">
        <v>2367.1428571428573</v>
      </c>
      <c r="I50" s="21">
        <f t="shared" si="3"/>
        <v>-3.2815328907665276E-3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27478.5</v>
      </c>
      <c r="F51" s="50">
        <v>28408.888888888891</v>
      </c>
      <c r="G51" s="31">
        <f t="shared" si="0"/>
        <v>3.3858794653597923E-2</v>
      </c>
      <c r="H51" s="50">
        <v>28327</v>
      </c>
      <c r="I51" s="31">
        <f t="shared" si="3"/>
        <v>2.8908422667028102E-3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3350</v>
      </c>
      <c r="I53" s="22">
        <f t="shared" ref="I53:I61" si="4">(F53-H53)/H53</f>
        <v>0.1937313432835821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3502.9375</v>
      </c>
      <c r="F54" s="70">
        <v>5001.25</v>
      </c>
      <c r="G54" s="21">
        <f t="shared" si="0"/>
        <v>0.42773029778578692</v>
      </c>
      <c r="H54" s="70">
        <v>4617.1428571428569</v>
      </c>
      <c r="I54" s="21">
        <f t="shared" si="4"/>
        <v>8.3191522277227786E-2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2187.5</v>
      </c>
      <c r="F55" s="70">
        <v>3404.6</v>
      </c>
      <c r="G55" s="21">
        <f t="shared" si="0"/>
        <v>0.55638857142857134</v>
      </c>
      <c r="H55" s="70">
        <v>3308.25</v>
      </c>
      <c r="I55" s="21">
        <f t="shared" si="4"/>
        <v>2.9124159298722863E-2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5216.666666666667</v>
      </c>
      <c r="G56" s="21">
        <f t="shared" si="0"/>
        <v>0.15733037530042529</v>
      </c>
      <c r="H56" s="70">
        <v>5216.666666666667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2896.25</v>
      </c>
      <c r="G57" s="21">
        <f t="shared" si="0"/>
        <v>0.39690514469453364</v>
      </c>
      <c r="H57" s="105">
        <v>2857.1666666666665</v>
      </c>
      <c r="I57" s="21">
        <f t="shared" si="4"/>
        <v>1.3679052674561099E-2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4158.6736111111113</v>
      </c>
      <c r="F58" s="50">
        <v>5391.1111111111113</v>
      </c>
      <c r="G58" s="29">
        <f t="shared" si="0"/>
        <v>0.2963535048067209</v>
      </c>
      <c r="H58" s="50">
        <v>5397</v>
      </c>
      <c r="I58" s="29">
        <f t="shared" si="4"/>
        <v>-1.0911411689621432E-3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5209.53125</v>
      </c>
      <c r="F59" s="68">
        <v>5833.125</v>
      </c>
      <c r="G59" s="21">
        <f t="shared" si="0"/>
        <v>0.11970246843226058</v>
      </c>
      <c r="H59" s="68">
        <v>5214.375</v>
      </c>
      <c r="I59" s="21">
        <f t="shared" si="4"/>
        <v>0.11866235167206041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4997.5</v>
      </c>
      <c r="F60" s="70">
        <v>5469</v>
      </c>
      <c r="G60" s="21">
        <f t="shared" si="0"/>
        <v>9.4347173586793398E-2</v>
      </c>
      <c r="H60" s="70">
        <v>5439</v>
      </c>
      <c r="I60" s="21">
        <f t="shared" si="4"/>
        <v>5.5157198014340872E-3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21405</v>
      </c>
      <c r="F61" s="73">
        <v>22700.625</v>
      </c>
      <c r="G61" s="29">
        <f t="shared" si="0"/>
        <v>6.0529081990189207E-2</v>
      </c>
      <c r="H61" s="73">
        <v>22700.625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7339</v>
      </c>
      <c r="G63" s="21">
        <f t="shared" si="0"/>
        <v>0.141279838270741</v>
      </c>
      <c r="H63" s="54">
        <v>7092</v>
      </c>
      <c r="I63" s="21">
        <f t="shared" ref="I63:I74" si="5">(F63-H63)/H63</f>
        <v>3.4827975183305132E-2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48628.285714285717</v>
      </c>
      <c r="G64" s="21">
        <f t="shared" si="0"/>
        <v>3.3619004854986249E-2</v>
      </c>
      <c r="H64" s="46">
        <v>48816.333333333336</v>
      </c>
      <c r="I64" s="21">
        <f t="shared" si="5"/>
        <v>-3.8521455055538448E-3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10671.25</v>
      </c>
      <c r="F65" s="46">
        <v>12911.142857142857</v>
      </c>
      <c r="G65" s="21">
        <f t="shared" si="0"/>
        <v>0.20989976405227662</v>
      </c>
      <c r="H65" s="46">
        <v>12101.857142857143</v>
      </c>
      <c r="I65" s="21">
        <f t="shared" si="5"/>
        <v>6.6872853044987149E-2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7897.6944444444453</v>
      </c>
      <c r="F66" s="46">
        <v>9008.8888888888887</v>
      </c>
      <c r="G66" s="21">
        <f t="shared" si="0"/>
        <v>0.14069858643696986</v>
      </c>
      <c r="H66" s="46">
        <v>8899.4444444444453</v>
      </c>
      <c r="I66" s="21">
        <f t="shared" si="5"/>
        <v>1.2297896248205141E-2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3858.4277777777779</v>
      </c>
      <c r="F67" s="46">
        <v>4839.2857142857147</v>
      </c>
      <c r="G67" s="21">
        <f t="shared" si="0"/>
        <v>0.25421181709220741</v>
      </c>
      <c r="H67" s="46">
        <v>4839.2857142857147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3654.3749999999995</v>
      </c>
      <c r="F68" s="58">
        <v>4247</v>
      </c>
      <c r="G68" s="31">
        <f t="shared" si="0"/>
        <v>0.16216863348725857</v>
      </c>
      <c r="H68" s="58">
        <v>3417</v>
      </c>
      <c r="I68" s="31">
        <f t="shared" si="5"/>
        <v>0.24290313140181446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3733.3444444444444</v>
      </c>
      <c r="F70" s="43">
        <v>4417</v>
      </c>
      <c r="G70" s="21">
        <f t="shared" si="0"/>
        <v>0.18312147880512261</v>
      </c>
      <c r="H70" s="43">
        <v>4408.666666666667</v>
      </c>
      <c r="I70" s="21">
        <f t="shared" si="5"/>
        <v>1.8902162407378716E-3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2977.5555555555557</v>
      </c>
      <c r="G71" s="21">
        <f t="shared" si="0"/>
        <v>7.0934740039163946E-2</v>
      </c>
      <c r="H71" s="47">
        <v>2955.3333333333335</v>
      </c>
      <c r="I71" s="21">
        <f t="shared" si="5"/>
        <v>7.5193623580720181E-3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1354.4444444444443</v>
      </c>
      <c r="G72" s="21">
        <f t="shared" si="0"/>
        <v>2.316602316602305E-2</v>
      </c>
      <c r="H72" s="47">
        <v>1348.8888888888889</v>
      </c>
      <c r="I72" s="21">
        <f t="shared" si="5"/>
        <v>4.1186161449751945E-3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2222.4569444444446</v>
      </c>
      <c r="F73" s="47">
        <v>2954.2222222222222</v>
      </c>
      <c r="G73" s="21">
        <f t="shared" si="0"/>
        <v>0.32925959695507151</v>
      </c>
      <c r="H73" s="47">
        <v>2556.6666666666665</v>
      </c>
      <c r="I73" s="21">
        <f t="shared" si="5"/>
        <v>0.15549760973489793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1597.9027777777778</v>
      </c>
      <c r="F74" s="50">
        <v>2153</v>
      </c>
      <c r="G74" s="21">
        <f t="shared" si="0"/>
        <v>0.34739111161331254</v>
      </c>
      <c r="H74" s="50">
        <v>2153.3333333333335</v>
      </c>
      <c r="I74" s="21">
        <f t="shared" si="5"/>
        <v>-1.5479876160997749E-4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1482.5</v>
      </c>
      <c r="G76" s="22">
        <f t="shared" si="0"/>
        <v>1.0959571358986916E-2</v>
      </c>
      <c r="H76" s="43">
        <v>1482.5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1268.0555555555557</v>
      </c>
      <c r="F77" s="32">
        <v>1627.7777777777778</v>
      </c>
      <c r="G77" s="21">
        <f t="shared" si="0"/>
        <v>0.28368017524644024</v>
      </c>
      <c r="H77" s="32">
        <v>1415.3333333333333</v>
      </c>
      <c r="I77" s="21">
        <f t="shared" si="6"/>
        <v>0.15010205683780822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</v>
      </c>
      <c r="F78" s="47">
        <v>966.875</v>
      </c>
      <c r="G78" s="21">
        <f t="shared" si="0"/>
        <v>0.16350782190132371</v>
      </c>
      <c r="H78" s="47">
        <v>951.42857142857144</v>
      </c>
      <c r="I78" s="21">
        <f t="shared" si="6"/>
        <v>1.6234984984984966E-2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1756.6666666666667</v>
      </c>
      <c r="G79" s="21">
        <f t="shared" si="0"/>
        <v>0.14717342562963939</v>
      </c>
      <c r="H79" s="47">
        <v>1581.6666666666667</v>
      </c>
      <c r="I79" s="21">
        <f t="shared" si="6"/>
        <v>0.11064278187565858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2057.3000000000002</v>
      </c>
      <c r="G80" s="21">
        <f t="shared" si="0"/>
        <v>6.4414321192053106E-2</v>
      </c>
      <c r="H80" s="61">
        <v>2057.3000000000002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8982.6666666666661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3967.3</v>
      </c>
      <c r="F82" s="50">
        <v>4492.2222222222226</v>
      </c>
      <c r="G82" s="23">
        <f>(F82-E82)/E82</f>
        <v>0.13231220785476833</v>
      </c>
      <c r="H82" s="50">
        <v>4211.25</v>
      </c>
      <c r="I82" s="23">
        <f t="shared" si="6"/>
        <v>6.6719435374822833E-2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7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201</v>
      </c>
      <c r="B9" s="141"/>
      <c r="C9" s="141"/>
      <c r="D9" s="141"/>
      <c r="E9" s="141"/>
      <c r="F9" s="141"/>
      <c r="G9" s="141"/>
      <c r="H9" s="141"/>
      <c r="I9" s="141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2" t="s">
        <v>3</v>
      </c>
      <c r="B13" s="148"/>
      <c r="C13" s="167" t="s">
        <v>0</v>
      </c>
      <c r="D13" s="169" t="s">
        <v>23</v>
      </c>
      <c r="E13" s="144" t="s">
        <v>221</v>
      </c>
      <c r="F13" s="161" t="s">
        <v>224</v>
      </c>
      <c r="G13" s="144" t="s">
        <v>197</v>
      </c>
      <c r="H13" s="161" t="s">
        <v>219</v>
      </c>
      <c r="I13" s="144" t="s">
        <v>187</v>
      </c>
    </row>
    <row r="14" spans="1:9" ht="38.25" customHeight="1" thickBot="1" x14ac:dyDescent="0.25">
      <c r="A14" s="143"/>
      <c r="B14" s="149"/>
      <c r="C14" s="168"/>
      <c r="D14" s="170"/>
      <c r="E14" s="145"/>
      <c r="F14" s="162"/>
      <c r="G14" s="163"/>
      <c r="H14" s="162"/>
      <c r="I14" s="163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1188.2593750000001</v>
      </c>
      <c r="F16" s="42">
        <v>1079.9000000000001</v>
      </c>
      <c r="G16" s="21">
        <f>(F16-E16)/E16</f>
        <v>-9.1191685317020946E-2</v>
      </c>
      <c r="H16" s="42">
        <v>1142.4000000000001</v>
      </c>
      <c r="I16" s="21">
        <f>(F16-H16)/H16</f>
        <v>-5.4709383753501394E-2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430.63749999999999</v>
      </c>
      <c r="F17" s="46">
        <v>385.55</v>
      </c>
      <c r="G17" s="21">
        <f>(F17-E17)/E17</f>
        <v>-0.1046994281733476</v>
      </c>
      <c r="H17" s="46">
        <v>402.25</v>
      </c>
      <c r="I17" s="21">
        <f>(F17-H17)/H17</f>
        <v>-4.1516469857054039E-2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500.54999999999995</v>
      </c>
      <c r="F18" s="46">
        <v>487.15</v>
      </c>
      <c r="G18" s="21">
        <f>(F18-E18)/E18</f>
        <v>-2.6770552392368353E-2</v>
      </c>
      <c r="H18" s="46">
        <v>505.9</v>
      </c>
      <c r="I18" s="21">
        <f>(F18-H18)/H18</f>
        <v>-3.7062660604862623E-2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1619.7525000000001</v>
      </c>
      <c r="F19" s="46">
        <v>1507.4</v>
      </c>
      <c r="G19" s="21">
        <f>(F19-E19)/E19</f>
        <v>-6.9363992338335623E-2</v>
      </c>
      <c r="H19" s="46">
        <v>1559.9</v>
      </c>
      <c r="I19" s="21">
        <f>(F19-H19)/H19</f>
        <v>-3.3656003589973713E-2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1257.0650000000001</v>
      </c>
      <c r="F20" s="46">
        <v>1136.25</v>
      </c>
      <c r="G20" s="21">
        <f>(F20-E20)/E20</f>
        <v>-9.6108793101390977E-2</v>
      </c>
      <c r="H20" s="46">
        <v>1168.25</v>
      </c>
      <c r="I20" s="21">
        <f>(F20-H20)/H20</f>
        <v>-2.7391397389257437E-2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46">
        <v>1368.1999999999998</v>
      </c>
      <c r="G21" s="21">
        <f>(F21-E21)/E21</f>
        <v>6.5182272913057795E-2</v>
      </c>
      <c r="H21" s="46">
        <v>1403.1999999999998</v>
      </c>
      <c r="I21" s="21">
        <f>(F21-H21)/H21</f>
        <v>-2.4942987457240596E-2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541.51250000000005</v>
      </c>
      <c r="F22" s="46">
        <v>492.77499999999998</v>
      </c>
      <c r="G22" s="21">
        <f>(F22-E22)/E22</f>
        <v>-9.0002539184229471E-2</v>
      </c>
      <c r="H22" s="46">
        <v>503.4</v>
      </c>
      <c r="I22" s="21">
        <f>(F22-H22)/H22</f>
        <v>-2.110647596344855E-2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2707.49</v>
      </c>
      <c r="F23" s="46">
        <v>2055.625</v>
      </c>
      <c r="G23" s="21">
        <f>(F23-E23)/E23</f>
        <v>-0.24076358546107274</v>
      </c>
      <c r="H23" s="46">
        <v>2083.2222222222222</v>
      </c>
      <c r="I23" s="21">
        <f>(F23-H23)/H23</f>
        <v>-1.3247373193236949E-2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527.73749999999995</v>
      </c>
      <c r="F24" s="46">
        <v>500.9</v>
      </c>
      <c r="G24" s="21">
        <f>(F24-E24)/E24</f>
        <v>-5.0853880954072769E-2</v>
      </c>
      <c r="H24" s="46">
        <v>502.25</v>
      </c>
      <c r="I24" s="21">
        <f>(F24-H24)/H24</f>
        <v>-2.6879044300647543E-3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1543.2249999999999</v>
      </c>
      <c r="F25" s="46">
        <v>1322.4</v>
      </c>
      <c r="G25" s="21">
        <f>(F25-E25)/E25</f>
        <v>-0.14309319768666257</v>
      </c>
      <c r="H25" s="46">
        <v>1316.15</v>
      </c>
      <c r="I25" s="21">
        <f>(F25-H25)/H25</f>
        <v>4.7486988565133151E-3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1544.3667499999999</v>
      </c>
      <c r="F26" s="46">
        <v>1711.9</v>
      </c>
      <c r="G26" s="21">
        <f>(F26-E26)/E26</f>
        <v>0.10848022336663243</v>
      </c>
      <c r="H26" s="46">
        <v>1698.15</v>
      </c>
      <c r="I26" s="21">
        <f>(F26-H26)/H26</f>
        <v>8.0970467862085203E-3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1749.0900000000001</v>
      </c>
      <c r="F27" s="46">
        <v>1646</v>
      </c>
      <c r="G27" s="21">
        <f>(F27-E27)/E27</f>
        <v>-5.8939219822879405E-2</v>
      </c>
      <c r="H27" s="46">
        <v>1629.4</v>
      </c>
      <c r="I27" s="21">
        <f>(F27-H27)/H27</f>
        <v>1.0187799189885792E-2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528.65</v>
      </c>
      <c r="F28" s="46">
        <v>489.65</v>
      </c>
      <c r="G28" s="21">
        <f>(F28-E28)/E28</f>
        <v>-7.3772817554147357E-2</v>
      </c>
      <c r="H28" s="46">
        <v>481</v>
      </c>
      <c r="I28" s="21">
        <f>(F28-H28)/H28</f>
        <v>1.7983367983367936E-2</v>
      </c>
    </row>
    <row r="29" spans="1:9" ht="17.25" thickBot="1" x14ac:dyDescent="0.35">
      <c r="A29" s="38"/>
      <c r="B29" s="34" t="s">
        <v>18</v>
      </c>
      <c r="C29" s="15" t="s">
        <v>98</v>
      </c>
      <c r="D29" s="13" t="s">
        <v>83</v>
      </c>
      <c r="E29" s="46">
        <v>1208.6875</v>
      </c>
      <c r="F29" s="46">
        <v>1699.8472222222222</v>
      </c>
      <c r="G29" s="21">
        <f>(F29-E29)/E29</f>
        <v>0.40635790659059695</v>
      </c>
      <c r="H29" s="46">
        <v>1645.375</v>
      </c>
      <c r="I29" s="21">
        <f>(F29-H29)/H29</f>
        <v>3.3106265879949658E-2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778.57500000000005</v>
      </c>
      <c r="F30" s="46">
        <v>891</v>
      </c>
      <c r="G30" s="21">
        <f>(F30-E30)/E30</f>
        <v>0.14439842019073301</v>
      </c>
      <c r="H30" s="46">
        <v>839</v>
      </c>
      <c r="I30" s="21">
        <f>(F30-H30)/H30</f>
        <v>6.197854588796186E-2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2989.0222222222224</v>
      </c>
      <c r="F31" s="49">
        <v>2818.125</v>
      </c>
      <c r="G31" s="23">
        <f>(F31-E31)/E31</f>
        <v>-5.7174958737900211E-2</v>
      </c>
      <c r="H31" s="49">
        <v>2476.2114444444442</v>
      </c>
      <c r="I31" s="23">
        <f>(F31-H31)/H31</f>
        <v>0.13807930511049979</v>
      </c>
    </row>
    <row r="32" spans="1:9" ht="15.75" customHeight="1" thickBot="1" x14ac:dyDescent="0.25">
      <c r="A32" s="154" t="s">
        <v>188</v>
      </c>
      <c r="B32" s="155"/>
      <c r="C32" s="155"/>
      <c r="D32" s="156"/>
      <c r="E32" s="106">
        <f>SUM(E16:E31)</f>
        <v>20399.095847222223</v>
      </c>
      <c r="F32" s="107">
        <f>SUM(F16:F31)</f>
        <v>19592.67222222222</v>
      </c>
      <c r="G32" s="108">
        <f t="shared" ref="G32" si="0">(F32-E32)/E32</f>
        <v>-3.9532321973467031E-2</v>
      </c>
      <c r="H32" s="107">
        <f>SUM(H16:H31)</f>
        <v>19356.058666666664</v>
      </c>
      <c r="I32" s="111">
        <f t="shared" ref="I32" si="1">(F32-H32)/H32</f>
        <v>1.2224263194812027E-2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1161.32</v>
      </c>
      <c r="F34" s="54">
        <v>1251.875</v>
      </c>
      <c r="G34" s="21">
        <f>(F34-E34)/E34</f>
        <v>7.7975923948610262E-2</v>
      </c>
      <c r="H34" s="54">
        <v>1394.2375</v>
      </c>
      <c r="I34" s="21">
        <f>(F34-H34)/H34</f>
        <v>-0.10210778292794445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1210.05</v>
      </c>
      <c r="F35" s="46">
        <v>1601.9</v>
      </c>
      <c r="G35" s="21">
        <f>(F35-E35)/E35</f>
        <v>0.3238295938184374</v>
      </c>
      <c r="H35" s="46">
        <v>1723.65</v>
      </c>
      <c r="I35" s="21">
        <f>(F35-H35)/H35</f>
        <v>-7.063498970208569E-2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1330.2083333333335</v>
      </c>
      <c r="F36" s="46">
        <v>1395</v>
      </c>
      <c r="G36" s="21">
        <f>(F36-E36)/E36</f>
        <v>4.870790916209855E-2</v>
      </c>
      <c r="H36" s="46">
        <v>1466.6669999999999</v>
      </c>
      <c r="I36" s="21">
        <f>(F36-H36)/H36</f>
        <v>-4.8863852530942553E-2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2243.15</v>
      </c>
      <c r="F37" s="46">
        <v>2146</v>
      </c>
      <c r="G37" s="21">
        <f>(F37-E37)/E37</f>
        <v>-4.3309631544925703E-2</v>
      </c>
      <c r="H37" s="46">
        <v>2246.9499999999998</v>
      </c>
      <c r="I37" s="21">
        <f>(F37-H37)/H37</f>
        <v>-4.4927568481719589E-2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2438.1875</v>
      </c>
      <c r="F38" s="49">
        <v>2347.2249999999999</v>
      </c>
      <c r="G38" s="23">
        <f>(F38-E38)/E38</f>
        <v>-3.7307426110584234E-2</v>
      </c>
      <c r="H38" s="49">
        <v>2330.1750000000002</v>
      </c>
      <c r="I38" s="23">
        <f>(F38-H38)/H38</f>
        <v>7.3170470029073889E-3</v>
      </c>
    </row>
    <row r="39" spans="1:9" ht="15.75" customHeight="1" thickBot="1" x14ac:dyDescent="0.25">
      <c r="A39" s="154" t="s">
        <v>189</v>
      </c>
      <c r="B39" s="155"/>
      <c r="C39" s="155"/>
      <c r="D39" s="156"/>
      <c r="E39" s="86">
        <f>SUM(E34:E38)</f>
        <v>8382.9158333333326</v>
      </c>
      <c r="F39" s="109">
        <f>SUM(F34:F38)</f>
        <v>8742</v>
      </c>
      <c r="G39" s="110">
        <f t="shared" ref="G39" si="2">(F39-E39)/E39</f>
        <v>4.2835234637430844E-2</v>
      </c>
      <c r="H39" s="109">
        <f>SUM(H34:H38)</f>
        <v>9161.6795000000002</v>
      </c>
      <c r="I39" s="111">
        <f t="shared" ref="I39" si="3">(F39-H39)/H39</f>
        <v>-4.5808140308772005E-2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5953.2</v>
      </c>
      <c r="F41" s="46">
        <v>5579</v>
      </c>
      <c r="G41" s="21">
        <f>(F41-E41)/E41</f>
        <v>-6.2856950883558388E-2</v>
      </c>
      <c r="H41" s="46">
        <v>5721.2</v>
      </c>
      <c r="I41" s="21">
        <f>(F41-H41)/H41</f>
        <v>-2.4854925540096454E-2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12760</v>
      </c>
      <c r="F42" s="46">
        <v>12683.333333333334</v>
      </c>
      <c r="G42" s="21">
        <f>(F42-E42)/E42</f>
        <v>-6.0083594566352708E-3</v>
      </c>
      <c r="H42" s="46">
        <v>12490</v>
      </c>
      <c r="I42" s="21">
        <f>(F42-H42)/H42</f>
        <v>1.5479049906591989E-2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26391.363055555554</v>
      </c>
      <c r="F43" s="57">
        <v>29871</v>
      </c>
      <c r="G43" s="21">
        <f>(F43-E43)/E43</f>
        <v>0.1318475645657097</v>
      </c>
      <c r="H43" s="57">
        <v>29111.666666666664</v>
      </c>
      <c r="I43" s="21">
        <f>(F43-H43)/H43</f>
        <v>2.6083471689471661E-2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10690.6875</v>
      </c>
      <c r="F44" s="47">
        <v>14048.285714285714</v>
      </c>
      <c r="G44" s="21">
        <f>(F44-E44)/E44</f>
        <v>0.31406756714998113</v>
      </c>
      <c r="H44" s="47">
        <v>13297.25</v>
      </c>
      <c r="I44" s="21">
        <f>(F44-H44)/H44</f>
        <v>5.6480529003043019E-2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15193.075000000001</v>
      </c>
      <c r="F45" s="47">
        <v>17520.933333333334</v>
      </c>
      <c r="G45" s="21">
        <f>(F45-E45)/E45</f>
        <v>0.15321837964555124</v>
      </c>
      <c r="H45" s="47">
        <v>16582.044111111114</v>
      </c>
      <c r="I45" s="21">
        <f>(F45-H45)/H45</f>
        <v>5.6620837330489289E-2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9968.5119047619046</v>
      </c>
      <c r="F46" s="50">
        <v>13104</v>
      </c>
      <c r="G46" s="31">
        <f>(F46-E46)/E46</f>
        <v>0.31453923365836478</v>
      </c>
      <c r="H46" s="50">
        <v>12274</v>
      </c>
      <c r="I46" s="31">
        <f>(F46-H46)/H46</f>
        <v>6.7622616913801531E-2</v>
      </c>
    </row>
    <row r="47" spans="1:9" ht="15.75" customHeight="1" thickBot="1" x14ac:dyDescent="0.25">
      <c r="A47" s="154" t="s">
        <v>190</v>
      </c>
      <c r="B47" s="155"/>
      <c r="C47" s="155"/>
      <c r="D47" s="156"/>
      <c r="E47" s="86">
        <f>SUM(E41:E46)</f>
        <v>80956.83746031746</v>
      </c>
      <c r="F47" s="86">
        <f>SUM(F41:F46)</f>
        <v>92806.552380952387</v>
      </c>
      <c r="G47" s="110">
        <f t="shared" ref="G47" si="4">(F47-E47)/E47</f>
        <v>0.14637077351796618</v>
      </c>
      <c r="H47" s="109">
        <f>SUM(H41:H46)</f>
        <v>89476.160777777783</v>
      </c>
      <c r="I47" s="111">
        <f t="shared" ref="I47" si="5">(F47-H47)/H47</f>
        <v>3.7220993549845489E-2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2296.4285714285711</v>
      </c>
      <c r="F49" s="43">
        <v>2359.375</v>
      </c>
      <c r="G49" s="21">
        <f>(F49-E49)/E49</f>
        <v>2.7410575427682882E-2</v>
      </c>
      <c r="H49" s="43">
        <v>2367.1428571428573</v>
      </c>
      <c r="I49" s="21">
        <f>(F49-H49)/H49</f>
        <v>-3.2815328907665276E-3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19287.098214285714</v>
      </c>
      <c r="F50" s="47">
        <v>19551.666666666668</v>
      </c>
      <c r="G50" s="21">
        <f>(F50-E50)/E50</f>
        <v>1.3717379848514047E-2</v>
      </c>
      <c r="H50" s="47">
        <v>19551.666666666668</v>
      </c>
      <c r="I50" s="21">
        <f>(F50-H50)/H50</f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27478.5</v>
      </c>
      <c r="F51" s="47">
        <v>28408.888888888891</v>
      </c>
      <c r="G51" s="21">
        <f>(F51-E51)/E51</f>
        <v>3.3858794653597923E-2</v>
      </c>
      <c r="H51" s="47">
        <v>28327</v>
      </c>
      <c r="I51" s="21">
        <f>(F51-H51)/H51</f>
        <v>2.8908422667028102E-3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6144.2222222222226</v>
      </c>
      <c r="F52" s="47">
        <v>6113.333333333333</v>
      </c>
      <c r="G52" s="21">
        <f>(F52-E52)/E52</f>
        <v>-5.0273065933669637E-3</v>
      </c>
      <c r="H52" s="47">
        <v>6035.333333333333</v>
      </c>
      <c r="I52" s="21">
        <f>(F52-H52)/H52</f>
        <v>1.2923892632276593E-2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18663.571166666668</v>
      </c>
      <c r="F53" s="47">
        <v>20909.910000000003</v>
      </c>
      <c r="G53" s="21">
        <f>(F53-E53)/E53</f>
        <v>0.1203595396225841</v>
      </c>
      <c r="H53" s="47">
        <v>20050.088</v>
      </c>
      <c r="I53" s="21">
        <f>(F53-H53)/H53</f>
        <v>4.2883702056569717E-2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6510.666666666667</v>
      </c>
      <c r="F54" s="50">
        <v>7004.5</v>
      </c>
      <c r="G54" s="31">
        <f>(F54-E54)/E54</f>
        <v>7.5849887364325158E-2</v>
      </c>
      <c r="H54" s="50">
        <v>6456.666666666667</v>
      </c>
      <c r="I54" s="31">
        <f>(F54-H54)/H54</f>
        <v>8.4847702632937477E-2</v>
      </c>
    </row>
    <row r="55" spans="1:9" ht="15.75" customHeight="1" thickBot="1" x14ac:dyDescent="0.25">
      <c r="A55" s="154" t="s">
        <v>191</v>
      </c>
      <c r="B55" s="155"/>
      <c r="C55" s="155"/>
      <c r="D55" s="156"/>
      <c r="E55" s="86">
        <f>SUM(E49:E54)</f>
        <v>80380.486841269842</v>
      </c>
      <c r="F55" s="86">
        <f>SUM(F49:F54)</f>
        <v>84347.673888888909</v>
      </c>
      <c r="G55" s="110">
        <f t="shared" ref="G55" si="6">(F55-E55)/E55</f>
        <v>4.9355101014170392E-2</v>
      </c>
      <c r="H55" s="86">
        <f>SUM(H49:H54)</f>
        <v>82787.89752380953</v>
      </c>
      <c r="I55" s="111">
        <f t="shared" ref="I55" si="7">(F55-H55)/H55</f>
        <v>1.8840632649606687E-2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4158.6736111111113</v>
      </c>
      <c r="F57" s="43">
        <v>5391.1111111111113</v>
      </c>
      <c r="G57" s="22">
        <f>(F57-E57)/E57</f>
        <v>0.2963535048067209</v>
      </c>
      <c r="H57" s="43">
        <v>5397</v>
      </c>
      <c r="I57" s="22">
        <f>(F57-H57)/H57</f>
        <v>-1.0911411689621432E-3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4507.5</v>
      </c>
      <c r="F58" s="70">
        <v>5216.666666666667</v>
      </c>
      <c r="G58" s="21">
        <f>(F58-E58)/E58</f>
        <v>0.15733037530042529</v>
      </c>
      <c r="H58" s="70">
        <v>5216.666666666667</v>
      </c>
      <c r="I58" s="21">
        <f>(F58-H58)/H58</f>
        <v>0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21405</v>
      </c>
      <c r="F59" s="70">
        <v>22700.625</v>
      </c>
      <c r="G59" s="21">
        <f>(F59-E59)/E59</f>
        <v>6.0529081990189207E-2</v>
      </c>
      <c r="H59" s="70">
        <v>22700.625</v>
      </c>
      <c r="I59" s="21">
        <f>(F59-H59)/H59</f>
        <v>0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4997.5</v>
      </c>
      <c r="F60" s="70">
        <v>5469</v>
      </c>
      <c r="G60" s="21">
        <f>(F60-E60)/E60</f>
        <v>9.4347173586793398E-2</v>
      </c>
      <c r="H60" s="70">
        <v>5439</v>
      </c>
      <c r="I60" s="21">
        <f>(F60-H60)/H60</f>
        <v>5.5157198014340872E-3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2073.3333333333335</v>
      </c>
      <c r="F61" s="105">
        <v>2896.25</v>
      </c>
      <c r="G61" s="21">
        <f>(F61-E61)/E61</f>
        <v>0.39690514469453364</v>
      </c>
      <c r="H61" s="105">
        <v>2857.1666666666665</v>
      </c>
      <c r="I61" s="21">
        <f>(F61-H61)/H61</f>
        <v>1.3679052674561099E-2</v>
      </c>
    </row>
    <row r="62" spans="1:9" ht="17.25" thickBot="1" x14ac:dyDescent="0.35">
      <c r="A62" s="118"/>
      <c r="B62" s="100" t="s">
        <v>40</v>
      </c>
      <c r="C62" s="16" t="s">
        <v>117</v>
      </c>
      <c r="D62" s="12" t="s">
        <v>114</v>
      </c>
      <c r="E62" s="50">
        <v>2187.5</v>
      </c>
      <c r="F62" s="73">
        <v>3404.6</v>
      </c>
      <c r="G62" s="29">
        <f>(F62-E62)/E62</f>
        <v>0.55638857142857134</v>
      </c>
      <c r="H62" s="73">
        <v>3308.25</v>
      </c>
      <c r="I62" s="29">
        <f>(F62-H62)/H62</f>
        <v>2.9124159298722863E-2</v>
      </c>
    </row>
    <row r="63" spans="1:9" ht="16.5" x14ac:dyDescent="0.3">
      <c r="A63" s="118"/>
      <c r="B63" s="101" t="s">
        <v>39</v>
      </c>
      <c r="C63" s="14" t="s">
        <v>116</v>
      </c>
      <c r="D63" s="11" t="s">
        <v>114</v>
      </c>
      <c r="E63" s="43">
        <v>3502.9375</v>
      </c>
      <c r="F63" s="68">
        <v>5001.25</v>
      </c>
      <c r="G63" s="21">
        <f>(F63-E63)/E63</f>
        <v>0.42773029778578692</v>
      </c>
      <c r="H63" s="68">
        <v>4617.1428571428569</v>
      </c>
      <c r="I63" s="21">
        <f>(F63-H63)/H63</f>
        <v>8.3191522277227786E-2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5209.53125</v>
      </c>
      <c r="F64" s="70">
        <v>5833.125</v>
      </c>
      <c r="G64" s="21">
        <f>(F64-E64)/E64</f>
        <v>0.11970246843226058</v>
      </c>
      <c r="H64" s="70">
        <v>5214.375</v>
      </c>
      <c r="I64" s="21">
        <f>(F64-H64)/H64</f>
        <v>0.11866235167206041</v>
      </c>
    </row>
    <row r="65" spans="1:9" ht="16.5" customHeight="1" thickBot="1" x14ac:dyDescent="0.35">
      <c r="A65" s="119"/>
      <c r="B65" s="100" t="s">
        <v>38</v>
      </c>
      <c r="C65" s="16" t="s">
        <v>115</v>
      </c>
      <c r="D65" s="12" t="s">
        <v>114</v>
      </c>
      <c r="E65" s="50">
        <v>3750</v>
      </c>
      <c r="F65" s="73">
        <v>3999</v>
      </c>
      <c r="G65" s="29">
        <f>(F65-E65)/E65</f>
        <v>6.6400000000000001E-2</v>
      </c>
      <c r="H65" s="73">
        <v>3350</v>
      </c>
      <c r="I65" s="29">
        <f>(F65-H65)/H65</f>
        <v>0.1937313432835821</v>
      </c>
    </row>
    <row r="66" spans="1:9" ht="15.75" customHeight="1" thickBot="1" x14ac:dyDescent="0.25">
      <c r="A66" s="154" t="s">
        <v>192</v>
      </c>
      <c r="B66" s="165"/>
      <c r="C66" s="165"/>
      <c r="D66" s="166"/>
      <c r="E66" s="106">
        <f>SUM(E57:E65)</f>
        <v>51791.975694444445</v>
      </c>
      <c r="F66" s="106">
        <f>SUM(F57:F65)</f>
        <v>59911.62777777778</v>
      </c>
      <c r="G66" s="108">
        <f t="shared" ref="G66" si="8">(F66-E66)/E66</f>
        <v>0.15677432603144165</v>
      </c>
      <c r="H66" s="106">
        <f>SUM(H57:H65)</f>
        <v>58100.226190476191</v>
      </c>
      <c r="I66" s="111">
        <f t="shared" ref="I66" si="9">(F66-H66)/H66</f>
        <v>3.117718649430171E-2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47046.625</v>
      </c>
      <c r="F68" s="54">
        <v>48628.285714285717</v>
      </c>
      <c r="G68" s="21">
        <f>(F68-E68)/E68</f>
        <v>3.3619004854986249E-2</v>
      </c>
      <c r="H68" s="54">
        <v>48816.333333333336</v>
      </c>
      <c r="I68" s="21">
        <f>(F68-H68)/H68</f>
        <v>-3.8521455055538448E-3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3858.4277777777779</v>
      </c>
      <c r="F69" s="46">
        <v>4839.2857142857147</v>
      </c>
      <c r="G69" s="21">
        <f>(F69-E69)/E69</f>
        <v>0.25421181709220741</v>
      </c>
      <c r="H69" s="46">
        <v>4839.2857142857147</v>
      </c>
      <c r="I69" s="21">
        <f>(F69-H69)/H69</f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7897.6944444444453</v>
      </c>
      <c r="F70" s="46">
        <v>9008.8888888888887</v>
      </c>
      <c r="G70" s="21">
        <f>(F70-E70)/E70</f>
        <v>0.14069858643696986</v>
      </c>
      <c r="H70" s="46">
        <v>8899.4444444444453</v>
      </c>
      <c r="I70" s="21">
        <f>(F70-H70)/H70</f>
        <v>1.2297896248205141E-2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6430.5</v>
      </c>
      <c r="F71" s="46">
        <v>7339</v>
      </c>
      <c r="G71" s="21">
        <f>(F71-E71)/E71</f>
        <v>0.141279838270741</v>
      </c>
      <c r="H71" s="46">
        <v>7092</v>
      </c>
      <c r="I71" s="21">
        <f>(F71-H71)/H71</f>
        <v>3.4827975183305132E-2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10671.25</v>
      </c>
      <c r="F72" s="46">
        <v>12911.142857142857</v>
      </c>
      <c r="G72" s="21">
        <f>(F72-E72)/E72</f>
        <v>0.20989976405227662</v>
      </c>
      <c r="H72" s="46">
        <v>12101.857142857143</v>
      </c>
      <c r="I72" s="21">
        <f>(F72-H72)/H72</f>
        <v>6.6872853044987149E-2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3654.3749999999995</v>
      </c>
      <c r="F73" s="58">
        <v>4247</v>
      </c>
      <c r="G73" s="31">
        <f>(F73-E73)/E73</f>
        <v>0.16216863348725857</v>
      </c>
      <c r="H73" s="58">
        <v>3417</v>
      </c>
      <c r="I73" s="31">
        <f>(F73-H73)/H73</f>
        <v>0.24290313140181446</v>
      </c>
    </row>
    <row r="74" spans="1:9" ht="15.75" customHeight="1" thickBot="1" x14ac:dyDescent="0.25">
      <c r="A74" s="154" t="s">
        <v>214</v>
      </c>
      <c r="B74" s="155"/>
      <c r="C74" s="155"/>
      <c r="D74" s="156"/>
      <c r="E74" s="86">
        <f>SUM(E68:E73)</f>
        <v>79558.872222222213</v>
      </c>
      <c r="F74" s="86">
        <f>SUM(F68:F73)</f>
        <v>86973.60317460318</v>
      </c>
      <c r="G74" s="110">
        <f t="shared" ref="G74" si="10">(F74-E74)/E74</f>
        <v>9.3198039958011125E-2</v>
      </c>
      <c r="H74" s="86">
        <f>SUM(H68:H73)</f>
        <v>85165.920634920636</v>
      </c>
      <c r="I74" s="111">
        <f t="shared" ref="I74" si="11">(F74-H74)/H74</f>
        <v>2.1225421227247781E-2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1597.9027777777778</v>
      </c>
      <c r="F76" s="43">
        <v>2153</v>
      </c>
      <c r="G76" s="21">
        <f>(F76-E76)/E76</f>
        <v>0.34739111161331254</v>
      </c>
      <c r="H76" s="43">
        <v>2153.3333333333335</v>
      </c>
      <c r="I76" s="21">
        <f>(F76-H76)/H76</f>
        <v>-1.5479876160997749E-4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3733.3444444444444</v>
      </c>
      <c r="F77" s="47">
        <v>4417</v>
      </c>
      <c r="G77" s="21">
        <f>(F77-E77)/E77</f>
        <v>0.18312147880512261</v>
      </c>
      <c r="H77" s="47">
        <v>4408.666666666667</v>
      </c>
      <c r="I77" s="21">
        <f>(F77-H77)/H77</f>
        <v>1.8902162407378716E-3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1323.7777777777778</v>
      </c>
      <c r="F78" s="47">
        <v>1354.4444444444443</v>
      </c>
      <c r="G78" s="21">
        <f>(F78-E78)/E78</f>
        <v>2.316602316602305E-2</v>
      </c>
      <c r="H78" s="47">
        <v>1348.8888888888889</v>
      </c>
      <c r="I78" s="21">
        <f>(F78-H78)/H78</f>
        <v>4.1186161449751945E-3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2780.3333333333335</v>
      </c>
      <c r="F79" s="47">
        <v>2977.5555555555557</v>
      </c>
      <c r="G79" s="21">
        <f>(F79-E79)/E79</f>
        <v>7.0934740039163946E-2</v>
      </c>
      <c r="H79" s="47">
        <v>2955.3333333333335</v>
      </c>
      <c r="I79" s="21">
        <f>(F79-H79)/H79</f>
        <v>7.5193623580720181E-3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2222.4569444444446</v>
      </c>
      <c r="F80" s="50">
        <v>2954.2222222222222</v>
      </c>
      <c r="G80" s="21">
        <f>(F80-E80)/E80</f>
        <v>0.32925959695507151</v>
      </c>
      <c r="H80" s="50">
        <v>2556.6666666666665</v>
      </c>
      <c r="I80" s="21">
        <f>(F80-H80)/H80</f>
        <v>0.15549760973489793</v>
      </c>
    </row>
    <row r="81" spans="1:11" ht="15.75" customHeight="1" thickBot="1" x14ac:dyDescent="0.25">
      <c r="A81" s="154" t="s">
        <v>193</v>
      </c>
      <c r="B81" s="155"/>
      <c r="C81" s="155"/>
      <c r="D81" s="156"/>
      <c r="E81" s="86">
        <f>SUM(E76:E80)</f>
        <v>11657.815277777778</v>
      </c>
      <c r="F81" s="86">
        <f>SUM(F76:F80)</f>
        <v>13856.222222222223</v>
      </c>
      <c r="G81" s="110">
        <f t="shared" ref="G81" si="12">(F81-E81)/E81</f>
        <v>0.18857795324953092</v>
      </c>
      <c r="H81" s="86">
        <f>SUM(H76:H80)</f>
        <v>13422.888888888889</v>
      </c>
      <c r="I81" s="111">
        <f t="shared" ref="I81" si="13">(F81-H81)/H81</f>
        <v>3.228316474347305E-2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1482.5</v>
      </c>
      <c r="G83" s="22">
        <f>(F83-E83)/E83</f>
        <v>1.0959571358986916E-2</v>
      </c>
      <c r="H83" s="43">
        <v>1482.5</v>
      </c>
      <c r="I83" s="22">
        <f>(F83-H83)/H83</f>
        <v>0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1932.8</v>
      </c>
      <c r="F84" s="47">
        <v>2057.3000000000002</v>
      </c>
      <c r="G84" s="21">
        <f>(F84-E84)/E84</f>
        <v>6.4414321192053106E-2</v>
      </c>
      <c r="H84" s="47">
        <v>2057.3000000000002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8982.6666666666661</v>
      </c>
      <c r="G85" s="21">
        <f>(F85-E85)/E85</f>
        <v>1.7289543223857992E-2</v>
      </c>
      <c r="H85" s="47">
        <v>8982.6666666666661</v>
      </c>
      <c r="I85" s="21">
        <f>(F85-H85)/H85</f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831</v>
      </c>
      <c r="F86" s="47">
        <v>966.875</v>
      </c>
      <c r="G86" s="21">
        <f>(F86-E86)/E86</f>
        <v>0.16350782190132371</v>
      </c>
      <c r="H86" s="47">
        <v>951.42857142857144</v>
      </c>
      <c r="I86" s="21">
        <f>(F86-H86)/H86</f>
        <v>1.6234984984984966E-2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3967.3</v>
      </c>
      <c r="F87" s="61">
        <v>4492.2222222222226</v>
      </c>
      <c r="G87" s="21">
        <f>(F87-E87)/E87</f>
        <v>0.13231220785476833</v>
      </c>
      <c r="H87" s="61">
        <v>4211.25</v>
      </c>
      <c r="I87" s="21">
        <f>(F87-H87)/H87</f>
        <v>6.6719435374822833E-2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1531.3</v>
      </c>
      <c r="F88" s="61">
        <v>1756.6666666666667</v>
      </c>
      <c r="G88" s="21">
        <f>(F88-E88)/E88</f>
        <v>0.14717342562963939</v>
      </c>
      <c r="H88" s="61">
        <v>1581.6666666666667</v>
      </c>
      <c r="I88" s="21">
        <f>(F88-H88)/H88</f>
        <v>0.11064278187565858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1268.0555555555557</v>
      </c>
      <c r="F89" s="137">
        <v>1627.7777777777778</v>
      </c>
      <c r="G89" s="23">
        <f>(F89-E89)/E89</f>
        <v>0.28368017524644024</v>
      </c>
      <c r="H89" s="137">
        <v>1415.3333333333333</v>
      </c>
      <c r="I89" s="23">
        <f>(F89-H89)/H89</f>
        <v>0.15010205683780822</v>
      </c>
    </row>
    <row r="90" spans="1:11" ht="15.75" customHeight="1" thickBot="1" x14ac:dyDescent="0.25">
      <c r="A90" s="154" t="s">
        <v>194</v>
      </c>
      <c r="B90" s="155"/>
      <c r="C90" s="155"/>
      <c r="D90" s="156"/>
      <c r="E90" s="86">
        <f>SUM(E83:E89)</f>
        <v>19826.884126984125</v>
      </c>
      <c r="F90" s="86">
        <f>SUM(F83:F89)</f>
        <v>21366.008333333335</v>
      </c>
      <c r="G90" s="120">
        <f t="shared" ref="G90:G91" si="14">(F90-E90)/E90</f>
        <v>7.7628143509170078E-2</v>
      </c>
      <c r="H90" s="86">
        <f>SUM(H83:H89)</f>
        <v>20682.14523809524</v>
      </c>
      <c r="I90" s="111">
        <f t="shared" ref="I90:I91" si="15">(F90-H90)/H90</f>
        <v>3.3065385015209239E-2</v>
      </c>
    </row>
    <row r="91" spans="1:11" ht="15.75" customHeight="1" thickBot="1" x14ac:dyDescent="0.25">
      <c r="A91" s="154" t="s">
        <v>195</v>
      </c>
      <c r="B91" s="155"/>
      <c r="C91" s="155"/>
      <c r="D91" s="156"/>
      <c r="E91" s="106">
        <f>SUM(E90+E81+E74+E66+E55+E47+E39+E32)</f>
        <v>352954.88330357138</v>
      </c>
      <c r="F91" s="106">
        <f>SUM(F32,F39,F47,F55,F66,F74,F81,F90)</f>
        <v>387596.3600000001</v>
      </c>
      <c r="G91" s="108">
        <f t="shared" si="14"/>
        <v>9.8147038998845915E-2</v>
      </c>
      <c r="H91" s="106">
        <f>SUM(H32,H39,H47,H55,H66,H74,H81,H90)</f>
        <v>378152.97742063494</v>
      </c>
      <c r="I91" s="121">
        <f t="shared" si="15"/>
        <v>2.4972387216882611E-2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6" zoomScaleNormal="100" workbookViewId="0">
      <selection activeCell="E18" sqref="E1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48" t="s">
        <v>3</v>
      </c>
      <c r="B13" s="148"/>
      <c r="C13" s="150" t="s">
        <v>0</v>
      </c>
      <c r="D13" s="144" t="s">
        <v>207</v>
      </c>
      <c r="E13" s="144" t="s">
        <v>208</v>
      </c>
      <c r="F13" s="144" t="s">
        <v>209</v>
      </c>
      <c r="G13" s="144" t="s">
        <v>210</v>
      </c>
      <c r="H13" s="144" t="s">
        <v>211</v>
      </c>
      <c r="I13" s="144" t="s">
        <v>212</v>
      </c>
    </row>
    <row r="14" spans="1:9" ht="24.75" customHeight="1" thickBot="1" x14ac:dyDescent="0.25">
      <c r="A14" s="149"/>
      <c r="B14" s="149"/>
      <c r="C14" s="151"/>
      <c r="D14" s="164"/>
      <c r="E14" s="164"/>
      <c r="F14" s="164"/>
      <c r="G14" s="145"/>
      <c r="H14" s="164"/>
      <c r="I14" s="164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71" t="s">
        <v>4</v>
      </c>
      <c r="C16" s="19" t="s">
        <v>163</v>
      </c>
      <c r="D16" s="134">
        <v>1500</v>
      </c>
      <c r="E16" s="54">
        <v>2000</v>
      </c>
      <c r="F16" s="172">
        <v>1625</v>
      </c>
      <c r="G16" s="173">
        <v>2000</v>
      </c>
      <c r="H16" s="135">
        <v>1500</v>
      </c>
      <c r="I16" s="174">
        <f>AVERAGE(D16:H16)</f>
        <v>1725</v>
      </c>
    </row>
    <row r="17" spans="1:9" ht="16.5" x14ac:dyDescent="0.3">
      <c r="A17" s="92"/>
      <c r="B17" s="175" t="s">
        <v>5</v>
      </c>
      <c r="C17" s="15" t="s">
        <v>164</v>
      </c>
      <c r="D17" s="93">
        <v>1500</v>
      </c>
      <c r="E17" s="46">
        <v>2000</v>
      </c>
      <c r="F17" s="176">
        <v>1500</v>
      </c>
      <c r="G17" s="177">
        <v>2250</v>
      </c>
      <c r="H17" s="178">
        <v>1250</v>
      </c>
      <c r="I17" s="179">
        <f t="shared" ref="I17:I40" si="0">AVERAGE(D17:H17)</f>
        <v>1700</v>
      </c>
    </row>
    <row r="18" spans="1:9" ht="16.5" x14ac:dyDescent="0.3">
      <c r="A18" s="92"/>
      <c r="B18" s="175" t="s">
        <v>6</v>
      </c>
      <c r="C18" s="14" t="s">
        <v>165</v>
      </c>
      <c r="D18" s="180">
        <v>1125</v>
      </c>
      <c r="E18" s="46">
        <v>2000</v>
      </c>
      <c r="F18" s="176">
        <v>1000</v>
      </c>
      <c r="G18" s="181">
        <v>1500</v>
      </c>
      <c r="H18" s="32">
        <v>1500</v>
      </c>
      <c r="I18" s="179">
        <f t="shared" si="0"/>
        <v>1425</v>
      </c>
    </row>
    <row r="19" spans="1:9" ht="16.5" x14ac:dyDescent="0.3">
      <c r="A19" s="92"/>
      <c r="B19" s="175" t="s">
        <v>7</v>
      </c>
      <c r="C19" s="15" t="s">
        <v>166</v>
      </c>
      <c r="D19" s="93">
        <v>1000</v>
      </c>
      <c r="E19" s="46">
        <v>750</v>
      </c>
      <c r="F19" s="176">
        <v>1000</v>
      </c>
      <c r="G19" s="177">
        <v>825</v>
      </c>
      <c r="H19" s="32">
        <v>916</v>
      </c>
      <c r="I19" s="179">
        <f t="shared" si="0"/>
        <v>898.2</v>
      </c>
    </row>
    <row r="20" spans="1:9" ht="16.5" x14ac:dyDescent="0.3">
      <c r="A20" s="92"/>
      <c r="B20" s="175" t="s">
        <v>8</v>
      </c>
      <c r="C20" s="15" t="s">
        <v>167</v>
      </c>
      <c r="D20" s="93">
        <v>2500</v>
      </c>
      <c r="E20" s="46">
        <v>3000</v>
      </c>
      <c r="F20" s="176">
        <v>2250</v>
      </c>
      <c r="G20" s="177">
        <v>3000</v>
      </c>
      <c r="H20" s="32">
        <v>2500</v>
      </c>
      <c r="I20" s="179">
        <f t="shared" si="0"/>
        <v>2650</v>
      </c>
    </row>
    <row r="21" spans="1:9" ht="16.5" x14ac:dyDescent="0.3">
      <c r="A21" s="92"/>
      <c r="B21" s="175" t="s">
        <v>9</v>
      </c>
      <c r="C21" s="15" t="s">
        <v>168</v>
      </c>
      <c r="D21" s="93">
        <v>1500</v>
      </c>
      <c r="E21" s="46">
        <v>1750</v>
      </c>
      <c r="F21" s="176">
        <v>1375</v>
      </c>
      <c r="G21" s="177">
        <v>1500</v>
      </c>
      <c r="H21" s="32">
        <v>1416</v>
      </c>
      <c r="I21" s="179">
        <f t="shared" si="0"/>
        <v>1508.2</v>
      </c>
    </row>
    <row r="22" spans="1:9" ht="16.5" x14ac:dyDescent="0.3">
      <c r="A22" s="92"/>
      <c r="B22" s="175" t="s">
        <v>10</v>
      </c>
      <c r="C22" s="15" t="s">
        <v>169</v>
      </c>
      <c r="D22" s="93">
        <v>875</v>
      </c>
      <c r="E22" s="46">
        <v>1500</v>
      </c>
      <c r="F22" s="176">
        <v>1000</v>
      </c>
      <c r="G22" s="177">
        <v>1500</v>
      </c>
      <c r="H22" s="32">
        <v>1083</v>
      </c>
      <c r="I22" s="179">
        <f t="shared" si="0"/>
        <v>1191.5999999999999</v>
      </c>
    </row>
    <row r="23" spans="1:9" ht="16.5" x14ac:dyDescent="0.3">
      <c r="A23" s="92"/>
      <c r="B23" s="175" t="s">
        <v>11</v>
      </c>
      <c r="C23" s="15" t="s">
        <v>170</v>
      </c>
      <c r="D23" s="93">
        <v>375</v>
      </c>
      <c r="E23" s="46">
        <v>350</v>
      </c>
      <c r="F23" s="176">
        <v>250</v>
      </c>
      <c r="G23" s="177">
        <v>375</v>
      </c>
      <c r="H23" s="32">
        <v>333</v>
      </c>
      <c r="I23" s="179">
        <f t="shared" si="0"/>
        <v>336.6</v>
      </c>
    </row>
    <row r="24" spans="1:9" ht="16.5" x14ac:dyDescent="0.3">
      <c r="A24" s="92"/>
      <c r="B24" s="175" t="s">
        <v>12</v>
      </c>
      <c r="C24" s="15" t="s">
        <v>171</v>
      </c>
      <c r="D24" s="93"/>
      <c r="E24" s="46">
        <v>350</v>
      </c>
      <c r="F24" s="176">
        <v>500</v>
      </c>
      <c r="G24" s="177">
        <v>375</v>
      </c>
      <c r="H24" s="32">
        <v>500</v>
      </c>
      <c r="I24" s="179">
        <f t="shared" si="0"/>
        <v>431.25</v>
      </c>
    </row>
    <row r="25" spans="1:9" ht="16.5" x14ac:dyDescent="0.3">
      <c r="A25" s="92"/>
      <c r="B25" s="175" t="s">
        <v>13</v>
      </c>
      <c r="C25" s="15" t="s">
        <v>172</v>
      </c>
      <c r="D25" s="93">
        <v>250</v>
      </c>
      <c r="E25" s="46">
        <v>350</v>
      </c>
      <c r="F25" s="176">
        <v>500</v>
      </c>
      <c r="G25" s="177">
        <v>500</v>
      </c>
      <c r="H25" s="32">
        <v>500</v>
      </c>
      <c r="I25" s="179">
        <f t="shared" si="0"/>
        <v>420</v>
      </c>
    </row>
    <row r="26" spans="1:9" ht="16.5" x14ac:dyDescent="0.3">
      <c r="A26" s="92"/>
      <c r="B26" s="175" t="s">
        <v>14</v>
      </c>
      <c r="C26" s="15" t="s">
        <v>173</v>
      </c>
      <c r="D26" s="93">
        <v>250</v>
      </c>
      <c r="E26" s="46">
        <v>500</v>
      </c>
      <c r="F26" s="176">
        <v>500</v>
      </c>
      <c r="G26" s="177">
        <v>500</v>
      </c>
      <c r="H26" s="32">
        <v>500</v>
      </c>
      <c r="I26" s="179">
        <f t="shared" si="0"/>
        <v>450</v>
      </c>
    </row>
    <row r="27" spans="1:9" ht="17.25" thickBot="1" x14ac:dyDescent="0.35">
      <c r="A27" s="92"/>
      <c r="B27" s="182" t="s">
        <v>15</v>
      </c>
      <c r="C27" s="16" t="s">
        <v>174</v>
      </c>
      <c r="D27" s="136">
        <v>1000</v>
      </c>
      <c r="E27" s="46">
        <v>1500</v>
      </c>
      <c r="F27" s="183">
        <v>1125</v>
      </c>
      <c r="G27" s="184">
        <v>1250</v>
      </c>
      <c r="H27" s="137">
        <v>1000</v>
      </c>
      <c r="I27" s="95">
        <f t="shared" si="0"/>
        <v>1175</v>
      </c>
    </row>
    <row r="28" spans="1:9" ht="16.5" x14ac:dyDescent="0.3">
      <c r="A28" s="92"/>
      <c r="B28" s="171" t="s">
        <v>16</v>
      </c>
      <c r="C28" s="19" t="s">
        <v>175</v>
      </c>
      <c r="D28" s="134">
        <v>250</v>
      </c>
      <c r="E28" s="46">
        <v>500</v>
      </c>
      <c r="F28" s="172">
        <v>500</v>
      </c>
      <c r="G28" s="173">
        <v>500</v>
      </c>
      <c r="H28" s="135">
        <v>500</v>
      </c>
      <c r="I28" s="174">
        <f t="shared" si="0"/>
        <v>450</v>
      </c>
    </row>
    <row r="29" spans="1:9" ht="16.5" x14ac:dyDescent="0.3">
      <c r="A29" s="92"/>
      <c r="B29" s="185" t="s">
        <v>17</v>
      </c>
      <c r="C29" s="14" t="s">
        <v>176</v>
      </c>
      <c r="D29" s="180"/>
      <c r="E29" s="46">
        <v>1500</v>
      </c>
      <c r="F29" s="176">
        <v>1000</v>
      </c>
      <c r="G29" s="177">
        <v>1000</v>
      </c>
      <c r="H29" s="32">
        <v>1000</v>
      </c>
      <c r="I29" s="179">
        <f t="shared" si="0"/>
        <v>1125</v>
      </c>
    </row>
    <row r="30" spans="1:9" ht="16.5" x14ac:dyDescent="0.3">
      <c r="A30" s="92"/>
      <c r="B30" s="175" t="s">
        <v>18</v>
      </c>
      <c r="C30" s="15" t="s">
        <v>177</v>
      </c>
      <c r="D30" s="93"/>
      <c r="E30" s="46">
        <v>2500</v>
      </c>
      <c r="F30" s="176">
        <v>1375</v>
      </c>
      <c r="G30" s="177">
        <v>1000</v>
      </c>
      <c r="H30" s="32">
        <v>1166</v>
      </c>
      <c r="I30" s="179">
        <f t="shared" si="0"/>
        <v>1510.25</v>
      </c>
    </row>
    <row r="31" spans="1:9" ht="17.25" thickBot="1" x14ac:dyDescent="0.35">
      <c r="A31" s="94"/>
      <c r="B31" s="182" t="s">
        <v>19</v>
      </c>
      <c r="C31" s="186" t="s">
        <v>178</v>
      </c>
      <c r="D31" s="187">
        <v>1000</v>
      </c>
      <c r="E31" s="49">
        <v>1500</v>
      </c>
      <c r="F31" s="183">
        <v>750</v>
      </c>
      <c r="G31" s="184">
        <v>1125</v>
      </c>
      <c r="H31" s="188">
        <v>1000</v>
      </c>
      <c r="I31" s="95">
        <f t="shared" si="0"/>
        <v>1075</v>
      </c>
    </row>
    <row r="32" spans="1:9" ht="17.25" customHeight="1" thickBot="1" x14ac:dyDescent="0.3">
      <c r="A32" s="90" t="s">
        <v>20</v>
      </c>
      <c r="B32" s="189" t="s">
        <v>21</v>
      </c>
      <c r="C32" s="190"/>
      <c r="D32" s="191"/>
      <c r="E32" s="192"/>
      <c r="F32" s="193"/>
      <c r="G32" s="191"/>
      <c r="H32" s="194"/>
      <c r="I32" s="195"/>
    </row>
    <row r="33" spans="1:9" ht="16.5" x14ac:dyDescent="0.3">
      <c r="A33" s="91"/>
      <c r="B33" s="171" t="s">
        <v>26</v>
      </c>
      <c r="C33" s="196" t="s">
        <v>179</v>
      </c>
      <c r="D33" s="134">
        <v>2000</v>
      </c>
      <c r="E33" s="42">
        <v>2500</v>
      </c>
      <c r="F33" s="172">
        <v>2125</v>
      </c>
      <c r="G33" s="174">
        <v>2500</v>
      </c>
      <c r="H33" s="135">
        <v>2166</v>
      </c>
      <c r="I33" s="174">
        <f t="shared" si="0"/>
        <v>2258.1999999999998</v>
      </c>
    </row>
    <row r="34" spans="1:9" ht="16.5" x14ac:dyDescent="0.3">
      <c r="A34" s="92"/>
      <c r="B34" s="175" t="s">
        <v>27</v>
      </c>
      <c r="C34" s="15" t="s">
        <v>180</v>
      </c>
      <c r="D34" s="93">
        <v>1500</v>
      </c>
      <c r="E34" s="46">
        <v>2500</v>
      </c>
      <c r="F34" s="176">
        <v>2000</v>
      </c>
      <c r="G34" s="179">
        <v>2500</v>
      </c>
      <c r="H34" s="32">
        <v>1666</v>
      </c>
      <c r="I34" s="179">
        <f t="shared" si="0"/>
        <v>2033.2</v>
      </c>
    </row>
    <row r="35" spans="1:9" ht="16.5" x14ac:dyDescent="0.3">
      <c r="A35" s="92"/>
      <c r="B35" s="185" t="s">
        <v>28</v>
      </c>
      <c r="C35" s="15" t="s">
        <v>181</v>
      </c>
      <c r="D35" s="93">
        <v>1000</v>
      </c>
      <c r="E35" s="46">
        <v>1500</v>
      </c>
      <c r="F35" s="176">
        <v>1000</v>
      </c>
      <c r="G35" s="179">
        <v>1000</v>
      </c>
      <c r="H35" s="32">
        <v>1000</v>
      </c>
      <c r="I35" s="179">
        <f t="shared" si="0"/>
        <v>1100</v>
      </c>
    </row>
    <row r="36" spans="1:9" ht="16.5" x14ac:dyDescent="0.3">
      <c r="A36" s="92"/>
      <c r="B36" s="175" t="s">
        <v>29</v>
      </c>
      <c r="C36" s="15" t="s">
        <v>182</v>
      </c>
      <c r="D36" s="93">
        <v>875</v>
      </c>
      <c r="E36" s="46">
        <v>1500</v>
      </c>
      <c r="F36" s="176">
        <v>875</v>
      </c>
      <c r="G36" s="179">
        <v>1500</v>
      </c>
      <c r="H36" s="32">
        <v>1000</v>
      </c>
      <c r="I36" s="179">
        <f t="shared" si="0"/>
        <v>1150</v>
      </c>
    </row>
    <row r="37" spans="1:9" ht="16.5" customHeight="1" thickBot="1" x14ac:dyDescent="0.35">
      <c r="A37" s="94"/>
      <c r="B37" s="185" t="s">
        <v>30</v>
      </c>
      <c r="C37" s="15" t="s">
        <v>183</v>
      </c>
      <c r="D37" s="197">
        <v>1500</v>
      </c>
      <c r="E37" s="49">
        <v>1750</v>
      </c>
      <c r="F37" s="183">
        <v>1500</v>
      </c>
      <c r="G37" s="198">
        <v>1750</v>
      </c>
      <c r="H37" s="137">
        <v>1500</v>
      </c>
      <c r="I37" s="95">
        <f t="shared" si="0"/>
        <v>1600</v>
      </c>
    </row>
    <row r="38" spans="1:9" ht="17.25" customHeight="1" thickBot="1" x14ac:dyDescent="0.3">
      <c r="A38" s="90" t="s">
        <v>25</v>
      </c>
      <c r="B38" s="189" t="s">
        <v>51</v>
      </c>
      <c r="C38" s="190"/>
      <c r="D38" s="191"/>
      <c r="E38" s="199"/>
      <c r="F38" s="193"/>
      <c r="G38" s="200"/>
      <c r="H38" s="201"/>
      <c r="I38" s="95"/>
    </row>
    <row r="39" spans="1:9" ht="17.25" thickBot="1" x14ac:dyDescent="0.35">
      <c r="A39" s="91"/>
      <c r="B39" s="171" t="s">
        <v>31</v>
      </c>
      <c r="C39" s="202" t="s">
        <v>213</v>
      </c>
      <c r="D39" s="42">
        <v>25000</v>
      </c>
      <c r="E39" s="42">
        <v>32000</v>
      </c>
      <c r="F39" s="172">
        <v>30000</v>
      </c>
      <c r="G39" s="203">
        <v>20000</v>
      </c>
      <c r="H39" s="204">
        <v>29000</v>
      </c>
      <c r="I39" s="95">
        <f t="shared" si="0"/>
        <v>27200</v>
      </c>
    </row>
    <row r="40" spans="1:9" ht="17.25" thickBot="1" x14ac:dyDescent="0.35">
      <c r="A40" s="94"/>
      <c r="B40" s="182" t="s">
        <v>32</v>
      </c>
      <c r="C40" s="186" t="s">
        <v>185</v>
      </c>
      <c r="D40" s="49">
        <v>18000</v>
      </c>
      <c r="E40" s="49">
        <v>20000</v>
      </c>
      <c r="F40" s="183">
        <v>20000</v>
      </c>
      <c r="G40" s="85">
        <v>15000</v>
      </c>
      <c r="H40" s="205">
        <v>18666</v>
      </c>
      <c r="I40" s="95">
        <f t="shared" si="0"/>
        <v>18333.2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02-12-2019</vt:lpstr>
      <vt:lpstr>By Order</vt:lpstr>
      <vt:lpstr>All Stores</vt:lpstr>
      <vt:lpstr>'02-12-2019'!Print_Titles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2019-12-05T12:31:02Z</cp:lastPrinted>
  <dcterms:created xsi:type="dcterms:W3CDTF">2010-10-20T06:23:14Z</dcterms:created>
  <dcterms:modified xsi:type="dcterms:W3CDTF">2019-12-05T12:31:19Z</dcterms:modified>
</cp:coreProperties>
</file>