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3"/>
  </bookViews>
  <sheets>
    <sheet name="Supermarkets" sheetId="5" r:id="rId1"/>
    <sheet name="stores" sheetId="7" r:id="rId2"/>
    <sheet name="Comp" sheetId="8" r:id="rId3"/>
    <sheet name="09-12-2019" sheetId="9" r:id="rId4"/>
    <sheet name="By Order" sheetId="11" r:id="rId5"/>
    <sheet name="All Stores" sheetId="12" r:id="rId6"/>
  </sheets>
  <definedNames>
    <definedName name="_xlnm.Print_Titles" localSheetId="3">'09-12-2019'!$12:$14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4" i="11"/>
  <c r="G84" i="11"/>
  <c r="I85" i="11"/>
  <c r="G85" i="11"/>
  <c r="I87" i="11"/>
  <c r="G87" i="11"/>
  <c r="I86" i="11"/>
  <c r="G86" i="11"/>
  <c r="I89" i="11"/>
  <c r="G89" i="11"/>
  <c r="I88" i="11"/>
  <c r="G88" i="11"/>
  <c r="I76" i="11"/>
  <c r="G76" i="11"/>
  <c r="I78" i="11"/>
  <c r="G78" i="11"/>
  <c r="I77" i="11"/>
  <c r="G77" i="11"/>
  <c r="I79" i="11"/>
  <c r="G79" i="11"/>
  <c r="I80" i="11"/>
  <c r="G80" i="11"/>
  <c r="G70" i="9"/>
  <c r="I70" i="9"/>
  <c r="G71" i="9"/>
  <c r="I71" i="9"/>
  <c r="G72" i="9"/>
  <c r="I72" i="9"/>
  <c r="G73" i="9"/>
  <c r="I73" i="9"/>
  <c r="G74" i="9"/>
  <c r="I74" i="9"/>
  <c r="I71" i="11"/>
  <c r="G71" i="11"/>
  <c r="I68" i="11"/>
  <c r="G68" i="11"/>
  <c r="I72" i="11"/>
  <c r="G72" i="11"/>
  <c r="I73" i="11"/>
  <c r="G73" i="11"/>
  <c r="I69" i="11"/>
  <c r="G69" i="11"/>
  <c r="I70" i="11"/>
  <c r="G70" i="11"/>
  <c r="I63" i="11"/>
  <c r="G63" i="11"/>
  <c r="I64" i="11"/>
  <c r="G64" i="11"/>
  <c r="I62" i="11"/>
  <c r="G62" i="11"/>
  <c r="I57" i="11"/>
  <c r="G57" i="11"/>
  <c r="I61" i="11"/>
  <c r="G61" i="11"/>
  <c r="I60" i="11"/>
  <c r="G60" i="11"/>
  <c r="I59" i="11"/>
  <c r="G59" i="11"/>
  <c r="I65" i="11"/>
  <c r="G65" i="11"/>
  <c r="I58" i="11"/>
  <c r="G58" i="11"/>
  <c r="I52" i="11"/>
  <c r="G52" i="11"/>
  <c r="I51" i="11"/>
  <c r="G51" i="11"/>
  <c r="I49" i="11"/>
  <c r="G49" i="11"/>
  <c r="I50" i="11"/>
  <c r="G50" i="11"/>
  <c r="I53" i="11"/>
  <c r="G53" i="11"/>
  <c r="I54" i="11"/>
  <c r="G54" i="11"/>
  <c r="I43" i="11"/>
  <c r="G43" i="11"/>
  <c r="I42" i="11"/>
  <c r="G42" i="11"/>
  <c r="I44" i="11"/>
  <c r="G44" i="11"/>
  <c r="I41" i="11"/>
  <c r="G41" i="11"/>
  <c r="I46" i="11"/>
  <c r="G46" i="11"/>
  <c r="I45" i="11"/>
  <c r="G45" i="11"/>
  <c r="I35" i="11"/>
  <c r="G35" i="11"/>
  <c r="I34" i="11"/>
  <c r="G34" i="11"/>
  <c r="I37" i="11"/>
  <c r="G37" i="11"/>
  <c r="I38" i="11"/>
  <c r="G38" i="11"/>
  <c r="I36" i="11"/>
  <c r="G36" i="11"/>
  <c r="I16" i="11"/>
  <c r="G16" i="11"/>
  <c r="I27" i="11"/>
  <c r="G27" i="11"/>
  <c r="I28" i="11"/>
  <c r="G28" i="11"/>
  <c r="I17" i="11"/>
  <c r="G17" i="11"/>
  <c r="I20" i="11"/>
  <c r="G20" i="11"/>
  <c r="I18" i="11"/>
  <c r="G18" i="11"/>
  <c r="I26" i="11"/>
  <c r="G26" i="11"/>
  <c r="I21" i="11"/>
  <c r="G21" i="11"/>
  <c r="I19" i="11"/>
  <c r="G19" i="11"/>
  <c r="I24" i="11"/>
  <c r="G24" i="11"/>
  <c r="I25" i="11"/>
  <c r="G25" i="11"/>
  <c r="I23" i="11"/>
  <c r="G23" i="11"/>
  <c r="I22" i="11"/>
  <c r="G22" i="11"/>
  <c r="I31" i="11"/>
  <c r="G31" i="11"/>
  <c r="I30" i="11"/>
  <c r="G30" i="11"/>
  <c r="I29" i="11"/>
  <c r="G29" i="11"/>
  <c r="D40" i="8" l="1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<sst xmlns="http://schemas.openxmlformats.org/spreadsheetml/2006/main" count="848" uniqueCount="226">
  <si>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</si>
  <si>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</si>
  <si>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</si>
  <si>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</si>
  <si>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</si>
  <si>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</si>
  <si>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</si>
  <si>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</si>
  <si>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</si>
  <si>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</si>
  <si>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</si>
  <si>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</si>
  <si>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</si>
  <si>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</si>
  <si>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</si>
  <si>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</si>
  <si>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</si>
  <si>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</si>
  <si>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</si>
  <si>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</si>
  <si>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</si>
  <si>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</si>
  <si>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</si>
  <si>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</si>
  <si>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</si>
  <si>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</si>
  <si>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</si>
  <si>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</si>
  <si>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</si>
  <si>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</si>
  <si>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</si>
  <si>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</si>
  <si>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</si>
  <si>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</si>
  <si>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</si>
  <si>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</si>
  <si>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</si>
  <si>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</si>
  <si>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</si>
  <si>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</si>
  <si>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</si>
  <si>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</si>
  <si>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</si>
  <si>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</si>
  <si>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</si>
  <si>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</si>
  <si>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</si>
  <si>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</si>
  <si>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</si>
  <si>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</si>
  <si>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</si>
  <si>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</si>
  <si>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</si>
  <si>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</si>
  <si>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</si>
  <si>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</si>
  <si>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</si>
  <si>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</si>
  <si>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</si>
  <si>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</si>
  <si>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</si>
  <si>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</si>
  <si>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</si>
  <si>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</si>
  <si>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</si>
  <si>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</si>
  <si>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</si>
  <si>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</si>
  <si>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</si>
  <si>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</si>
  <si>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</si>
  <si>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</si>
  <si>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</si>
  <si>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</si>
  <si>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</si>
  <si>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</si>
  <si>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</si>
  <si>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</si>
  <si>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</si>
  <si>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</si>
  <si>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</si>
  <si>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</si>
  <si>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</si>
  <si>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</si>
  <si>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</si>
  <si>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</si>
  <si>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</si>
  <si>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</si>
  <si>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</si>
  <si>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</si>
  <si>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</si>
  <si>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</si>
  <si>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</si>
  <si>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</si>
  <si>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</si>
  <si>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</si>
  <si>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</si>
  <si>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</si>
  <si>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</si>
  <si>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</si>
  <si>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</si>
  <si>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</si>
  <si>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</si>
  <si>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</si>
  <si>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</si>
  <si>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</si>
  <si>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</si>
  <si>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</si>
  <si>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</si>
  <si>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</si>
  <si>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</si>
  <si>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</si>
  <si>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</si>
  <si>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</si>
  <si>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</si>
  <si>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</si>
  <si>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</si>
  <si>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</si>
  <si>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</si>
  <si>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</si>
  <si>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</si>
  <si>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</si>
  <si>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</si>
  <si>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</si>
  <si>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</si>
  <si>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</si>
  <si>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</si>
  <si>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</si>
  <si>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</si>
  <si>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</si>
  <si>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</si>
  <si>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</si>
  <si>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</si>
  <si>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</si>
  <si>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</si>
  <si>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</si>
  <si>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</si>
  <si>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</si>
  <si>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</si>
  <si>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</si>
  <si>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</si>
  <si>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</si>
  <si>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</si>
  <si>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</si>
  <si>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</si>
  <si>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</si>
  <si>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</si>
  <si>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</si>
  <si>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</si>
  <si>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</si>
  <si>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</si>
  <si>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</si>
  <si>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</si>
  <si>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</si>
  <si>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</si>
  <si>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</si>
  <si>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</si>
  <si>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</si>
  <si>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</si>
  <si>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</si>
  <si>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</si>
  <si>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</si>
  <si>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</si>
  <si>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</si>
  <si>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</si>
  <si>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</si>
  <si>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</si>
  <si>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</si>
  <si>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</si>
  <si>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</si>
  <si>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</si>
  <si>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</si>
  <si>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</si>
  <si>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</si>
  <si>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</si>
  <si>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</si>
  <si>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</si>
  <si>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</si>
  <si>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</si>
  <si>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</si>
  <si>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</si>
  <si>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</si>
  <si>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</si>
  <si>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</si>
  <si>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</si>
  <si>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</si>
  <si>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</si>
  <si>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</si>
  <si>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</si>
  <si>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</si>
  <si>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</si>
  <si>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</si>
  <si>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</si>
  <si>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</si>
  <si>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</si>
  <si>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</si>
  <si>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</si>
  <si>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</si>
  <si>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</si>
  <si>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</si>
  <si>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</si>
  <si>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</si>
  <si>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</si>
  <si>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</si>
  <si>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</si>
  <si>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</si>
  <si>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</si>
  <si>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</si>
  <si>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</si>
  <si>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</si>
  <si>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</si>
  <si>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</si>
  <si>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</si>
  <si>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</si>
  <si>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</si>
  <si>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</si>
  <si>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</si>
  <si>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2018 (ل.ل.)</t>
  </si>
  <si>
    <t>معدل أسعار المحلات والملاحم في 02-12-2019 (ل.ل.)</t>
  </si>
  <si>
    <t>معدل أسعار  السوبرماركات في 02-12-2019 (ل.ل.)</t>
  </si>
  <si>
    <t>المعدل العام للأسعار في 02-12-2019  (ل.ل.)</t>
  </si>
  <si>
    <t xml:space="preserve"> التاريخ 9 كانون الأول 2019</t>
  </si>
  <si>
    <t>معدل أسعار  السوبرماركات في 09-12-2019 (ل.ل.)</t>
  </si>
  <si>
    <t>معدل أسعار المحلات والملاحم في 09-12-2019 (ل.ل.)</t>
  </si>
  <si>
    <t xml:space="preserve"> التاريخ 9كانون الأول 2019</t>
  </si>
  <si>
    <t>المعدل العام للأسعار في 09-12-2019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</si>
</sst>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80" t="s">
        <v>202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1" t="s">
        <v>3</v>
      </c>
      <c r="B12" s="187"/>
      <c r="C12" s="185" t="s">
        <v>0</v>
      </c>
      <c r="D12" s="183" t="s">
        <v>23</v>
      </c>
      <c r="E12" s="183" t="s">
        <v>217</v>
      </c>
      <c r="F12" s="183" t="s">
        <v>222</v>
      </c>
      <c r="G12" s="183" t="s">
        <v>197</v>
      </c>
      <c r="H12" s="183" t="s">
        <v>219</v>
      </c>
      <c r="I12" s="183" t="s">
        <v>187</v>
      </c>
    </row>
    <row r="13" spans="1:9" ht="38.25" customHeight="1" thickBot="1" x14ac:dyDescent="0.25">
      <c r="A13" s="182"/>
      <c r="B13" s="188"/>
      <c r="C13" s="186"/>
      <c r="D13" s="184"/>
      <c r="E13" s="184"/>
      <c r="F13" s="184"/>
      <c r="G13" s="184"/>
      <c r="H13" s="184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1544.3667499999999</v>
      </c>
      <c r="F15" s="43">
        <v>1748.8</v>
      </c>
      <c r="G15" s="45">
        <f t="shared" ref="G15:G30" si="0">(F15-E15)/E15</f>
        <v>0.13237351166748446</v>
      </c>
      <c r="H15" s="43">
        <v>1698.8</v>
      </c>
      <c r="I15" s="45">
        <f>(F15-H15)/H15</f>
        <v>2.9432540616906051E-2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2707.49</v>
      </c>
      <c r="F16" s="47">
        <v>2500</v>
      </c>
      <c r="G16" s="48">
        <f t="shared" si="0"/>
        <v>-7.6635555440647901E-2</v>
      </c>
      <c r="H16" s="47">
        <v>2411.25</v>
      </c>
      <c r="I16" s="44">
        <f t="shared" ref="I16:I30" si="1">(F16-H16)/H16</f>
        <v>3.6806635562467598E-2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1619.7525000000001</v>
      </c>
      <c r="F17" s="47">
        <v>1563.8</v>
      </c>
      <c r="G17" s="48">
        <f t="shared" si="0"/>
        <v>-3.4543857780741254E-2</v>
      </c>
      <c r="H17" s="47">
        <v>1589.8</v>
      </c>
      <c r="I17" s="44">
        <f>(F17-H17)/H17</f>
        <v>-1.6354258397282679E-2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778.57500000000005</v>
      </c>
      <c r="F18" s="47">
        <v>912.8</v>
      </c>
      <c r="G18" s="48">
        <f t="shared" si="0"/>
        <v>0.17239829175095514</v>
      </c>
      <c r="H18" s="47">
        <v>883.8</v>
      </c>
      <c r="I18" s="44">
        <f t="shared" si="1"/>
        <v>3.2812853586784339E-2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2989.0222222222224</v>
      </c>
      <c r="F19" s="47">
        <v>3036</v>
      </c>
      <c r="G19" s="48">
        <f>(F19-E19)/E19</f>
        <v>1.5716770999063195E-2</v>
      </c>
      <c r="H19" s="47">
        <v>2986.25</v>
      </c>
      <c r="I19" s="44">
        <f>(F19-H19)/H19</f>
        <v>1.6659690246965259E-2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1749.0900000000001</v>
      </c>
      <c r="F20" s="47">
        <v>1718.8</v>
      </c>
      <c r="G20" s="48">
        <f t="shared" si="0"/>
        <v>-1.7317576568387099E-2</v>
      </c>
      <c r="H20" s="47">
        <v>1783.8</v>
      </c>
      <c r="I20" s="44">
        <f t="shared" si="1"/>
        <v>-3.6439062675187803E-2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1284.4749999999999</v>
      </c>
      <c r="F21" s="47">
        <v>1543.8</v>
      </c>
      <c r="G21" s="48">
        <f t="shared" si="0"/>
        <v>0.20189182350765883</v>
      </c>
      <c r="H21" s="47">
        <v>1544.8</v>
      </c>
      <c r="I21" s="44">
        <f t="shared" si="1"/>
        <v>-6.4733298808907305E-4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430.63749999999999</v>
      </c>
      <c r="F22" s="47">
        <v>390</v>
      </c>
      <c r="G22" s="48">
        <f t="shared" si="0"/>
        <v>-9.4365911004034686E-2</v>
      </c>
      <c r="H22" s="47">
        <v>434.5</v>
      </c>
      <c r="I22" s="44">
        <f t="shared" si="1"/>
        <v>-0.10241657077100115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541.51250000000005</v>
      </c>
      <c r="F23" s="47">
        <v>544.79999999999995</v>
      </c>
      <c r="G23" s="48">
        <f t="shared" si="0"/>
        <v>6.0709586574638789E-3</v>
      </c>
      <c r="H23" s="47">
        <v>554.29999999999995</v>
      </c>
      <c r="I23" s="44">
        <f t="shared" si="1"/>
        <v>-1.7138733537795419E-2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528.65</v>
      </c>
      <c r="F24" s="47">
        <v>549.79999999999995</v>
      </c>
      <c r="G24" s="48">
        <f t="shared" si="0"/>
        <v>4.0007566442826027E-2</v>
      </c>
      <c r="H24" s="47">
        <v>559.29999999999995</v>
      </c>
      <c r="I24" s="44">
        <f t="shared" si="1"/>
        <v>-1.6985517611299839E-2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500.54999999999995</v>
      </c>
      <c r="F25" s="47">
        <v>514.79999999999995</v>
      </c>
      <c r="G25" s="48">
        <f t="shared" si="0"/>
        <v>2.8468684447108185E-2</v>
      </c>
      <c r="H25" s="47">
        <v>524.29999999999995</v>
      </c>
      <c r="I25" s="44">
        <f t="shared" si="1"/>
        <v>-1.8119397291626933E-2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1543.2249999999999</v>
      </c>
      <c r="F26" s="47">
        <v>1454.8</v>
      </c>
      <c r="G26" s="48">
        <f t="shared" si="0"/>
        <v>-5.7298838471382951E-2</v>
      </c>
      <c r="H26" s="47">
        <v>1469.8</v>
      </c>
      <c r="I26" s="44">
        <f t="shared" si="1"/>
        <v>-1.0205470131990748E-2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527.73749999999995</v>
      </c>
      <c r="F27" s="47">
        <v>542.29999999999995</v>
      </c>
      <c r="G27" s="48">
        <f t="shared" si="0"/>
        <v>2.7594211137165734E-2</v>
      </c>
      <c r="H27" s="47">
        <v>551.79999999999995</v>
      </c>
      <c r="I27" s="44">
        <f t="shared" si="1"/>
        <v>-1.7216382747372239E-2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1188.2593750000001</v>
      </c>
      <c r="F28" s="47">
        <v>1049.8</v>
      </c>
      <c r="G28" s="48">
        <f t="shared" si="0"/>
        <v>-0.1165228551215934</v>
      </c>
      <c r="H28" s="47">
        <v>1034.8</v>
      </c>
      <c r="I28" s="44">
        <f t="shared" si="1"/>
        <v>1.4495554696559722E-2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1208.6875</v>
      </c>
      <c r="F29" s="47">
        <v>2017.2222222222222</v>
      </c>
      <c r="G29" s="48">
        <f t="shared" si="0"/>
        <v>0.66893611642564532</v>
      </c>
      <c r="H29" s="47">
        <v>1889.4444444444443</v>
      </c>
      <c r="I29" s="44">
        <f t="shared" si="1"/>
        <v>6.762716847985889E-2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1257.0650000000001</v>
      </c>
      <c r="F30" s="50">
        <v>1092.2</v>
      </c>
      <c r="G30" s="51">
        <f t="shared" si="0"/>
        <v>-0.13115073603990246</v>
      </c>
      <c r="H30" s="50">
        <v>1197.5</v>
      </c>
      <c r="I30" s="56">
        <f t="shared" si="1"/>
        <v>-8.7933194154488484E-2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43">
        <v>2448.75</v>
      </c>
      <c r="G32" s="45">
        <f>(F32-E32)/E32</f>
        <v>4.3321114557432518E-3</v>
      </c>
      <c r="H32" s="43">
        <v>2436.25</v>
      </c>
      <c r="I32" s="44">
        <f>(F32-H32)/H32</f>
        <v>5.1308363263211903E-3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47">
        <v>2144.6999999999998</v>
      </c>
      <c r="G33" s="48">
        <f>(F33-E33)/E33</f>
        <v>-4.3889173706618045E-2</v>
      </c>
      <c r="H33" s="47">
        <v>2258.8000000000002</v>
      </c>
      <c r="I33" s="44">
        <f>(F33-H33)/H33</f>
        <v>-5.0513547016114907E-2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47">
        <v>1391.25</v>
      </c>
      <c r="G34" s="48">
        <f>(F34-E34)/E34</f>
        <v>0.19799021802776157</v>
      </c>
      <c r="H34" s="47">
        <v>1403.75</v>
      </c>
      <c r="I34" s="44">
        <f>(F34-H34)/H34</f>
        <v>-8.9047195013357075E-3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47">
        <v>1471.2857142857142</v>
      </c>
      <c r="G35" s="48">
        <f>(F35-E35)/E35</f>
        <v>0.10605660588432693</v>
      </c>
      <c r="H35" s="47">
        <v>1640</v>
      </c>
      <c r="I35" s="44">
        <f>(F35-H35)/H35</f>
        <v>-0.10287456445993036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50">
        <v>1529.7</v>
      </c>
      <c r="G36" s="51">
        <f>(F36-E36)/E36</f>
        <v>0.26416263790752459</v>
      </c>
      <c r="H36" s="50">
        <v>1603.8</v>
      </c>
      <c r="I36" s="56">
        <f>(F36-H36)/H36</f>
        <v>-4.620276842499059E-2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26391.363055555554</v>
      </c>
      <c r="F38" s="43">
        <v>32542</v>
      </c>
      <c r="G38" s="45">
        <f t="shared" ref="G38:G43" si="2">(F38-E38)/E38</f>
        <v>0.23305491768261272</v>
      </c>
      <c r="H38" s="43">
        <v>32542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15193.075000000001</v>
      </c>
      <c r="F39" s="57">
        <v>17919.777777777777</v>
      </c>
      <c r="G39" s="48">
        <f t="shared" si="2"/>
        <v>0.17947010580661102</v>
      </c>
      <c r="H39" s="57">
        <v>16708.666666666668</v>
      </c>
      <c r="I39" s="44">
        <f>(F39-H39)/H39</f>
        <v>7.2484006969104425E-2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10690.6875</v>
      </c>
      <c r="F40" s="57">
        <v>13562.571428571429</v>
      </c>
      <c r="G40" s="48">
        <f t="shared" si="2"/>
        <v>0.26863416675227197</v>
      </c>
      <c r="H40" s="57">
        <v>14048.285714285714</v>
      </c>
      <c r="I40" s="44">
        <f t="shared" si="3"/>
        <v>-3.457463035652536E-2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5953.2</v>
      </c>
      <c r="F41" s="47">
        <v>5579</v>
      </c>
      <c r="G41" s="48">
        <f t="shared" si="2"/>
        <v>-6.2856950883558388E-2</v>
      </c>
      <c r="H41" s="47">
        <v>5579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9968.5119047619046</v>
      </c>
      <c r="F42" s="47">
        <v>12656</v>
      </c>
      <c r="G42" s="48">
        <f t="shared" si="2"/>
        <v>0.26959772139654031</v>
      </c>
      <c r="H42" s="47">
        <v>13104</v>
      </c>
      <c r="I42" s="44">
        <f t="shared" si="3"/>
        <v>-3.4188034188034191E-2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12760</v>
      </c>
      <c r="F43" s="50">
        <v>12508.333333333334</v>
      </c>
      <c r="G43" s="51">
        <f t="shared" si="2"/>
        <v>-1.972309299895502E-2</v>
      </c>
      <c r="H43" s="50">
        <v>12683.333333333334</v>
      </c>
      <c r="I43" s="59">
        <f t="shared" si="3"/>
        <v>-1.3797634691195795E-2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6510.666666666667</v>
      </c>
      <c r="F45" s="43">
        <v>7209.3</v>
      </c>
      <c r="G45" s="45">
        <f t="shared" ref="G45:G50" si="4">(F45-E45)/E45</f>
        <v>0.10730595945115705</v>
      </c>
      <c r="H45" s="43">
        <v>7004.5</v>
      </c>
      <c r="I45" s="44">
        <f t="shared" ref="I45:I50" si="5">(F45-H45)/H45</f>
        <v>2.9238346777071909E-2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6144.2222222222226</v>
      </c>
      <c r="F46" s="47">
        <v>6239.4444444444443</v>
      </c>
      <c r="G46" s="48">
        <f t="shared" si="4"/>
        <v>1.5497848023436568E-2</v>
      </c>
      <c r="H46" s="47">
        <v>6113.333333333333</v>
      </c>
      <c r="I46" s="87">
        <f t="shared" si="5"/>
        <v>2.06288622319157E-2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19287.098214285714</v>
      </c>
      <c r="F47" s="47">
        <v>19551.666666666668</v>
      </c>
      <c r="G47" s="48">
        <f t="shared" si="4"/>
        <v>1.3717379848514047E-2</v>
      </c>
      <c r="H47" s="47">
        <v>19551.666666666668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18663.571166666668</v>
      </c>
      <c r="F48" s="47">
        <v>20801.875</v>
      </c>
      <c r="G48" s="48">
        <f t="shared" si="4"/>
        <v>0.11457099041968798</v>
      </c>
      <c r="H48" s="47">
        <v>20909.910000000003</v>
      </c>
      <c r="I48" s="87">
        <f t="shared" si="5"/>
        <v>-5.166688904926108E-3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2296.4285714285711</v>
      </c>
      <c r="F49" s="47">
        <v>2359.375</v>
      </c>
      <c r="G49" s="48">
        <f t="shared" si="4"/>
        <v>2.7410575427682882E-2</v>
      </c>
      <c r="H49" s="47">
        <v>2359.375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27478.5</v>
      </c>
      <c r="F50" s="50">
        <v>28408.888888888891</v>
      </c>
      <c r="G50" s="56">
        <f t="shared" si="4"/>
        <v>3.3858794653597923E-2</v>
      </c>
      <c r="H50" s="50">
        <v>28408.888888888891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3502.9375</v>
      </c>
      <c r="F53" s="70">
        <v>5388.5</v>
      </c>
      <c r="G53" s="48">
        <f t="shared" si="6"/>
        <v>0.53828037183078492</v>
      </c>
      <c r="H53" s="70">
        <v>5001.25</v>
      </c>
      <c r="I53" s="87">
        <f t="shared" si="7"/>
        <v>7.7430642339415143E-2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2187.5</v>
      </c>
      <c r="F54" s="70">
        <v>3404.6</v>
      </c>
      <c r="G54" s="48">
        <f t="shared" si="6"/>
        <v>0.55638857142857134</v>
      </c>
      <c r="H54" s="70">
        <v>3404.6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4507.5</v>
      </c>
      <c r="F55" s="70">
        <v>5216.666666666667</v>
      </c>
      <c r="G55" s="48">
        <f t="shared" si="6"/>
        <v>0.15733037530042529</v>
      </c>
      <c r="H55" s="70">
        <v>5216.666666666667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2073.3333333333335</v>
      </c>
      <c r="F56" s="105">
        <v>2920</v>
      </c>
      <c r="G56" s="55">
        <f t="shared" si="6"/>
        <v>0.40836012861736326</v>
      </c>
      <c r="H56" s="105">
        <v>2896.25</v>
      </c>
      <c r="I56" s="88">
        <f t="shared" si="7"/>
        <v>8.2002589555459655E-3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4158.6736111111113</v>
      </c>
      <c r="F57" s="50">
        <v>5362.2222222222226</v>
      </c>
      <c r="G57" s="51">
        <f t="shared" si="6"/>
        <v>0.2894068454652175</v>
      </c>
      <c r="H57" s="50">
        <v>5391.1111111111113</v>
      </c>
      <c r="I57" s="126">
        <f t="shared" si="7"/>
        <v>-5.3586150041219742E-3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5209.53125</v>
      </c>
      <c r="F58" s="68">
        <v>6008.125</v>
      </c>
      <c r="G58" s="44">
        <f t="shared" si="6"/>
        <v>0.15329474220929187</v>
      </c>
      <c r="H58" s="68">
        <v>5833.125</v>
      </c>
      <c r="I58" s="44">
        <f t="shared" si="7"/>
        <v>3.00010714668381E-2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4997.5</v>
      </c>
      <c r="F59" s="70">
        <v>5789</v>
      </c>
      <c r="G59" s="48">
        <f t="shared" si="6"/>
        <v>0.15837918959479741</v>
      </c>
      <c r="H59" s="70">
        <v>5469</v>
      </c>
      <c r="I59" s="44">
        <f t="shared" si="7"/>
        <v>5.851161089778753E-2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21405</v>
      </c>
      <c r="F60" s="73">
        <v>23400.625</v>
      </c>
      <c r="G60" s="51">
        <f t="shared" si="6"/>
        <v>9.3231721560383091E-2</v>
      </c>
      <c r="H60" s="73">
        <v>22700.625</v>
      </c>
      <c r="I60" s="51">
        <f t="shared" si="7"/>
        <v>3.0836155392197351E-2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6430.5</v>
      </c>
      <c r="F62" s="54">
        <v>7424</v>
      </c>
      <c r="G62" s="45">
        <f t="shared" ref="G62:G67" si="8">(F62-E62)/E62</f>
        <v>0.15449809501593967</v>
      </c>
      <c r="H62" s="54">
        <v>7339</v>
      </c>
      <c r="I62" s="44">
        <f t="shared" ref="I62:I67" si="9">(F62-H62)/H62</f>
        <v>1.1581959395012945E-2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48985.428571428572</v>
      </c>
      <c r="G63" s="48">
        <f t="shared" si="8"/>
        <v>4.1210258364517589E-2</v>
      </c>
      <c r="H63" s="46">
        <v>48628.285714285717</v>
      </c>
      <c r="I63" s="44">
        <f t="shared" si="9"/>
        <v>7.3443439738188395E-3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10671.25</v>
      </c>
      <c r="F64" s="46">
        <v>13805.428571428571</v>
      </c>
      <c r="G64" s="48">
        <f t="shared" si="8"/>
        <v>0.29370304054619378</v>
      </c>
      <c r="H64" s="46">
        <v>12911.142857142857</v>
      </c>
      <c r="I64" s="87">
        <f t="shared" si="9"/>
        <v>6.9264644050543236E-2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7897.6944444444453</v>
      </c>
      <c r="F65" s="46">
        <v>9232.2222222222226</v>
      </c>
      <c r="G65" s="48">
        <f t="shared" si="8"/>
        <v>0.16897688143867579</v>
      </c>
      <c r="H65" s="46">
        <v>9008.8888888888887</v>
      </c>
      <c r="I65" s="87">
        <f t="shared" si="9"/>
        <v>2.479033053774057E-2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3858.4277777777779</v>
      </c>
      <c r="F66" s="46">
        <v>4839.2857142857147</v>
      </c>
      <c r="G66" s="48">
        <f t="shared" si="8"/>
        <v>0.25421181709220741</v>
      </c>
      <c r="H66" s="46">
        <v>4839.2857142857147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3654.3749999999995</v>
      </c>
      <c r="F67" s="58">
        <v>4315</v>
      </c>
      <c r="G67" s="51">
        <f t="shared" si="8"/>
        <v>0.18077646656405008</v>
      </c>
      <c r="H67" s="58">
        <v>4247</v>
      </c>
      <c r="I67" s="88">
        <f t="shared" si="9"/>
        <v>1.6011302095596893E-2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3733.3444444444444</v>
      </c>
      <c r="F69" s="43">
        <v>4689.2222222222226</v>
      </c>
      <c r="G69" s="45">
        <f>(F69-E69)/E69</f>
        <v>0.25603792845854639</v>
      </c>
      <c r="H69" s="43">
        <v>4417</v>
      </c>
      <c r="I69" s="44">
        <f>(F69-H69)/H69</f>
        <v>6.1630568762106097E-2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3055.3333333333335</v>
      </c>
      <c r="G70" s="48">
        <f>(F70-E70)/E70</f>
        <v>9.8909003716580735E-2</v>
      </c>
      <c r="H70" s="47">
        <v>2977.5555555555557</v>
      </c>
      <c r="I70" s="44">
        <f>(F70-H70)/H70</f>
        <v>2.6121352339726862E-2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1323.7777777777778</v>
      </c>
      <c r="F71" s="47">
        <v>1354.4444444444443</v>
      </c>
      <c r="G71" s="48">
        <f>(F71-E71)/E71</f>
        <v>2.316602316602305E-2</v>
      </c>
      <c r="H71" s="47">
        <v>1354.4444444444443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2222.4569444444446</v>
      </c>
      <c r="F72" s="47">
        <v>3026.4444444444443</v>
      </c>
      <c r="G72" s="48">
        <f>(F72-E72)/E72</f>
        <v>0.36175616450512399</v>
      </c>
      <c r="H72" s="47">
        <v>2954.2222222222222</v>
      </c>
      <c r="I72" s="44">
        <f>(F72-H72)/H72</f>
        <v>2.4447119001053091E-2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1597.9027777777778</v>
      </c>
      <c r="F73" s="50">
        <v>2128</v>
      </c>
      <c r="G73" s="48">
        <f>(F73-E73)/E73</f>
        <v>0.33174560404697123</v>
      </c>
      <c r="H73" s="50">
        <v>2153</v>
      </c>
      <c r="I73" s="59">
        <f>(F73-H73)/H73</f>
        <v>-1.1611704598235021E-2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1560</v>
      </c>
      <c r="G75" s="44">
        <f t="shared" ref="G75:G81" si="10">(F75-E75)/E75</f>
        <v>6.3809059912323496E-2</v>
      </c>
      <c r="H75" s="43">
        <v>1482.5</v>
      </c>
      <c r="I75" s="45">
        <f t="shared" ref="I75:I81" si="11">(F75-H75)/H75</f>
        <v>5.2276559865092748E-2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1268.0555555555557</v>
      </c>
      <c r="F76" s="32">
        <v>1826.1111111111111</v>
      </c>
      <c r="G76" s="48">
        <f t="shared" si="10"/>
        <v>0.44008762322015321</v>
      </c>
      <c r="H76" s="32">
        <v>1627.7777777777778</v>
      </c>
      <c r="I76" s="44">
        <f t="shared" si="11"/>
        <v>0.12184300341296923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831</v>
      </c>
      <c r="F77" s="47">
        <v>985.625</v>
      </c>
      <c r="G77" s="48">
        <f t="shared" si="10"/>
        <v>0.18607099879663055</v>
      </c>
      <c r="H77" s="47">
        <v>966.875</v>
      </c>
      <c r="I77" s="44">
        <f t="shared" si="11"/>
        <v>1.9392372333548805E-2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1834.2222222222222</v>
      </c>
      <c r="G78" s="48">
        <f t="shared" si="10"/>
        <v>0.19782029793131473</v>
      </c>
      <c r="H78" s="47">
        <v>1756.6666666666667</v>
      </c>
      <c r="I78" s="44">
        <f t="shared" si="11"/>
        <v>4.414927261227064E-2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1932.8</v>
      </c>
      <c r="F79" s="61">
        <v>2072.3000000000002</v>
      </c>
      <c r="G79" s="48">
        <f t="shared" si="10"/>
        <v>7.2175082781457067E-2</v>
      </c>
      <c r="H79" s="61">
        <v>2057.3000000000002</v>
      </c>
      <c r="I79" s="44">
        <f t="shared" si="11"/>
        <v>7.2911097068973892E-3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8982.6666666666661</v>
      </c>
      <c r="G80" s="48">
        <f t="shared" si="10"/>
        <v>1.7289543223857992E-2</v>
      </c>
      <c r="H80" s="61">
        <v>8982.6666666666661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3967.3</v>
      </c>
      <c r="F81" s="50">
        <v>4305</v>
      </c>
      <c r="G81" s="51">
        <f t="shared" si="10"/>
        <v>8.5120863055478488E-2</v>
      </c>
      <c r="H81" s="50">
        <v>4492.2222222222226</v>
      </c>
      <c r="I81" s="56">
        <f t="shared" si="11"/>
        <v>-4.1676972545139836E-2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C26" sqref="C2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203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1" t="s">
        <v>3</v>
      </c>
      <c r="B12" s="187"/>
      <c r="C12" s="189" t="s">
        <v>0</v>
      </c>
      <c r="D12" s="183" t="s">
        <v>23</v>
      </c>
      <c r="E12" s="183" t="s">
        <v>217</v>
      </c>
      <c r="F12" s="191" t="s">
        <v>223</v>
      </c>
      <c r="G12" s="183" t="s">
        <v>197</v>
      </c>
      <c r="H12" s="191" t="s">
        <v>218</v>
      </c>
      <c r="I12" s="183" t="s">
        <v>187</v>
      </c>
    </row>
    <row r="13" spans="1:9" ht="30.75" customHeight="1" thickBot="1" x14ac:dyDescent="0.25">
      <c r="A13" s="182"/>
      <c r="B13" s="188"/>
      <c r="C13" s="190"/>
      <c r="D13" s="184"/>
      <c r="E13" s="184"/>
      <c r="F13" s="192"/>
      <c r="G13" s="184"/>
      <c r="H13" s="192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1544.3667499999999</v>
      </c>
      <c r="F15" s="83">
        <v>1950</v>
      </c>
      <c r="G15" s="44">
        <f>(F15-E15)/E15</f>
        <v>0.2626534467929979</v>
      </c>
      <c r="H15" s="83">
        <v>1725</v>
      </c>
      <c r="I15" s="127">
        <f>(F15-H15)/H15</f>
        <v>0.13043478260869565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2707.49</v>
      </c>
      <c r="F16" s="83">
        <v>2200</v>
      </c>
      <c r="G16" s="48">
        <f t="shared" ref="G16:G39" si="0">(F16-E16)/E16</f>
        <v>-0.18743928878777016</v>
      </c>
      <c r="H16" s="83">
        <v>1700</v>
      </c>
      <c r="I16" s="48">
        <f>(F16-H16)/H16</f>
        <v>0.29411764705882354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1619.7525000000001</v>
      </c>
      <c r="F17" s="83">
        <v>2200</v>
      </c>
      <c r="G17" s="48">
        <f t="shared" si="0"/>
        <v>0.35823219905510251</v>
      </c>
      <c r="H17" s="83">
        <v>1425</v>
      </c>
      <c r="I17" s="48">
        <f t="shared" ref="I17:I29" si="1">(F17-H17)/H17</f>
        <v>0.54385964912280704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778.57500000000005</v>
      </c>
      <c r="F18" s="83">
        <v>923.2</v>
      </c>
      <c r="G18" s="48">
        <f t="shared" si="0"/>
        <v>0.18575602864207044</v>
      </c>
      <c r="H18" s="83">
        <v>898.2</v>
      </c>
      <c r="I18" s="48">
        <f t="shared" si="1"/>
        <v>2.7833444667112E-2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2989.0222222222224</v>
      </c>
      <c r="F19" s="83">
        <v>2800</v>
      </c>
      <c r="G19" s="48">
        <f t="shared" si="0"/>
        <v>-6.3238814625369913E-2</v>
      </c>
      <c r="H19" s="83">
        <v>2650</v>
      </c>
      <c r="I19" s="48">
        <f t="shared" si="1"/>
        <v>5.6603773584905662E-2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1749.0900000000001</v>
      </c>
      <c r="F20" s="83">
        <v>1708.2</v>
      </c>
      <c r="G20" s="48">
        <f t="shared" si="0"/>
        <v>-2.3377870778519171E-2</v>
      </c>
      <c r="H20" s="83">
        <v>1508.2</v>
      </c>
      <c r="I20" s="48">
        <f t="shared" si="1"/>
        <v>0.13260840737302745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1284.4749999999999</v>
      </c>
      <c r="F21" s="83">
        <v>1291.5999999999999</v>
      </c>
      <c r="G21" s="48">
        <f t="shared" si="0"/>
        <v>5.5470133712217061E-3</v>
      </c>
      <c r="H21" s="83">
        <v>1191.5999999999999</v>
      </c>
      <c r="I21" s="48">
        <f t="shared" si="1"/>
        <v>8.3920778784827135E-2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430.63749999999999</v>
      </c>
      <c r="F22" s="83">
        <v>395</v>
      </c>
      <c r="G22" s="48">
        <f t="shared" si="0"/>
        <v>-8.2755217555368465E-2</v>
      </c>
      <c r="H22" s="83">
        <v>336.6</v>
      </c>
      <c r="I22" s="48">
        <f t="shared" si="1"/>
        <v>0.17349970291146755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541.51250000000005</v>
      </c>
      <c r="F23" s="83">
        <v>468.75</v>
      </c>
      <c r="G23" s="48">
        <f t="shared" si="0"/>
        <v>-0.1343690127190047</v>
      </c>
      <c r="H23" s="83">
        <v>431.25</v>
      </c>
      <c r="I23" s="48">
        <f t="shared" si="1"/>
        <v>8.6956521739130432E-2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528.65</v>
      </c>
      <c r="F24" s="83">
        <v>470</v>
      </c>
      <c r="G24" s="48">
        <f t="shared" si="0"/>
        <v>-0.11094296793719849</v>
      </c>
      <c r="H24" s="83">
        <v>420</v>
      </c>
      <c r="I24" s="48">
        <f t="shared" si="1"/>
        <v>0.11904761904761904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500.54999999999995</v>
      </c>
      <c r="F25" s="83">
        <v>470</v>
      </c>
      <c r="G25" s="48">
        <f t="shared" si="0"/>
        <v>-6.1032863849765175E-2</v>
      </c>
      <c r="H25" s="83">
        <v>450</v>
      </c>
      <c r="I25" s="48">
        <f t="shared" si="1"/>
        <v>4.4444444444444446E-2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1543.2249999999999</v>
      </c>
      <c r="F26" s="83">
        <v>1250</v>
      </c>
      <c r="G26" s="48">
        <f t="shared" si="0"/>
        <v>-0.19000793792220833</v>
      </c>
      <c r="H26" s="83">
        <v>1175</v>
      </c>
      <c r="I26" s="48">
        <f t="shared" si="1"/>
        <v>6.3829787234042548E-2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527.73749999999995</v>
      </c>
      <c r="F27" s="83">
        <v>470</v>
      </c>
      <c r="G27" s="48">
        <f t="shared" si="0"/>
        <v>-0.10940571780477976</v>
      </c>
      <c r="H27" s="83">
        <v>450</v>
      </c>
      <c r="I27" s="48">
        <f t="shared" si="1"/>
        <v>4.4444444444444446E-2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1188.2593750000001</v>
      </c>
      <c r="F28" s="83">
        <v>1250</v>
      </c>
      <c r="G28" s="48">
        <f t="shared" si="0"/>
        <v>5.1958878927422646E-2</v>
      </c>
      <c r="H28" s="83">
        <v>1125</v>
      </c>
      <c r="I28" s="48">
        <f t="shared" si="1"/>
        <v>0.1111111111111111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1208.6875</v>
      </c>
      <c r="F29" s="83">
        <v>1541.5</v>
      </c>
      <c r="G29" s="48">
        <f t="shared" si="0"/>
        <v>0.27535032835203477</v>
      </c>
      <c r="H29" s="83">
        <v>1510.25</v>
      </c>
      <c r="I29" s="48">
        <f t="shared" si="1"/>
        <v>2.0691938420791259E-2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1257.0650000000001</v>
      </c>
      <c r="F30" s="95">
        <v>1200</v>
      </c>
      <c r="G30" s="51">
        <f t="shared" si="0"/>
        <v>-4.5395425057574629E-2</v>
      </c>
      <c r="H30" s="95">
        <v>1075</v>
      </c>
      <c r="I30" s="51">
        <f>(F30-H30)/H30</f>
        <v>0.11627906976744186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83">
        <v>2383.1999999999998</v>
      </c>
      <c r="G32" s="44">
        <f t="shared" si="0"/>
        <v>-2.2552613365461098E-2</v>
      </c>
      <c r="H32" s="83">
        <v>2258.1999999999998</v>
      </c>
      <c r="I32" s="45">
        <f>(F32-H32)/H32</f>
        <v>5.535382162784519E-2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83">
        <v>2350</v>
      </c>
      <c r="G33" s="48">
        <f t="shared" si="0"/>
        <v>4.7633907674475583E-2</v>
      </c>
      <c r="H33" s="83">
        <v>2033.2</v>
      </c>
      <c r="I33" s="48">
        <f>(F33-H33)/H33</f>
        <v>0.15581349596694863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83">
        <v>1191.5999999999999</v>
      </c>
      <c r="G34" s="48">
        <f>(F34-E34)/E34</f>
        <v>2.6073778114559274E-2</v>
      </c>
      <c r="H34" s="83">
        <v>1100</v>
      </c>
      <c r="I34" s="48">
        <f>(F34-H34)/H34</f>
        <v>8.3272727272727193E-2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83">
        <v>1300</v>
      </c>
      <c r="G35" s="48">
        <f t="shared" si="0"/>
        <v>-2.2709475332811389E-2</v>
      </c>
      <c r="H35" s="83">
        <v>1150</v>
      </c>
      <c r="I35" s="48">
        <f>(F35-H35)/H35</f>
        <v>0.13043478260869565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83">
        <v>1725</v>
      </c>
      <c r="G36" s="55">
        <f t="shared" si="0"/>
        <v>0.42556092723441186</v>
      </c>
      <c r="H36" s="83">
        <v>1600</v>
      </c>
      <c r="I36" s="48">
        <f>(F36-H36)/H36</f>
        <v>7.8125E-2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26391.363055555554</v>
      </c>
      <c r="F38" s="84">
        <v>29900</v>
      </c>
      <c r="G38" s="45">
        <f t="shared" si="0"/>
        <v>0.1329464089087985</v>
      </c>
      <c r="H38" s="84">
        <v>27200</v>
      </c>
      <c r="I38" s="45">
        <f>(F38-H38)/H38</f>
        <v>9.9264705882352935E-2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15193.075000000001</v>
      </c>
      <c r="F39" s="85">
        <v>18900</v>
      </c>
      <c r="G39" s="51">
        <f t="shared" si="0"/>
        <v>0.2439878036539673</v>
      </c>
      <c r="H39" s="85">
        <v>18333.2</v>
      </c>
      <c r="I39" s="51">
        <f>(F39-H39)/H39</f>
        <v>3.0916588484279844E-2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204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1" t="s">
        <v>3</v>
      </c>
      <c r="B12" s="187"/>
      <c r="C12" s="189" t="s">
        <v>0</v>
      </c>
      <c r="D12" s="183" t="s">
        <v>222</v>
      </c>
      <c r="E12" s="191" t="s">
        <v>223</v>
      </c>
      <c r="F12" s="198" t="s">
        <v>186</v>
      </c>
      <c r="G12" s="183" t="s">
        <v>217</v>
      </c>
      <c r="H12" s="200" t="s">
        <v>225</v>
      </c>
      <c r="I12" s="196" t="s">
        <v>196</v>
      </c>
    </row>
    <row r="13" spans="1:9" ht="39.75" customHeight="1" thickBot="1" x14ac:dyDescent="0.25">
      <c r="A13" s="182"/>
      <c r="B13" s="188"/>
      <c r="C13" s="190"/>
      <c r="D13" s="184"/>
      <c r="E13" s="192"/>
      <c r="F13" s="199"/>
      <c r="G13" s="184"/>
      <c r="H13" s="201"/>
      <c r="I13" s="19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1748.8</v>
      </c>
      <c r="E15" s="83">
        <v>1950</v>
      </c>
      <c r="F15" s="67">
        <f t="shared" ref="F15:F30" si="0">D15-E15</f>
        <v>-201.20000000000005</v>
      </c>
      <c r="G15" s="42">
        <v>1544.3667499999999</v>
      </c>
      <c r="H15" s="66">
        <f>AVERAGE(D15:E15)</f>
        <v>1849.4</v>
      </c>
      <c r="I15" s="69">
        <f>(H15-G15)/G15</f>
        <v>0.19751347923024126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2500</v>
      </c>
      <c r="E16" s="83">
        <v>2200</v>
      </c>
      <c r="F16" s="71">
        <f t="shared" si="0"/>
        <v>300</v>
      </c>
      <c r="G16" s="46">
        <v>2707.49</v>
      </c>
      <c r="H16" s="68">
        <f t="shared" ref="H16:H30" si="1">AVERAGE(D16:E16)</f>
        <v>2350</v>
      </c>
      <c r="I16" s="72">
        <f t="shared" ref="I16:I39" si="2">(H16-G16)/G16</f>
        <v>-0.13203742211420902</v>
      </c>
    </row>
    <row r="17" spans="1:9" ht="16.5" x14ac:dyDescent="0.3">
      <c r="A17" s="37"/>
      <c r="B17" s="34" t="s">
        <v>6</v>
      </c>
      <c r="C17" s="15" t="s">
        <v>165</v>
      </c>
      <c r="D17" s="47">
        <v>1563.8</v>
      </c>
      <c r="E17" s="83">
        <v>2200</v>
      </c>
      <c r="F17" s="71">
        <f t="shared" si="0"/>
        <v>-636.20000000000005</v>
      </c>
      <c r="G17" s="46">
        <v>1619.7525000000001</v>
      </c>
      <c r="H17" s="68">
        <f t="shared" si="1"/>
        <v>1881.9</v>
      </c>
      <c r="I17" s="72">
        <f t="shared" si="2"/>
        <v>0.16184417063718071</v>
      </c>
    </row>
    <row r="18" spans="1:9" ht="16.5" x14ac:dyDescent="0.3">
      <c r="A18" s="37"/>
      <c r="B18" s="34" t="s">
        <v>7</v>
      </c>
      <c r="C18" s="15" t="s">
        <v>166</v>
      </c>
      <c r="D18" s="47">
        <v>912.8</v>
      </c>
      <c r="E18" s="83">
        <v>923.2</v>
      </c>
      <c r="F18" s="71">
        <f t="shared" si="0"/>
        <v>-10.400000000000091</v>
      </c>
      <c r="G18" s="46">
        <v>778.57500000000005</v>
      </c>
      <c r="H18" s="68">
        <f t="shared" si="1"/>
        <v>918</v>
      </c>
      <c r="I18" s="72">
        <f t="shared" si="2"/>
        <v>0.17907716019651279</v>
      </c>
    </row>
    <row r="19" spans="1:9" ht="16.5" x14ac:dyDescent="0.3">
      <c r="A19" s="37"/>
      <c r="B19" s="34" t="s">
        <v>8</v>
      </c>
      <c r="C19" s="15" t="s">
        <v>167</v>
      </c>
      <c r="D19" s="47">
        <v>3036</v>
      </c>
      <c r="E19" s="83">
        <v>2800</v>
      </c>
      <c r="F19" s="71">
        <f t="shared" si="0"/>
        <v>236</v>
      </c>
      <c r="G19" s="46">
        <v>2989.0222222222224</v>
      </c>
      <c r="H19" s="68">
        <f t="shared" si="1"/>
        <v>2918</v>
      </c>
      <c r="I19" s="72">
        <f t="shared" si="2"/>
        <v>-2.3761021813153361E-2</v>
      </c>
    </row>
    <row r="20" spans="1:9" ht="16.5" x14ac:dyDescent="0.3">
      <c r="A20" s="37"/>
      <c r="B20" s="34" t="s">
        <v>9</v>
      </c>
      <c r="C20" s="15" t="s">
        <v>168</v>
      </c>
      <c r="D20" s="47">
        <v>1718.8</v>
      </c>
      <c r="E20" s="83">
        <v>1708.2</v>
      </c>
      <c r="F20" s="71">
        <f t="shared" si="0"/>
        <v>10.599999999999909</v>
      </c>
      <c r="G20" s="46">
        <v>1749.0900000000001</v>
      </c>
      <c r="H20" s="68">
        <f t="shared" si="1"/>
        <v>1713.5</v>
      </c>
      <c r="I20" s="72">
        <f t="shared" si="2"/>
        <v>-2.0347723673453135E-2</v>
      </c>
    </row>
    <row r="21" spans="1:9" ht="16.5" x14ac:dyDescent="0.3">
      <c r="A21" s="37"/>
      <c r="B21" s="34" t="s">
        <v>10</v>
      </c>
      <c r="C21" s="15" t="s">
        <v>169</v>
      </c>
      <c r="D21" s="47">
        <v>1543.8</v>
      </c>
      <c r="E21" s="83">
        <v>1291.5999999999999</v>
      </c>
      <c r="F21" s="71">
        <f t="shared" si="0"/>
        <v>252.20000000000005</v>
      </c>
      <c r="G21" s="46">
        <v>1284.4749999999999</v>
      </c>
      <c r="H21" s="68">
        <f t="shared" si="1"/>
        <v>1417.6999999999998</v>
      </c>
      <c r="I21" s="72">
        <f t="shared" si="2"/>
        <v>0.10371941843944017</v>
      </c>
    </row>
    <row r="22" spans="1:9" ht="16.5" x14ac:dyDescent="0.3">
      <c r="A22" s="37"/>
      <c r="B22" s="34" t="s">
        <v>11</v>
      </c>
      <c r="C22" s="15" t="s">
        <v>170</v>
      </c>
      <c r="D22" s="47">
        <v>390</v>
      </c>
      <c r="E22" s="83">
        <v>395</v>
      </c>
      <c r="F22" s="71">
        <f t="shared" si="0"/>
        <v>-5</v>
      </c>
      <c r="G22" s="46">
        <v>430.63749999999999</v>
      </c>
      <c r="H22" s="68">
        <f t="shared" si="1"/>
        <v>392.5</v>
      </c>
      <c r="I22" s="72">
        <f t="shared" si="2"/>
        <v>-8.8560564279701576E-2</v>
      </c>
    </row>
    <row r="23" spans="1:9" ht="16.5" x14ac:dyDescent="0.3">
      <c r="A23" s="37"/>
      <c r="B23" s="34" t="s">
        <v>12</v>
      </c>
      <c r="C23" s="15" t="s">
        <v>171</v>
      </c>
      <c r="D23" s="47">
        <v>544.79999999999995</v>
      </c>
      <c r="E23" s="83">
        <v>468.75</v>
      </c>
      <c r="F23" s="71">
        <f t="shared" si="0"/>
        <v>76.049999999999955</v>
      </c>
      <c r="G23" s="46">
        <v>541.51250000000005</v>
      </c>
      <c r="H23" s="68">
        <f t="shared" si="1"/>
        <v>506.77499999999998</v>
      </c>
      <c r="I23" s="72">
        <f t="shared" si="2"/>
        <v>-6.4149027030770411E-2</v>
      </c>
    </row>
    <row r="24" spans="1:9" ht="16.5" x14ac:dyDescent="0.3">
      <c r="A24" s="37"/>
      <c r="B24" s="34" t="s">
        <v>13</v>
      </c>
      <c r="C24" s="15" t="s">
        <v>172</v>
      </c>
      <c r="D24" s="47">
        <v>549.79999999999995</v>
      </c>
      <c r="E24" s="83">
        <v>470</v>
      </c>
      <c r="F24" s="71">
        <f t="shared" si="0"/>
        <v>79.799999999999955</v>
      </c>
      <c r="G24" s="46">
        <v>528.65</v>
      </c>
      <c r="H24" s="68">
        <f t="shared" si="1"/>
        <v>509.9</v>
      </c>
      <c r="I24" s="72">
        <f t="shared" si="2"/>
        <v>-3.5467700747186227E-2</v>
      </c>
    </row>
    <row r="25" spans="1:9" ht="16.5" x14ac:dyDescent="0.3">
      <c r="A25" s="37"/>
      <c r="B25" s="34" t="s">
        <v>14</v>
      </c>
      <c r="C25" s="15" t="s">
        <v>173</v>
      </c>
      <c r="D25" s="47">
        <v>514.79999999999995</v>
      </c>
      <c r="E25" s="83">
        <v>470</v>
      </c>
      <c r="F25" s="71">
        <f t="shared" si="0"/>
        <v>44.799999999999955</v>
      </c>
      <c r="G25" s="46">
        <v>500.54999999999995</v>
      </c>
      <c r="H25" s="68">
        <f t="shared" si="1"/>
        <v>492.4</v>
      </c>
      <c r="I25" s="72">
        <f t="shared" si="2"/>
        <v>-1.6282089701328495E-2</v>
      </c>
    </row>
    <row r="26" spans="1:9" ht="16.5" x14ac:dyDescent="0.3">
      <c r="A26" s="37"/>
      <c r="B26" s="34" t="s">
        <v>15</v>
      </c>
      <c r="C26" s="15" t="s">
        <v>174</v>
      </c>
      <c r="D26" s="47">
        <v>1454.8</v>
      </c>
      <c r="E26" s="83">
        <v>1250</v>
      </c>
      <c r="F26" s="71">
        <f t="shared" si="0"/>
        <v>204.79999999999995</v>
      </c>
      <c r="G26" s="46">
        <v>1543.2249999999999</v>
      </c>
      <c r="H26" s="68">
        <f t="shared" si="1"/>
        <v>1352.4</v>
      </c>
      <c r="I26" s="72">
        <f t="shared" si="2"/>
        <v>-0.12365338819679556</v>
      </c>
    </row>
    <row r="27" spans="1:9" ht="16.5" x14ac:dyDescent="0.3">
      <c r="A27" s="37"/>
      <c r="B27" s="34" t="s">
        <v>16</v>
      </c>
      <c r="C27" s="15" t="s">
        <v>175</v>
      </c>
      <c r="D27" s="47">
        <v>542.29999999999995</v>
      </c>
      <c r="E27" s="83">
        <v>470</v>
      </c>
      <c r="F27" s="71">
        <f t="shared" si="0"/>
        <v>72.299999999999955</v>
      </c>
      <c r="G27" s="46">
        <v>527.73749999999995</v>
      </c>
      <c r="H27" s="68">
        <f t="shared" si="1"/>
        <v>506.15</v>
      </c>
      <c r="I27" s="72">
        <f t="shared" si="2"/>
        <v>-4.0905753333807013E-2</v>
      </c>
    </row>
    <row r="28" spans="1:9" ht="16.5" x14ac:dyDescent="0.3">
      <c r="A28" s="37"/>
      <c r="B28" s="34" t="s">
        <v>17</v>
      </c>
      <c r="C28" s="15" t="s">
        <v>176</v>
      </c>
      <c r="D28" s="47">
        <v>1049.8</v>
      </c>
      <c r="E28" s="83">
        <v>1250</v>
      </c>
      <c r="F28" s="71">
        <f t="shared" si="0"/>
        <v>-200.20000000000005</v>
      </c>
      <c r="G28" s="46">
        <v>1188.2593750000001</v>
      </c>
      <c r="H28" s="68">
        <f t="shared" si="1"/>
        <v>1149.9000000000001</v>
      </c>
      <c r="I28" s="72">
        <f t="shared" si="2"/>
        <v>-3.2281988097085282E-2</v>
      </c>
    </row>
    <row r="29" spans="1:9" ht="16.5" x14ac:dyDescent="0.3">
      <c r="A29" s="37"/>
      <c r="B29" s="34" t="s">
        <v>18</v>
      </c>
      <c r="C29" s="15" t="s">
        <v>177</v>
      </c>
      <c r="D29" s="47">
        <v>2017.2222222222222</v>
      </c>
      <c r="E29" s="83">
        <v>1541.5</v>
      </c>
      <c r="F29" s="71">
        <f t="shared" si="0"/>
        <v>475.72222222222217</v>
      </c>
      <c r="G29" s="46">
        <v>1208.6875</v>
      </c>
      <c r="H29" s="68">
        <f t="shared" si="1"/>
        <v>1779.3611111111111</v>
      </c>
      <c r="I29" s="72">
        <f t="shared" si="2"/>
        <v>0.47214322238884004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1092.2</v>
      </c>
      <c r="E30" s="95">
        <v>1200</v>
      </c>
      <c r="F30" s="74">
        <f t="shared" si="0"/>
        <v>-107.79999999999995</v>
      </c>
      <c r="G30" s="49">
        <v>1257.0650000000001</v>
      </c>
      <c r="H30" s="107">
        <f t="shared" si="1"/>
        <v>1146.0999999999999</v>
      </c>
      <c r="I30" s="75">
        <f t="shared" si="2"/>
        <v>-8.8273080548738642E-2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2448.75</v>
      </c>
      <c r="E32" s="83">
        <v>2383.1999999999998</v>
      </c>
      <c r="F32" s="67">
        <f>D32-E32</f>
        <v>65.550000000000182</v>
      </c>
      <c r="G32" s="54">
        <v>2438.1875</v>
      </c>
      <c r="H32" s="68">
        <f>AVERAGE(D32:E32)</f>
        <v>2415.9749999999999</v>
      </c>
      <c r="I32" s="78">
        <f t="shared" si="2"/>
        <v>-9.1102509548589231E-3</v>
      </c>
    </row>
    <row r="33" spans="1:9" ht="16.5" x14ac:dyDescent="0.3">
      <c r="A33" s="37"/>
      <c r="B33" s="34" t="s">
        <v>27</v>
      </c>
      <c r="C33" s="15" t="s">
        <v>180</v>
      </c>
      <c r="D33" s="47">
        <v>2144.6999999999998</v>
      </c>
      <c r="E33" s="83">
        <v>2350</v>
      </c>
      <c r="F33" s="79">
        <f>D33-E33</f>
        <v>-205.30000000000018</v>
      </c>
      <c r="G33" s="46">
        <v>2243.15</v>
      </c>
      <c r="H33" s="68">
        <f>AVERAGE(D33:E33)</f>
        <v>2247.35</v>
      </c>
      <c r="I33" s="72">
        <f t="shared" si="2"/>
        <v>1.8723669839287688E-3</v>
      </c>
    </row>
    <row r="34" spans="1:9" ht="16.5" x14ac:dyDescent="0.3">
      <c r="A34" s="37"/>
      <c r="B34" s="39" t="s">
        <v>28</v>
      </c>
      <c r="C34" s="15" t="s">
        <v>181</v>
      </c>
      <c r="D34" s="47">
        <v>1391.25</v>
      </c>
      <c r="E34" s="83">
        <v>1191.5999999999999</v>
      </c>
      <c r="F34" s="71">
        <f>D34-E34</f>
        <v>199.65000000000009</v>
      </c>
      <c r="G34" s="46">
        <v>1161.32</v>
      </c>
      <c r="H34" s="68">
        <f>AVERAGE(D34:E34)</f>
        <v>1291.425</v>
      </c>
      <c r="I34" s="72">
        <f t="shared" si="2"/>
        <v>0.11203199807116043</v>
      </c>
    </row>
    <row r="35" spans="1:9" ht="16.5" x14ac:dyDescent="0.3">
      <c r="A35" s="37"/>
      <c r="B35" s="34" t="s">
        <v>29</v>
      </c>
      <c r="C35" s="15" t="s">
        <v>182</v>
      </c>
      <c r="D35" s="47">
        <v>1471.2857142857142</v>
      </c>
      <c r="E35" s="83">
        <v>1300</v>
      </c>
      <c r="F35" s="79">
        <f>D35-E35</f>
        <v>171.28571428571422</v>
      </c>
      <c r="G35" s="46">
        <v>1330.2083333333335</v>
      </c>
      <c r="H35" s="68">
        <f>AVERAGE(D35:E35)</f>
        <v>1385.6428571428571</v>
      </c>
      <c r="I35" s="72">
        <f t="shared" si="2"/>
        <v>4.1673565275757773E-2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1529.7</v>
      </c>
      <c r="E36" s="83">
        <v>1725</v>
      </c>
      <c r="F36" s="71">
        <f>D36-E36</f>
        <v>-195.29999999999995</v>
      </c>
      <c r="G36" s="49">
        <v>1210.05</v>
      </c>
      <c r="H36" s="68">
        <f>AVERAGE(D36:E36)</f>
        <v>1627.35</v>
      </c>
      <c r="I36" s="80">
        <f t="shared" si="2"/>
        <v>0.34486178257096811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32542</v>
      </c>
      <c r="E38" s="84">
        <v>29900</v>
      </c>
      <c r="F38" s="67">
        <f>D38-E38</f>
        <v>2642</v>
      </c>
      <c r="G38" s="46">
        <v>26391.363055555554</v>
      </c>
      <c r="H38" s="67">
        <f>AVERAGE(D38:E38)</f>
        <v>31221</v>
      </c>
      <c r="I38" s="78">
        <f t="shared" si="2"/>
        <v>0.18300066329570561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17919.777777777777</v>
      </c>
      <c r="E39" s="85">
        <v>18900</v>
      </c>
      <c r="F39" s="74">
        <f>D39-E39</f>
        <v>-980.22222222222263</v>
      </c>
      <c r="G39" s="46">
        <v>15193.075000000001</v>
      </c>
      <c r="H39" s="81">
        <f>AVERAGE(D39:E39)</f>
        <v>18409.888888888891</v>
      </c>
      <c r="I39" s="75">
        <f t="shared" si="2"/>
        <v>0.21172895473028927</v>
      </c>
    </row>
    <row r="40" spans="1:9" ht="15.75" customHeight="1" thickBot="1" x14ac:dyDescent="0.25">
      <c r="A40" s="193"/>
      <c r="B40" s="194"/>
      <c r="C40" s="195"/>
      <c r="D40" s="86">
        <f>SUM(D15:D39)</f>
        <v>80627.185714285719</v>
      </c>
      <c r="E40" s="86">
        <f t="shared" ref="E40" si="3">SUM(E15:E39)</f>
        <v>78338.05</v>
      </c>
      <c r="F40" s="86">
        <f>SUM(F15:F39)</f>
        <v>2289.1357142857132</v>
      </c>
      <c r="G40" s="86">
        <f>SUM(G15:G39)</f>
        <v>70366.449736111113</v>
      </c>
      <c r="H40" s="86">
        <f>AVERAGE(D40:E40)</f>
        <v>79482.617857142861</v>
      </c>
      <c r="I40" s="75">
        <f>(H40-G40)/G40</f>
        <v>0.12955276492162504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abSelected="1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1" t="s">
        <v>3</v>
      </c>
      <c r="B13" s="187"/>
      <c r="C13" s="189" t="s">
        <v>0</v>
      </c>
      <c r="D13" s="183" t="s">
        <v>23</v>
      </c>
      <c r="E13" s="183" t="s">
        <v>217</v>
      </c>
      <c r="F13" s="200" t="s">
        <v>225</v>
      </c>
      <c r="G13" s="183" t="s">
        <v>197</v>
      </c>
      <c r="H13" s="200" t="s">
        <v>220</v>
      </c>
      <c r="I13" s="183" t="s">
        <v>187</v>
      </c>
    </row>
    <row r="14" spans="1:9" ht="33.75" customHeight="1" thickBot="1" x14ac:dyDescent="0.25">
      <c r="A14" s="182"/>
      <c r="B14" s="188"/>
      <c r="C14" s="190"/>
      <c r="D14" s="203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1544.3667499999999</v>
      </c>
      <c r="F16" s="42">
        <v>1849.4</v>
      </c>
      <c r="G16" s="21">
        <f>(F16-E16)/E16</f>
        <v>0.19751347923024126</v>
      </c>
      <c r="H16" s="42">
        <v>1711.9</v>
      </c>
      <c r="I16" s="21">
        <f>(F16-H16)/H16</f>
        <v>8.0320112156083881E-2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2707.49</v>
      </c>
      <c r="F17" s="46">
        <v>2350</v>
      </c>
      <c r="G17" s="21">
        <f t="shared" ref="G17:G80" si="0">(F17-E17)/E17</f>
        <v>-0.13203742211420902</v>
      </c>
      <c r="H17" s="46">
        <v>2055.625</v>
      </c>
      <c r="I17" s="21">
        <f>(F17-H17)/H17</f>
        <v>0.14320462146549104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1619.7525000000001</v>
      </c>
      <c r="F18" s="46">
        <v>1881.9</v>
      </c>
      <c r="G18" s="21">
        <f t="shared" si="0"/>
        <v>0.16184417063718071</v>
      </c>
      <c r="H18" s="46">
        <v>1507.4</v>
      </c>
      <c r="I18" s="21">
        <f t="shared" ref="I18:I31" si="1">(F18-H18)/H18</f>
        <v>0.24844102428021758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778.57500000000005</v>
      </c>
      <c r="F19" s="46">
        <v>918</v>
      </c>
      <c r="G19" s="21">
        <f t="shared" si="0"/>
        <v>0.17907716019651279</v>
      </c>
      <c r="H19" s="46">
        <v>891</v>
      </c>
      <c r="I19" s="21">
        <f t="shared" si="1"/>
        <v>3.0303030303030304E-2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2989.0222222222224</v>
      </c>
      <c r="F20" s="46">
        <v>2918</v>
      </c>
      <c r="G20" s="21">
        <f>(F20-E20)/E20</f>
        <v>-2.3761021813153361E-2</v>
      </c>
      <c r="H20" s="46">
        <v>2818.125</v>
      </c>
      <c r="I20" s="21">
        <f t="shared" si="1"/>
        <v>3.5440230649811486E-2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1749.0900000000001</v>
      </c>
      <c r="F21" s="46">
        <v>1713.5</v>
      </c>
      <c r="G21" s="21">
        <f t="shared" si="0"/>
        <v>-2.0347723673453135E-2</v>
      </c>
      <c r="H21" s="46">
        <v>1646</v>
      </c>
      <c r="I21" s="21">
        <f t="shared" si="1"/>
        <v>4.1008505467800729E-2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1284.4749999999999</v>
      </c>
      <c r="F22" s="46">
        <v>1417.6999999999998</v>
      </c>
      <c r="G22" s="21">
        <f t="shared" si="0"/>
        <v>0.10371941843944017</v>
      </c>
      <c r="H22" s="46">
        <v>1368.1999999999998</v>
      </c>
      <c r="I22" s="21">
        <f t="shared" si="1"/>
        <v>3.6178921210349366E-2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430.63749999999999</v>
      </c>
      <c r="F23" s="46">
        <v>392.5</v>
      </c>
      <c r="G23" s="21">
        <f t="shared" si="0"/>
        <v>-8.8560564279701576E-2</v>
      </c>
      <c r="H23" s="46">
        <v>385.55</v>
      </c>
      <c r="I23" s="21">
        <f t="shared" si="1"/>
        <v>1.8026196342886755E-2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541.51250000000005</v>
      </c>
      <c r="F24" s="46">
        <v>506.77499999999998</v>
      </c>
      <c r="G24" s="21">
        <f t="shared" si="0"/>
        <v>-6.4149027030770411E-2</v>
      </c>
      <c r="H24" s="46">
        <v>492.77499999999998</v>
      </c>
      <c r="I24" s="21">
        <f t="shared" si="1"/>
        <v>2.8410532190147636E-2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528.65</v>
      </c>
      <c r="F25" s="46">
        <v>509.9</v>
      </c>
      <c r="G25" s="21">
        <f t="shared" si="0"/>
        <v>-3.5467700747186227E-2</v>
      </c>
      <c r="H25" s="46">
        <v>489.65</v>
      </c>
      <c r="I25" s="21">
        <f t="shared" si="1"/>
        <v>4.1356070662718271E-2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500.54999999999995</v>
      </c>
      <c r="F26" s="46">
        <v>492.4</v>
      </c>
      <c r="G26" s="21">
        <f t="shared" si="0"/>
        <v>-1.6282089701328495E-2</v>
      </c>
      <c r="H26" s="46">
        <v>487.15</v>
      </c>
      <c r="I26" s="21">
        <f t="shared" si="1"/>
        <v>1.0776968079646926E-2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1543.2249999999999</v>
      </c>
      <c r="F27" s="46">
        <v>1352.4</v>
      </c>
      <c r="G27" s="21">
        <f t="shared" si="0"/>
        <v>-0.12365338819679556</v>
      </c>
      <c r="H27" s="46">
        <v>1322.4</v>
      </c>
      <c r="I27" s="21">
        <f t="shared" si="1"/>
        <v>2.2686025408348454E-2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527.73749999999995</v>
      </c>
      <c r="F28" s="46">
        <v>506.15</v>
      </c>
      <c r="G28" s="21">
        <f t="shared" si="0"/>
        <v>-4.0905753333807013E-2</v>
      </c>
      <c r="H28" s="46">
        <v>500.9</v>
      </c>
      <c r="I28" s="21">
        <f t="shared" si="1"/>
        <v>1.0481133958874027E-2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1188.2593750000001</v>
      </c>
      <c r="F29" s="46">
        <v>1149.9000000000001</v>
      </c>
      <c r="G29" s="21">
        <f t="shared" si="0"/>
        <v>-3.2281988097085282E-2</v>
      </c>
      <c r="H29" s="46">
        <v>1079.9000000000001</v>
      </c>
      <c r="I29" s="21">
        <f t="shared" si="1"/>
        <v>6.4820816742290954E-2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1208.6875</v>
      </c>
      <c r="F30" s="46">
        <v>1779.3611111111111</v>
      </c>
      <c r="G30" s="21">
        <f t="shared" si="0"/>
        <v>0.47214322238884004</v>
      </c>
      <c r="H30" s="46">
        <v>1699.8472222222222</v>
      </c>
      <c r="I30" s="21">
        <f t="shared" si="1"/>
        <v>4.6777079639510104E-2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1257.0650000000001</v>
      </c>
      <c r="F31" s="49">
        <v>1146.0999999999999</v>
      </c>
      <c r="G31" s="23">
        <f t="shared" si="0"/>
        <v>-8.8273080548738642E-2</v>
      </c>
      <c r="H31" s="49">
        <v>1136.25</v>
      </c>
      <c r="I31" s="23">
        <f t="shared" si="1"/>
        <v>8.6688668866885896E-3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2438.1875</v>
      </c>
      <c r="F33" s="54">
        <v>2415.9749999999999</v>
      </c>
      <c r="G33" s="21">
        <f t="shared" si="0"/>
        <v>-9.1102509548589231E-3</v>
      </c>
      <c r="H33" s="54">
        <v>2347.2249999999999</v>
      </c>
      <c r="I33" s="21">
        <f>(F33-H33)/H33</f>
        <v>2.928990616579152E-2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2243.15</v>
      </c>
      <c r="F34" s="46">
        <v>2247.35</v>
      </c>
      <c r="G34" s="21">
        <f t="shared" si="0"/>
        <v>1.8723669839287688E-3</v>
      </c>
      <c r="H34" s="46">
        <v>2146</v>
      </c>
      <c r="I34" s="21">
        <f>(F34-H34)/H34</f>
        <v>4.7227399813606664E-2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1161.32</v>
      </c>
      <c r="F35" s="46">
        <v>1291.425</v>
      </c>
      <c r="G35" s="21">
        <f t="shared" si="0"/>
        <v>0.11203199807116043</v>
      </c>
      <c r="H35" s="46">
        <v>1251.875</v>
      </c>
      <c r="I35" s="21">
        <f>(F35-H35)/H35</f>
        <v>3.1592611083374904E-2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1330.2083333333335</v>
      </c>
      <c r="F36" s="46">
        <v>1385.6428571428571</v>
      </c>
      <c r="G36" s="21">
        <f t="shared" si="0"/>
        <v>4.1673565275757773E-2</v>
      </c>
      <c r="H36" s="46">
        <v>1395</v>
      </c>
      <c r="I36" s="21">
        <f>(F36-H36)/H36</f>
        <v>-6.7076292882744725E-3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1210.05</v>
      </c>
      <c r="F37" s="49">
        <v>1627.35</v>
      </c>
      <c r="G37" s="23">
        <f t="shared" si="0"/>
        <v>0.34486178257096811</v>
      </c>
      <c r="H37" s="49">
        <v>1601.9</v>
      </c>
      <c r="I37" s="23">
        <f>(F37-H37)/H37</f>
        <v>1.588738373181835E-2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26391.363055555554</v>
      </c>
      <c r="F39" s="46">
        <v>31221</v>
      </c>
      <c r="G39" s="21">
        <f t="shared" si="0"/>
        <v>0.18300066329570561</v>
      </c>
      <c r="H39" s="46">
        <v>29871</v>
      </c>
      <c r="I39" s="21">
        <f t="shared" ref="I39:I44" si="2">(F39-H39)/H39</f>
        <v>4.5194335643266047E-2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15193.075000000001</v>
      </c>
      <c r="F40" s="46">
        <v>18409.888888888891</v>
      </c>
      <c r="G40" s="21">
        <f t="shared" si="0"/>
        <v>0.21172895473028927</v>
      </c>
      <c r="H40" s="46">
        <v>17520.933333333334</v>
      </c>
      <c r="I40" s="21">
        <f t="shared" si="2"/>
        <v>5.0736769477019272E-2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10690.6875</v>
      </c>
      <c r="F41" s="57">
        <v>13562.571428571429</v>
      </c>
      <c r="G41" s="21">
        <f t="shared" si="0"/>
        <v>0.26863416675227197</v>
      </c>
      <c r="H41" s="57">
        <v>14048.285714285714</v>
      </c>
      <c r="I41" s="21">
        <f t="shared" si="2"/>
        <v>-3.457463035652536E-2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5953.2</v>
      </c>
      <c r="F42" s="47">
        <v>5579</v>
      </c>
      <c r="G42" s="21">
        <f t="shared" si="0"/>
        <v>-6.2856950883558388E-2</v>
      </c>
      <c r="H42" s="47">
        <v>5579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9968.5119047619046</v>
      </c>
      <c r="F43" s="47">
        <v>12656</v>
      </c>
      <c r="G43" s="21">
        <f t="shared" si="0"/>
        <v>0.26959772139654031</v>
      </c>
      <c r="H43" s="47">
        <v>13104</v>
      </c>
      <c r="I43" s="21">
        <f t="shared" si="2"/>
        <v>-3.4188034188034191E-2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12508.333333333334</v>
      </c>
      <c r="G44" s="31">
        <f t="shared" si="0"/>
        <v>-1.972309299895502E-2</v>
      </c>
      <c r="H44" s="50">
        <v>12683.333333333334</v>
      </c>
      <c r="I44" s="31">
        <f t="shared" si="2"/>
        <v>-1.3797634691195795E-2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6510.666666666667</v>
      </c>
      <c r="F46" s="43">
        <v>7209.3</v>
      </c>
      <c r="G46" s="21">
        <f t="shared" si="0"/>
        <v>0.10730595945115705</v>
      </c>
      <c r="H46" s="43">
        <v>7004.5</v>
      </c>
      <c r="I46" s="21">
        <f t="shared" ref="I46:I51" si="3">(F46-H46)/H46</f>
        <v>2.9238346777071909E-2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6144.2222222222226</v>
      </c>
      <c r="F47" s="47">
        <v>6239.4444444444443</v>
      </c>
      <c r="G47" s="21">
        <f t="shared" si="0"/>
        <v>1.5497848023436568E-2</v>
      </c>
      <c r="H47" s="47">
        <v>6113.333333333333</v>
      </c>
      <c r="I47" s="21">
        <f t="shared" si="3"/>
        <v>2.06288622319157E-2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19287.098214285714</v>
      </c>
      <c r="F48" s="47">
        <v>19551.666666666668</v>
      </c>
      <c r="G48" s="21">
        <f t="shared" si="0"/>
        <v>1.3717379848514047E-2</v>
      </c>
      <c r="H48" s="47">
        <v>19551.666666666668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18663.571166666668</v>
      </c>
      <c r="F49" s="47">
        <v>20801.875</v>
      </c>
      <c r="G49" s="21">
        <f t="shared" si="0"/>
        <v>0.11457099041968798</v>
      </c>
      <c r="H49" s="47">
        <v>20909.910000000003</v>
      </c>
      <c r="I49" s="21">
        <f t="shared" si="3"/>
        <v>-5.166688904926108E-3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2296.4285714285711</v>
      </c>
      <c r="F50" s="47">
        <v>2359.375</v>
      </c>
      <c r="G50" s="21">
        <f t="shared" si="0"/>
        <v>2.7410575427682882E-2</v>
      </c>
      <c r="H50" s="47">
        <v>2359.375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27478.5</v>
      </c>
      <c r="F51" s="50">
        <v>28408.888888888891</v>
      </c>
      <c r="G51" s="31">
        <f t="shared" si="0"/>
        <v>3.3858794653597923E-2</v>
      </c>
      <c r="H51" s="50">
        <v>28408.888888888891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3502.9375</v>
      </c>
      <c r="F54" s="70">
        <v>5388.5</v>
      </c>
      <c r="G54" s="21">
        <f t="shared" si="0"/>
        <v>0.53828037183078492</v>
      </c>
      <c r="H54" s="70">
        <v>5001.25</v>
      </c>
      <c r="I54" s="21">
        <f t="shared" si="4"/>
        <v>7.7430642339415143E-2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2187.5</v>
      </c>
      <c r="F55" s="70">
        <v>3404.6</v>
      </c>
      <c r="G55" s="21">
        <f t="shared" si="0"/>
        <v>0.55638857142857134</v>
      </c>
      <c r="H55" s="70">
        <v>3404.6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4507.5</v>
      </c>
      <c r="F56" s="70">
        <v>5216.666666666667</v>
      </c>
      <c r="G56" s="21">
        <f t="shared" si="0"/>
        <v>0.15733037530042529</v>
      </c>
      <c r="H56" s="70">
        <v>5216.666666666667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2073.3333333333335</v>
      </c>
      <c r="F57" s="105">
        <v>2920</v>
      </c>
      <c r="G57" s="21">
        <f t="shared" si="0"/>
        <v>0.40836012861736326</v>
      </c>
      <c r="H57" s="105">
        <v>2896.25</v>
      </c>
      <c r="I57" s="21">
        <f t="shared" si="4"/>
        <v>8.2002589555459655E-3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4158.6736111111113</v>
      </c>
      <c r="F58" s="50">
        <v>5362.2222222222226</v>
      </c>
      <c r="G58" s="29">
        <f t="shared" si="0"/>
        <v>0.2894068454652175</v>
      </c>
      <c r="H58" s="50">
        <v>5391.1111111111113</v>
      </c>
      <c r="I58" s="29">
        <f t="shared" si="4"/>
        <v>-5.3586150041219742E-3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5209.53125</v>
      </c>
      <c r="F59" s="68">
        <v>6008.125</v>
      </c>
      <c r="G59" s="21">
        <f t="shared" si="0"/>
        <v>0.15329474220929187</v>
      </c>
      <c r="H59" s="68">
        <v>5833.125</v>
      </c>
      <c r="I59" s="21">
        <f t="shared" si="4"/>
        <v>3.00010714668381E-2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4997.5</v>
      </c>
      <c r="F60" s="70">
        <v>5789</v>
      </c>
      <c r="G60" s="21">
        <f t="shared" si="0"/>
        <v>0.15837918959479741</v>
      </c>
      <c r="H60" s="70">
        <v>5469</v>
      </c>
      <c r="I60" s="21">
        <f t="shared" si="4"/>
        <v>5.851161089778753E-2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21405</v>
      </c>
      <c r="F61" s="73">
        <v>23400.625</v>
      </c>
      <c r="G61" s="29">
        <f t="shared" si="0"/>
        <v>9.3231721560383091E-2</v>
      </c>
      <c r="H61" s="73">
        <v>22700.625</v>
      </c>
      <c r="I61" s="29">
        <f t="shared" si="4"/>
        <v>3.0836155392197351E-2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6430.5</v>
      </c>
      <c r="F63" s="54">
        <v>7424</v>
      </c>
      <c r="G63" s="21">
        <f t="shared" si="0"/>
        <v>0.15449809501593967</v>
      </c>
      <c r="H63" s="54">
        <v>7339</v>
      </c>
      <c r="I63" s="21">
        <f t="shared" ref="I63:I74" si="5">(F63-H63)/H63</f>
        <v>1.1581959395012945E-2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48985.428571428572</v>
      </c>
      <c r="G64" s="21">
        <f t="shared" si="0"/>
        <v>4.1210258364517589E-2</v>
      </c>
      <c r="H64" s="46">
        <v>48628.285714285717</v>
      </c>
      <c r="I64" s="21">
        <f t="shared" si="5"/>
        <v>7.3443439738188395E-3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10671.25</v>
      </c>
      <c r="F65" s="46">
        <v>13805.428571428571</v>
      </c>
      <c r="G65" s="21">
        <f t="shared" si="0"/>
        <v>0.29370304054619378</v>
      </c>
      <c r="H65" s="46">
        <v>12911.142857142857</v>
      </c>
      <c r="I65" s="21">
        <f t="shared" si="5"/>
        <v>6.9264644050543236E-2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7897.6944444444453</v>
      </c>
      <c r="F66" s="46">
        <v>9232.2222222222226</v>
      </c>
      <c r="G66" s="21">
        <f t="shared" si="0"/>
        <v>0.16897688143867579</v>
      </c>
      <c r="H66" s="46">
        <v>9008.8888888888887</v>
      </c>
      <c r="I66" s="21">
        <f t="shared" si="5"/>
        <v>2.479033053774057E-2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3858.4277777777779</v>
      </c>
      <c r="F67" s="46">
        <v>4839.2857142857147</v>
      </c>
      <c r="G67" s="21">
        <f t="shared" si="0"/>
        <v>0.25421181709220741</v>
      </c>
      <c r="H67" s="46">
        <v>4839.2857142857147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3654.3749999999995</v>
      </c>
      <c r="F68" s="58">
        <v>4315</v>
      </c>
      <c r="G68" s="31">
        <f t="shared" si="0"/>
        <v>0.18077646656405008</v>
      </c>
      <c r="H68" s="58">
        <v>4247</v>
      </c>
      <c r="I68" s="31">
        <f t="shared" si="5"/>
        <v>1.6011302095596893E-2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3733.3444444444444</v>
      </c>
      <c r="F70" s="43">
        <v>4689.2222222222226</v>
      </c>
      <c r="G70" s="21">
        <f t="shared" si="0"/>
        <v>0.25603792845854639</v>
      </c>
      <c r="H70" s="43">
        <v>4417</v>
      </c>
      <c r="I70" s="21">
        <f t="shared" si="5"/>
        <v>6.1630568762106097E-2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3055.3333333333335</v>
      </c>
      <c r="G71" s="21">
        <f t="shared" si="0"/>
        <v>9.8909003716580735E-2</v>
      </c>
      <c r="H71" s="47">
        <v>2977.5555555555557</v>
      </c>
      <c r="I71" s="21">
        <f t="shared" si="5"/>
        <v>2.6121352339726862E-2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1323.7777777777778</v>
      </c>
      <c r="F72" s="47">
        <v>1354.4444444444443</v>
      </c>
      <c r="G72" s="21">
        <f t="shared" si="0"/>
        <v>2.316602316602305E-2</v>
      </c>
      <c r="H72" s="47">
        <v>1354.4444444444443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2222.4569444444446</v>
      </c>
      <c r="F73" s="47">
        <v>3026.4444444444443</v>
      </c>
      <c r="G73" s="21">
        <f t="shared" si="0"/>
        <v>0.36175616450512399</v>
      </c>
      <c r="H73" s="47">
        <v>2954.2222222222222</v>
      </c>
      <c r="I73" s="21">
        <f t="shared" si="5"/>
        <v>2.4447119001053091E-2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1597.9027777777778</v>
      </c>
      <c r="F74" s="50">
        <v>2128</v>
      </c>
      <c r="G74" s="21">
        <f t="shared" si="0"/>
        <v>0.33174560404697123</v>
      </c>
      <c r="H74" s="50">
        <v>2153</v>
      </c>
      <c r="I74" s="21">
        <f t="shared" si="5"/>
        <v>-1.1611704598235021E-2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1560</v>
      </c>
      <c r="G76" s="22">
        <f t="shared" si="0"/>
        <v>6.3809059912323496E-2</v>
      </c>
      <c r="H76" s="43">
        <v>1482.5</v>
      </c>
      <c r="I76" s="22">
        <f t="shared" ref="I76:I82" si="6">(F76-H76)/H76</f>
        <v>5.2276559865092748E-2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1268.0555555555557</v>
      </c>
      <c r="F77" s="32">
        <v>1826.1111111111111</v>
      </c>
      <c r="G77" s="21">
        <f t="shared" si="0"/>
        <v>0.44008762322015321</v>
      </c>
      <c r="H77" s="32">
        <v>1627.7777777777778</v>
      </c>
      <c r="I77" s="21">
        <f t="shared" si="6"/>
        <v>0.12184300341296923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831</v>
      </c>
      <c r="F78" s="47">
        <v>985.625</v>
      </c>
      <c r="G78" s="21">
        <f t="shared" si="0"/>
        <v>0.18607099879663055</v>
      </c>
      <c r="H78" s="47">
        <v>966.875</v>
      </c>
      <c r="I78" s="21">
        <f t="shared" si="6"/>
        <v>1.9392372333548805E-2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1834.2222222222222</v>
      </c>
      <c r="G79" s="21">
        <f t="shared" si="0"/>
        <v>0.19782029793131473</v>
      </c>
      <c r="H79" s="47">
        <v>1756.6666666666667</v>
      </c>
      <c r="I79" s="21">
        <f t="shared" si="6"/>
        <v>4.414927261227064E-2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1932.8</v>
      </c>
      <c r="F80" s="61">
        <v>2072.3000000000002</v>
      </c>
      <c r="G80" s="21">
        <f t="shared" si="0"/>
        <v>7.2175082781457067E-2</v>
      </c>
      <c r="H80" s="61">
        <v>2057.3000000000002</v>
      </c>
      <c r="I80" s="21">
        <f t="shared" si="6"/>
        <v>7.2911097068973892E-3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8982.6666666666661</v>
      </c>
      <c r="G81" s="21">
        <f>(F81-E81)/E81</f>
        <v>1.7289543223857992E-2</v>
      </c>
      <c r="H81" s="61">
        <v>8982.6666666666661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3967.3</v>
      </c>
      <c r="F82" s="50">
        <v>4305</v>
      </c>
      <c r="G82" s="23">
        <f>(F82-E82)/E82</f>
        <v>8.5120863055478488E-2</v>
      </c>
      <c r="H82" s="50">
        <v>4492.2222222222226</v>
      </c>
      <c r="I82" s="23">
        <f t="shared" si="6"/>
        <v>-4.1676972545139836E-2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50" zoomScaleNormal="100" workbookViewId="0">
      <selection activeCell="G61" sqref="G6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5" customWidth="1"/>
    <col min="4" max="4" width="12.3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1" t="s">
        <v>3</v>
      </c>
      <c r="B13" s="187"/>
      <c r="C13" s="206" t="s">
        <v>0</v>
      </c>
      <c r="D13" s="208" t="s">
        <v>23</v>
      </c>
      <c r="E13" s="183" t="s">
        <v>217</v>
      </c>
      <c r="F13" s="200" t="s">
        <v>225</v>
      </c>
      <c r="G13" s="183" t="s">
        <v>197</v>
      </c>
      <c r="H13" s="200" t="s">
        <v>220</v>
      </c>
      <c r="I13" s="183" t="s">
        <v>187</v>
      </c>
    </row>
    <row r="14" spans="1:9" ht="38.25" customHeight="1" thickBot="1" x14ac:dyDescent="0.25">
      <c r="A14" s="182"/>
      <c r="B14" s="188"/>
      <c r="C14" s="207"/>
      <c r="D14" s="209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19</v>
      </c>
      <c r="C16" s="14" t="s">
        <v>99</v>
      </c>
      <c r="D16" s="11" t="s">
        <v>161</v>
      </c>
      <c r="E16" s="42">
        <v>1257.0650000000001</v>
      </c>
      <c r="F16" s="42">
        <v>1146.0999999999999</v>
      </c>
      <c r="G16" s="21">
        <f t="shared" ref="G16:G31" si="0">(F16-E16)/E16</f>
        <v>-8.8273080548738642E-2</v>
      </c>
      <c r="H16" s="42">
        <v>1136.25</v>
      </c>
      <c r="I16" s="21">
        <f t="shared" ref="I16:I31" si="1">(F16-H16)/H16</f>
        <v>8.6688668866885896E-3</v>
      </c>
    </row>
    <row r="17" spans="1:9" ht="16.5" x14ac:dyDescent="0.3">
      <c r="A17" s="37"/>
      <c r="B17" s="34" t="s">
        <v>16</v>
      </c>
      <c r="C17" s="15" t="s">
        <v>96</v>
      </c>
      <c r="D17" s="11" t="s">
        <v>81</v>
      </c>
      <c r="E17" s="46">
        <v>527.73749999999995</v>
      </c>
      <c r="F17" s="46">
        <v>506.15</v>
      </c>
      <c r="G17" s="21">
        <f t="shared" si="0"/>
        <v>-4.0905753333807013E-2</v>
      </c>
      <c r="H17" s="46">
        <v>500.9</v>
      </c>
      <c r="I17" s="21">
        <f t="shared" si="1"/>
        <v>1.0481133958874027E-2</v>
      </c>
    </row>
    <row r="18" spans="1:9" ht="16.5" x14ac:dyDescent="0.3">
      <c r="A18" s="37"/>
      <c r="B18" s="34" t="s">
        <v>14</v>
      </c>
      <c r="C18" s="15" t="s">
        <v>94</v>
      </c>
      <c r="D18" s="11" t="s">
        <v>81</v>
      </c>
      <c r="E18" s="46">
        <v>500.54999999999995</v>
      </c>
      <c r="F18" s="46">
        <v>492.4</v>
      </c>
      <c r="G18" s="21">
        <f t="shared" si="0"/>
        <v>-1.6282089701328495E-2</v>
      </c>
      <c r="H18" s="46">
        <v>487.15</v>
      </c>
      <c r="I18" s="21">
        <f t="shared" si="1"/>
        <v>1.0776968079646926E-2</v>
      </c>
    </row>
    <row r="19" spans="1:9" ht="16.5" x14ac:dyDescent="0.3">
      <c r="A19" s="37"/>
      <c r="B19" s="34" t="s">
        <v>11</v>
      </c>
      <c r="C19" s="15" t="s">
        <v>91</v>
      </c>
      <c r="D19" s="11" t="s">
        <v>81</v>
      </c>
      <c r="E19" s="46">
        <v>430.63749999999999</v>
      </c>
      <c r="F19" s="46">
        <v>392.5</v>
      </c>
      <c r="G19" s="21">
        <f t="shared" si="0"/>
        <v>-8.8560564279701576E-2</v>
      </c>
      <c r="H19" s="46">
        <v>385.55</v>
      </c>
      <c r="I19" s="21">
        <f t="shared" si="1"/>
        <v>1.8026196342886755E-2</v>
      </c>
    </row>
    <row r="20" spans="1:9" ht="16.5" x14ac:dyDescent="0.3">
      <c r="A20" s="37"/>
      <c r="B20" s="34" t="s">
        <v>15</v>
      </c>
      <c r="C20" s="15" t="s">
        <v>95</v>
      </c>
      <c r="D20" s="11" t="s">
        <v>82</v>
      </c>
      <c r="E20" s="46">
        <v>1543.2249999999999</v>
      </c>
      <c r="F20" s="46">
        <v>1352.4</v>
      </c>
      <c r="G20" s="21">
        <f t="shared" si="0"/>
        <v>-0.12365338819679556</v>
      </c>
      <c r="H20" s="46">
        <v>1322.4</v>
      </c>
      <c r="I20" s="21">
        <f t="shared" si="1"/>
        <v>2.2686025408348454E-2</v>
      </c>
    </row>
    <row r="21" spans="1:9" ht="16.5" x14ac:dyDescent="0.3">
      <c r="A21" s="37"/>
      <c r="B21" s="34" t="s">
        <v>12</v>
      </c>
      <c r="C21" s="15" t="s">
        <v>92</v>
      </c>
      <c r="D21" s="11" t="s">
        <v>81</v>
      </c>
      <c r="E21" s="46">
        <v>541.51250000000005</v>
      </c>
      <c r="F21" s="46">
        <v>506.77499999999998</v>
      </c>
      <c r="G21" s="21">
        <f t="shared" si="0"/>
        <v>-6.4149027030770411E-2</v>
      </c>
      <c r="H21" s="46">
        <v>492.77499999999998</v>
      </c>
      <c r="I21" s="21">
        <f t="shared" si="1"/>
        <v>2.8410532190147636E-2</v>
      </c>
    </row>
    <row r="22" spans="1:9" ht="16.5" x14ac:dyDescent="0.3">
      <c r="A22" s="37"/>
      <c r="B22" s="34" t="s">
        <v>7</v>
      </c>
      <c r="C22" s="15" t="s">
        <v>87</v>
      </c>
      <c r="D22" s="11" t="s">
        <v>161</v>
      </c>
      <c r="E22" s="46">
        <v>778.57500000000005</v>
      </c>
      <c r="F22" s="46">
        <v>918</v>
      </c>
      <c r="G22" s="21">
        <f t="shared" si="0"/>
        <v>0.17907716019651279</v>
      </c>
      <c r="H22" s="46">
        <v>891</v>
      </c>
      <c r="I22" s="21">
        <f t="shared" si="1"/>
        <v>3.0303030303030304E-2</v>
      </c>
    </row>
    <row r="23" spans="1:9" ht="16.5" x14ac:dyDescent="0.3">
      <c r="A23" s="37"/>
      <c r="B23" s="34" t="s">
        <v>8</v>
      </c>
      <c r="C23" s="15" t="s">
        <v>89</v>
      </c>
      <c r="D23" s="13" t="s">
        <v>161</v>
      </c>
      <c r="E23" s="46">
        <v>2989.0222222222224</v>
      </c>
      <c r="F23" s="46">
        <v>2918</v>
      </c>
      <c r="G23" s="21">
        <f t="shared" si="0"/>
        <v>-2.3761021813153361E-2</v>
      </c>
      <c r="H23" s="46">
        <v>2818.125</v>
      </c>
      <c r="I23" s="21">
        <f t="shared" si="1"/>
        <v>3.5440230649811486E-2</v>
      </c>
    </row>
    <row r="24" spans="1:9" ht="16.5" x14ac:dyDescent="0.3">
      <c r="A24" s="37"/>
      <c r="B24" s="34" t="s">
        <v>10</v>
      </c>
      <c r="C24" s="15" t="s">
        <v>90</v>
      </c>
      <c r="D24" s="13" t="s">
        <v>161</v>
      </c>
      <c r="E24" s="46">
        <v>1284.4749999999999</v>
      </c>
      <c r="F24" s="46">
        <v>1417.6999999999998</v>
      </c>
      <c r="G24" s="21">
        <f t="shared" si="0"/>
        <v>0.10371941843944017</v>
      </c>
      <c r="H24" s="46">
        <v>1368.1999999999998</v>
      </c>
      <c r="I24" s="21">
        <f t="shared" si="1"/>
        <v>3.6178921210349366E-2</v>
      </c>
    </row>
    <row r="25" spans="1:9" ht="16.5" x14ac:dyDescent="0.3">
      <c r="A25" s="37"/>
      <c r="B25" s="34" t="s">
        <v>9</v>
      </c>
      <c r="C25" s="15" t="s">
        <v>88</v>
      </c>
      <c r="D25" s="13" t="s">
        <v>161</v>
      </c>
      <c r="E25" s="46">
        <v>1749.0900000000001</v>
      </c>
      <c r="F25" s="46">
        <v>1713.5</v>
      </c>
      <c r="G25" s="21">
        <f t="shared" si="0"/>
        <v>-2.0347723673453135E-2</v>
      </c>
      <c r="H25" s="46">
        <v>1646</v>
      </c>
      <c r="I25" s="21">
        <f t="shared" si="1"/>
        <v>4.1008505467800729E-2</v>
      </c>
    </row>
    <row r="26" spans="1:9" ht="16.5" x14ac:dyDescent="0.3">
      <c r="A26" s="37"/>
      <c r="B26" s="34" t="s">
        <v>13</v>
      </c>
      <c r="C26" s="15" t="s">
        <v>93</v>
      </c>
      <c r="D26" s="13" t="s">
        <v>81</v>
      </c>
      <c r="E26" s="46">
        <v>528.65</v>
      </c>
      <c r="F26" s="46">
        <v>509.9</v>
      </c>
      <c r="G26" s="21">
        <f t="shared" si="0"/>
        <v>-3.5467700747186227E-2</v>
      </c>
      <c r="H26" s="46">
        <v>489.65</v>
      </c>
      <c r="I26" s="21">
        <f t="shared" si="1"/>
        <v>4.1356070662718271E-2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1208.6875</v>
      </c>
      <c r="F27" s="46">
        <v>1779.3611111111111</v>
      </c>
      <c r="G27" s="21">
        <f t="shared" si="0"/>
        <v>0.47214322238884004</v>
      </c>
      <c r="H27" s="46">
        <v>1699.8472222222222</v>
      </c>
      <c r="I27" s="21">
        <f t="shared" si="1"/>
        <v>4.6777079639510104E-2</v>
      </c>
    </row>
    <row r="28" spans="1:9" ht="16.5" x14ac:dyDescent="0.3">
      <c r="A28" s="37"/>
      <c r="B28" s="34" t="s">
        <v>17</v>
      </c>
      <c r="C28" s="15" t="s">
        <v>97</v>
      </c>
      <c r="D28" s="13" t="s">
        <v>161</v>
      </c>
      <c r="E28" s="46">
        <v>1188.2593750000001</v>
      </c>
      <c r="F28" s="46">
        <v>1149.9000000000001</v>
      </c>
      <c r="G28" s="21">
        <f t="shared" si="0"/>
        <v>-3.2281988097085282E-2</v>
      </c>
      <c r="H28" s="46">
        <v>1079.9000000000001</v>
      </c>
      <c r="I28" s="21">
        <f t="shared" si="1"/>
        <v>6.4820816742290954E-2</v>
      </c>
    </row>
    <row r="29" spans="1:9" ht="17.25" thickBot="1" x14ac:dyDescent="0.35">
      <c r="A29" s="38"/>
      <c r="B29" s="34" t="s">
        <v>4</v>
      </c>
      <c r="C29" s="15" t="s">
        <v>84</v>
      </c>
      <c r="D29" s="13" t="s">
        <v>161</v>
      </c>
      <c r="E29" s="46">
        <v>1544.3667499999999</v>
      </c>
      <c r="F29" s="46">
        <v>1849.4</v>
      </c>
      <c r="G29" s="21">
        <f t="shared" si="0"/>
        <v>0.19751347923024126</v>
      </c>
      <c r="H29" s="46">
        <v>1711.9</v>
      </c>
      <c r="I29" s="21">
        <f t="shared" si="1"/>
        <v>8.0320112156083881E-2</v>
      </c>
    </row>
    <row r="30" spans="1:9" ht="16.5" x14ac:dyDescent="0.3">
      <c r="A30" s="37"/>
      <c r="B30" s="34" t="s">
        <v>5</v>
      </c>
      <c r="C30" s="15" t="s">
        <v>85</v>
      </c>
      <c r="D30" s="13" t="s">
        <v>161</v>
      </c>
      <c r="E30" s="46">
        <v>2707.49</v>
      </c>
      <c r="F30" s="46">
        <v>2350</v>
      </c>
      <c r="G30" s="21">
        <f t="shared" si="0"/>
        <v>-0.13203742211420902</v>
      </c>
      <c r="H30" s="46">
        <v>2055.625</v>
      </c>
      <c r="I30" s="21">
        <f t="shared" si="1"/>
        <v>0.14320462146549104</v>
      </c>
    </row>
    <row r="31" spans="1:9" ht="17.25" thickBot="1" x14ac:dyDescent="0.35">
      <c r="A31" s="38"/>
      <c r="B31" s="36" t="s">
        <v>6</v>
      </c>
      <c r="C31" s="16" t="s">
        <v>86</v>
      </c>
      <c r="D31" s="12" t="s">
        <v>161</v>
      </c>
      <c r="E31" s="49">
        <v>1619.7525000000001</v>
      </c>
      <c r="F31" s="49">
        <v>1881.9</v>
      </c>
      <c r="G31" s="23">
        <f t="shared" si="0"/>
        <v>0.16184417063718071</v>
      </c>
      <c r="H31" s="49">
        <v>1507.4</v>
      </c>
      <c r="I31" s="23">
        <f t="shared" si="1"/>
        <v>0.24844102428021758</v>
      </c>
    </row>
    <row r="32" spans="1:9" ht="15.75" customHeight="1" thickBot="1" x14ac:dyDescent="0.25">
      <c r="A32" s="193" t="s">
        <v>188</v>
      </c>
      <c r="B32" s="194"/>
      <c r="C32" s="194"/>
      <c r="D32" s="195"/>
      <c r="E32" s="106">
        <f>SUM(E16:E31)</f>
        <v>20399.095847222219</v>
      </c>
      <c r="F32" s="107">
        <f>SUM(F16:F31)</f>
        <v>20883.986111111113</v>
      </c>
      <c r="G32" s="108">
        <f t="shared" ref="G32" si="2">(F32-E32)/E32</f>
        <v>2.3770184106219703E-2</v>
      </c>
      <c r="H32" s="107">
        <f>SUM(H16:H31)</f>
        <v>19592.672222222223</v>
      </c>
      <c r="I32" s="111">
        <f t="shared" ref="I32" si="3">(F32-H32)/H32</f>
        <v>6.5908002453298198E-2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1330.2083333333335</v>
      </c>
      <c r="F34" s="54">
        <v>1385.6428571428571</v>
      </c>
      <c r="G34" s="21">
        <f>(F34-E34)/E34</f>
        <v>4.1673565275757773E-2</v>
      </c>
      <c r="H34" s="54">
        <v>1395</v>
      </c>
      <c r="I34" s="21">
        <f>(F34-H34)/H34</f>
        <v>-6.7076292882744725E-3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1210.05</v>
      </c>
      <c r="F35" s="46">
        <v>1627.35</v>
      </c>
      <c r="G35" s="21">
        <f>(F35-E35)/E35</f>
        <v>0.34486178257096811</v>
      </c>
      <c r="H35" s="46">
        <v>1601.9</v>
      </c>
      <c r="I35" s="21">
        <f>(F35-H35)/H35</f>
        <v>1.588738373181835E-2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2438.1875</v>
      </c>
      <c r="F36" s="46">
        <v>2415.9749999999999</v>
      </c>
      <c r="G36" s="21">
        <f>(F36-E36)/E36</f>
        <v>-9.1102509548589231E-3</v>
      </c>
      <c r="H36" s="46">
        <v>2347.2249999999999</v>
      </c>
      <c r="I36" s="21">
        <f>(F36-H36)/H36</f>
        <v>2.928990616579152E-2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1161.32</v>
      </c>
      <c r="F37" s="46">
        <v>1291.425</v>
      </c>
      <c r="G37" s="21">
        <f>(F37-E37)/E37</f>
        <v>0.11203199807116043</v>
      </c>
      <c r="H37" s="46">
        <v>1251.875</v>
      </c>
      <c r="I37" s="21">
        <f>(F37-H37)/H37</f>
        <v>3.1592611083374904E-2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2243.15</v>
      </c>
      <c r="F38" s="49">
        <v>2247.35</v>
      </c>
      <c r="G38" s="23">
        <f>(F38-E38)/E38</f>
        <v>1.8723669839287688E-3</v>
      </c>
      <c r="H38" s="49">
        <v>2146</v>
      </c>
      <c r="I38" s="23">
        <f>(F38-H38)/H38</f>
        <v>4.7227399813606664E-2</v>
      </c>
    </row>
    <row r="39" spans="1:9" ht="15.75" customHeight="1" thickBot="1" x14ac:dyDescent="0.25">
      <c r="A39" s="193" t="s">
        <v>189</v>
      </c>
      <c r="B39" s="194"/>
      <c r="C39" s="194"/>
      <c r="D39" s="195"/>
      <c r="E39" s="86">
        <f>SUM(E34:E38)</f>
        <v>8382.9158333333326</v>
      </c>
      <c r="F39" s="109">
        <f>SUM(F34:F38)</f>
        <v>8967.7428571428572</v>
      </c>
      <c r="G39" s="110">
        <f t="shared" ref="G39" si="4">(F39-E39)/E39</f>
        <v>6.9764153122479522E-2</v>
      </c>
      <c r="H39" s="109">
        <f>SUM(H34:H38)</f>
        <v>8742</v>
      </c>
      <c r="I39" s="111">
        <f t="shared" ref="I39" si="5">(F39-H39)/H39</f>
        <v>2.5822793084289322E-2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10690.6875</v>
      </c>
      <c r="F41" s="46">
        <v>13562.571428571429</v>
      </c>
      <c r="G41" s="21">
        <f t="shared" ref="G41:G46" si="6">(F41-E41)/E41</f>
        <v>0.26863416675227197</v>
      </c>
      <c r="H41" s="46">
        <v>14048.285714285714</v>
      </c>
      <c r="I41" s="21">
        <f t="shared" ref="I41:I46" si="7">(F41-H41)/H41</f>
        <v>-3.457463035652536E-2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9968.5119047619046</v>
      </c>
      <c r="F42" s="46">
        <v>12656</v>
      </c>
      <c r="G42" s="21">
        <f t="shared" si="6"/>
        <v>0.26959772139654031</v>
      </c>
      <c r="H42" s="46">
        <v>13104</v>
      </c>
      <c r="I42" s="21">
        <f t="shared" si="7"/>
        <v>-3.4188034188034191E-2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12760</v>
      </c>
      <c r="F43" s="57">
        <v>12508.333333333334</v>
      </c>
      <c r="G43" s="21">
        <f t="shared" si="6"/>
        <v>-1.972309299895502E-2</v>
      </c>
      <c r="H43" s="57">
        <v>12683.333333333334</v>
      </c>
      <c r="I43" s="21">
        <f t="shared" si="7"/>
        <v>-1.3797634691195795E-2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5953.2</v>
      </c>
      <c r="F44" s="47">
        <v>5579</v>
      </c>
      <c r="G44" s="21">
        <f t="shared" si="6"/>
        <v>-6.2856950883558388E-2</v>
      </c>
      <c r="H44" s="47">
        <v>5579</v>
      </c>
      <c r="I44" s="21">
        <f t="shared" si="7"/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26391.363055555554</v>
      </c>
      <c r="F45" s="47">
        <v>31221</v>
      </c>
      <c r="G45" s="21">
        <f t="shared" si="6"/>
        <v>0.18300066329570561</v>
      </c>
      <c r="H45" s="47">
        <v>29871</v>
      </c>
      <c r="I45" s="21">
        <f t="shared" si="7"/>
        <v>4.5194335643266047E-2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15193.075000000001</v>
      </c>
      <c r="F46" s="50">
        <v>18409.888888888891</v>
      </c>
      <c r="G46" s="31">
        <f t="shared" si="6"/>
        <v>0.21172895473028927</v>
      </c>
      <c r="H46" s="50">
        <v>17520.933333333334</v>
      </c>
      <c r="I46" s="31">
        <f t="shared" si="7"/>
        <v>5.0736769477019272E-2</v>
      </c>
    </row>
    <row r="47" spans="1:9" ht="15.75" customHeight="1" thickBot="1" x14ac:dyDescent="0.25">
      <c r="A47" s="193" t="s">
        <v>190</v>
      </c>
      <c r="B47" s="194"/>
      <c r="C47" s="194"/>
      <c r="D47" s="195"/>
      <c r="E47" s="86">
        <f>SUM(E41:E46)</f>
        <v>80956.83746031746</v>
      </c>
      <c r="F47" s="86">
        <f>SUM(F41:F46)</f>
        <v>93936.793650793654</v>
      </c>
      <c r="G47" s="110">
        <f t="shared" ref="G47" si="8">(F47-E47)/E47</f>
        <v>0.1603318088708513</v>
      </c>
      <c r="H47" s="109">
        <f>SUM(H41:H46)</f>
        <v>92806.552380952387</v>
      </c>
      <c r="I47" s="111">
        <f t="shared" ref="I47" si="9">(F47-H47)/H47</f>
        <v>1.2178464136905456E-2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18663.571166666668</v>
      </c>
      <c r="F49" s="43">
        <v>20801.875</v>
      </c>
      <c r="G49" s="21">
        <f t="shared" ref="G49:G54" si="10">(F49-E49)/E49</f>
        <v>0.11457099041968798</v>
      </c>
      <c r="H49" s="43">
        <v>20909.910000000003</v>
      </c>
      <c r="I49" s="21">
        <f t="shared" ref="I49:I54" si="11">(F49-H49)/H49</f>
        <v>-5.166688904926108E-3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19287.098214285714</v>
      </c>
      <c r="F50" s="47">
        <v>19551.666666666668</v>
      </c>
      <c r="G50" s="21">
        <f t="shared" si="10"/>
        <v>1.3717379848514047E-2</v>
      </c>
      <c r="H50" s="47">
        <v>19551.666666666668</v>
      </c>
      <c r="I50" s="21">
        <f t="shared" si="11"/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2296.4285714285711</v>
      </c>
      <c r="F51" s="47">
        <v>2359.375</v>
      </c>
      <c r="G51" s="21">
        <f t="shared" si="10"/>
        <v>2.7410575427682882E-2</v>
      </c>
      <c r="H51" s="47">
        <v>2359.375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27478.5</v>
      </c>
      <c r="F52" s="47">
        <v>28408.888888888891</v>
      </c>
      <c r="G52" s="21">
        <f t="shared" si="10"/>
        <v>3.3858794653597923E-2</v>
      </c>
      <c r="H52" s="47">
        <v>28408.888888888891</v>
      </c>
      <c r="I52" s="21">
        <f t="shared" si="11"/>
        <v>0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6144.2222222222226</v>
      </c>
      <c r="F53" s="47">
        <v>6239.4444444444443</v>
      </c>
      <c r="G53" s="21">
        <f t="shared" si="10"/>
        <v>1.5497848023436568E-2</v>
      </c>
      <c r="H53" s="47">
        <v>6113.333333333333</v>
      </c>
      <c r="I53" s="21">
        <f t="shared" si="11"/>
        <v>2.06288622319157E-2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6510.666666666667</v>
      </c>
      <c r="F54" s="50">
        <v>7209.3</v>
      </c>
      <c r="G54" s="31">
        <f t="shared" si="10"/>
        <v>0.10730595945115705</v>
      </c>
      <c r="H54" s="50">
        <v>7004.5</v>
      </c>
      <c r="I54" s="31">
        <f t="shared" si="11"/>
        <v>2.9238346777071909E-2</v>
      </c>
    </row>
    <row r="55" spans="1:9" ht="15.75" customHeight="1" thickBot="1" x14ac:dyDescent="0.25">
      <c r="A55" s="193" t="s">
        <v>191</v>
      </c>
      <c r="B55" s="194"/>
      <c r="C55" s="194"/>
      <c r="D55" s="195"/>
      <c r="E55" s="86">
        <f>SUM(E49:E54)</f>
        <v>80380.486841269842</v>
      </c>
      <c r="F55" s="86">
        <f>SUM(F49:F54)</f>
        <v>84570.55</v>
      </c>
      <c r="G55" s="110">
        <f t="shared" ref="G55" si="12">(F55-E55)/E55</f>
        <v>5.212786490089847E-2</v>
      </c>
      <c r="H55" s="86">
        <f>SUM(H49:H54)</f>
        <v>84347.673888888894</v>
      </c>
      <c r="I55" s="111">
        <f t="shared" ref="I55" si="13">(F55-H55)/H55</f>
        <v>2.6423504150772836E-3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4158.6736111111113</v>
      </c>
      <c r="F57" s="43">
        <v>5362.2222222222226</v>
      </c>
      <c r="G57" s="22">
        <f t="shared" ref="G57:G65" si="14">(F57-E57)/E57</f>
        <v>0.2894068454652175</v>
      </c>
      <c r="H57" s="43">
        <v>5391.1111111111113</v>
      </c>
      <c r="I57" s="22">
        <f t="shared" ref="I57:I65" si="15">(F57-H57)/H57</f>
        <v>-5.3586150041219742E-3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3999</v>
      </c>
      <c r="G58" s="21">
        <f t="shared" si="14"/>
        <v>6.6400000000000001E-2</v>
      </c>
      <c r="H58" s="70">
        <v>3999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2187.5</v>
      </c>
      <c r="F59" s="70">
        <v>3404.6</v>
      </c>
      <c r="G59" s="21">
        <f t="shared" si="14"/>
        <v>0.55638857142857134</v>
      </c>
      <c r="H59" s="70">
        <v>3404.6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4507.5</v>
      </c>
      <c r="F60" s="70">
        <v>5216.666666666667</v>
      </c>
      <c r="G60" s="21">
        <f t="shared" si="14"/>
        <v>0.15733037530042529</v>
      </c>
      <c r="H60" s="70">
        <v>5216.666666666667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2073.3333333333335</v>
      </c>
      <c r="F61" s="105">
        <v>2920</v>
      </c>
      <c r="G61" s="21">
        <f t="shared" si="14"/>
        <v>0.40836012861736326</v>
      </c>
      <c r="H61" s="105">
        <v>2896.25</v>
      </c>
      <c r="I61" s="21">
        <f t="shared" si="15"/>
        <v>8.2002589555459655E-3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5209.53125</v>
      </c>
      <c r="F62" s="73">
        <v>6008.125</v>
      </c>
      <c r="G62" s="29">
        <f t="shared" si="14"/>
        <v>0.15329474220929187</v>
      </c>
      <c r="H62" s="73">
        <v>5833.125</v>
      </c>
      <c r="I62" s="29">
        <f t="shared" si="15"/>
        <v>3.00010714668381E-2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21405</v>
      </c>
      <c r="F63" s="68">
        <v>23400.625</v>
      </c>
      <c r="G63" s="21">
        <f t="shared" si="14"/>
        <v>9.3231721560383091E-2</v>
      </c>
      <c r="H63" s="68">
        <v>22700.625</v>
      </c>
      <c r="I63" s="21">
        <f t="shared" si="15"/>
        <v>3.0836155392197351E-2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4997.5</v>
      </c>
      <c r="F64" s="70">
        <v>5789</v>
      </c>
      <c r="G64" s="21">
        <f t="shared" si="14"/>
        <v>0.15837918959479741</v>
      </c>
      <c r="H64" s="70">
        <v>5469</v>
      </c>
      <c r="I64" s="21">
        <f t="shared" si="15"/>
        <v>5.851161089778753E-2</v>
      </c>
    </row>
    <row r="65" spans="1:9" ht="16.5" customHeight="1" thickBot="1" x14ac:dyDescent="0.35">
      <c r="A65" s="119"/>
      <c r="B65" s="100" t="s">
        <v>39</v>
      </c>
      <c r="C65" s="16" t="s">
        <v>116</v>
      </c>
      <c r="D65" s="12" t="s">
        <v>114</v>
      </c>
      <c r="E65" s="50">
        <v>3502.9375</v>
      </c>
      <c r="F65" s="73">
        <v>5388.5</v>
      </c>
      <c r="G65" s="29">
        <f t="shared" si="14"/>
        <v>0.53828037183078492</v>
      </c>
      <c r="H65" s="73">
        <v>5001.25</v>
      </c>
      <c r="I65" s="29">
        <f t="shared" si="15"/>
        <v>7.7430642339415143E-2</v>
      </c>
    </row>
    <row r="66" spans="1:9" ht="15.75" customHeight="1" thickBot="1" x14ac:dyDescent="0.25">
      <c r="A66" s="193" t="s">
        <v>192</v>
      </c>
      <c r="B66" s="204"/>
      <c r="C66" s="204"/>
      <c r="D66" s="205"/>
      <c r="E66" s="106">
        <f>SUM(E57:E65)</f>
        <v>51791.975694444445</v>
      </c>
      <c r="F66" s="106">
        <f>SUM(F57:F65)</f>
        <v>61488.738888888889</v>
      </c>
      <c r="G66" s="108">
        <f t="shared" ref="G66" si="16">(F66-E66)/E66</f>
        <v>0.18722520360397418</v>
      </c>
      <c r="H66" s="106">
        <f>SUM(H57:H65)</f>
        <v>59911.62777777778</v>
      </c>
      <c r="I66" s="111">
        <f t="shared" ref="I66" si="17">(F66-H66)/H66</f>
        <v>2.6323956961424543E-2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3858.4277777777779</v>
      </c>
      <c r="F68" s="54">
        <v>4839.2857142857147</v>
      </c>
      <c r="G68" s="21">
        <f t="shared" ref="G68:G73" si="18">(F68-E68)/E68</f>
        <v>0.25421181709220741</v>
      </c>
      <c r="H68" s="54">
        <v>4839.2857142857147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48985.428571428572</v>
      </c>
      <c r="G69" s="21">
        <f t="shared" si="18"/>
        <v>4.1210258364517589E-2</v>
      </c>
      <c r="H69" s="46">
        <v>48628.285714285717</v>
      </c>
      <c r="I69" s="21">
        <f t="shared" si="19"/>
        <v>7.3443439738188395E-3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6430.5</v>
      </c>
      <c r="F70" s="46">
        <v>7424</v>
      </c>
      <c r="G70" s="21">
        <f t="shared" si="18"/>
        <v>0.15449809501593967</v>
      </c>
      <c r="H70" s="46">
        <v>7339</v>
      </c>
      <c r="I70" s="21">
        <f t="shared" si="19"/>
        <v>1.1581959395012945E-2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3654.3749999999995</v>
      </c>
      <c r="F71" s="46">
        <v>4315</v>
      </c>
      <c r="G71" s="21">
        <f t="shared" si="18"/>
        <v>0.18077646656405008</v>
      </c>
      <c r="H71" s="46">
        <v>4247</v>
      </c>
      <c r="I71" s="21">
        <f t="shared" si="19"/>
        <v>1.6011302095596893E-2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7897.6944444444453</v>
      </c>
      <c r="F72" s="46">
        <v>9232.2222222222226</v>
      </c>
      <c r="G72" s="21">
        <f t="shared" si="18"/>
        <v>0.16897688143867579</v>
      </c>
      <c r="H72" s="46">
        <v>9008.8888888888887</v>
      </c>
      <c r="I72" s="21">
        <f t="shared" si="19"/>
        <v>2.479033053774057E-2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10671.25</v>
      </c>
      <c r="F73" s="58">
        <v>13805.428571428571</v>
      </c>
      <c r="G73" s="31">
        <f t="shared" si="18"/>
        <v>0.29370304054619378</v>
      </c>
      <c r="H73" s="58">
        <v>12911.142857142857</v>
      </c>
      <c r="I73" s="31">
        <f t="shared" si="19"/>
        <v>6.9264644050543236E-2</v>
      </c>
    </row>
    <row r="74" spans="1:9" ht="15.75" customHeight="1" thickBot="1" x14ac:dyDescent="0.25">
      <c r="A74" s="193" t="s">
        <v>214</v>
      </c>
      <c r="B74" s="194"/>
      <c r="C74" s="194"/>
      <c r="D74" s="195"/>
      <c r="E74" s="86">
        <f>SUM(E68:E73)</f>
        <v>79558.872222222213</v>
      </c>
      <c r="F74" s="86">
        <f>SUM(F68:F73)</f>
        <v>88601.365079365074</v>
      </c>
      <c r="G74" s="110">
        <f t="shared" ref="G74" si="20">(F74-E74)/E74</f>
        <v>0.1136578813219669</v>
      </c>
      <c r="H74" s="86">
        <f>SUM(H68:H73)</f>
        <v>86973.60317460318</v>
      </c>
      <c r="I74" s="111">
        <f t="shared" ref="I74" si="21">(F74-H74)/H74</f>
        <v>1.8715585480505999E-2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1597.9027777777778</v>
      </c>
      <c r="F76" s="43">
        <v>2128</v>
      </c>
      <c r="G76" s="21">
        <f>(F76-E76)/E76</f>
        <v>0.33174560404697123</v>
      </c>
      <c r="H76" s="43">
        <v>2153</v>
      </c>
      <c r="I76" s="21">
        <f>(F76-H76)/H76</f>
        <v>-1.1611704598235021E-2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1323.7777777777778</v>
      </c>
      <c r="F77" s="47">
        <v>1354.4444444444443</v>
      </c>
      <c r="G77" s="21">
        <f>(F77-E77)/E77</f>
        <v>2.316602316602305E-2</v>
      </c>
      <c r="H77" s="47">
        <v>1354.4444444444443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2222.4569444444446</v>
      </c>
      <c r="F78" s="47">
        <v>3026.4444444444443</v>
      </c>
      <c r="G78" s="21">
        <f>(F78-E78)/E78</f>
        <v>0.36175616450512399</v>
      </c>
      <c r="H78" s="47">
        <v>2954.2222222222222</v>
      </c>
      <c r="I78" s="21">
        <f>(F78-H78)/H78</f>
        <v>2.4447119001053091E-2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2780.3333333333335</v>
      </c>
      <c r="F79" s="47">
        <v>3055.3333333333335</v>
      </c>
      <c r="G79" s="21">
        <f>(F79-E79)/E79</f>
        <v>9.8909003716580735E-2</v>
      </c>
      <c r="H79" s="47">
        <v>2977.5555555555557</v>
      </c>
      <c r="I79" s="21">
        <f>(F79-H79)/H79</f>
        <v>2.6121352339726862E-2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3733.3444444444444</v>
      </c>
      <c r="F80" s="50">
        <v>4689.2222222222226</v>
      </c>
      <c r="G80" s="21">
        <f>(F80-E80)/E80</f>
        <v>0.25603792845854639</v>
      </c>
      <c r="H80" s="50">
        <v>4417</v>
      </c>
      <c r="I80" s="21">
        <f>(F80-H80)/H80</f>
        <v>6.1630568762106097E-2</v>
      </c>
    </row>
    <row r="81" spans="1:11" ht="15.75" customHeight="1" thickBot="1" x14ac:dyDescent="0.25">
      <c r="A81" s="193" t="s">
        <v>193</v>
      </c>
      <c r="B81" s="194"/>
      <c r="C81" s="194"/>
      <c r="D81" s="195"/>
      <c r="E81" s="86">
        <f>SUM(E76:E80)</f>
        <v>11657.81527777778</v>
      </c>
      <c r="F81" s="86">
        <f>SUM(F76:F80)</f>
        <v>14253.444444444445</v>
      </c>
      <c r="G81" s="110">
        <f t="shared" ref="G81" si="22">(F81-E81)/E81</f>
        <v>0.2226514235145306</v>
      </c>
      <c r="H81" s="86">
        <f>SUM(H76:H80)</f>
        <v>13856.222222222223</v>
      </c>
      <c r="I81" s="111">
        <f t="shared" ref="I81" si="23">(F81-H81)/H81</f>
        <v>2.8667425785447401E-2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3967.3</v>
      </c>
      <c r="F83" s="43">
        <v>4305</v>
      </c>
      <c r="G83" s="22">
        <f t="shared" ref="G83:G89" si="24">(F83-E83)/E83</f>
        <v>8.5120863055478488E-2</v>
      </c>
      <c r="H83" s="43">
        <v>4492.2222222222226</v>
      </c>
      <c r="I83" s="22">
        <f t="shared" ref="I83:I89" si="25">(F83-H83)/H83</f>
        <v>-4.1676972545139836E-2</v>
      </c>
    </row>
    <row r="84" spans="1:11" ht="16.5" x14ac:dyDescent="0.3">
      <c r="A84" s="37"/>
      <c r="B84" s="34" t="s">
        <v>79</v>
      </c>
      <c r="C84" s="15" t="s">
        <v>155</v>
      </c>
      <c r="D84" s="11" t="s">
        <v>156</v>
      </c>
      <c r="E84" s="47">
        <v>8830</v>
      </c>
      <c r="F84" s="47">
        <v>8982.6666666666661</v>
      </c>
      <c r="G84" s="21">
        <f t="shared" si="24"/>
        <v>1.7289543223857992E-2</v>
      </c>
      <c r="H84" s="47">
        <v>8982.6666666666661</v>
      </c>
      <c r="I84" s="21">
        <f t="shared" si="25"/>
        <v>0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1932.8</v>
      </c>
      <c r="F85" s="47">
        <v>2072.3000000000002</v>
      </c>
      <c r="G85" s="21">
        <f t="shared" si="24"/>
        <v>7.2175082781457067E-2</v>
      </c>
      <c r="H85" s="47">
        <v>2057.3000000000002</v>
      </c>
      <c r="I85" s="21">
        <f t="shared" si="25"/>
        <v>7.2911097068973892E-3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831</v>
      </c>
      <c r="F86" s="47">
        <v>985.625</v>
      </c>
      <c r="G86" s="21">
        <f t="shared" si="24"/>
        <v>0.18607099879663055</v>
      </c>
      <c r="H86" s="47">
        <v>966.875</v>
      </c>
      <c r="I86" s="21">
        <f t="shared" si="25"/>
        <v>1.9392372333548805E-2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1531.3</v>
      </c>
      <c r="F87" s="61">
        <v>1834.2222222222222</v>
      </c>
      <c r="G87" s="21">
        <f t="shared" si="24"/>
        <v>0.19782029793131473</v>
      </c>
      <c r="H87" s="61">
        <v>1756.6666666666667</v>
      </c>
      <c r="I87" s="21">
        <f t="shared" si="25"/>
        <v>4.414927261227064E-2</v>
      </c>
    </row>
    <row r="88" spans="1:11" ht="16.5" x14ac:dyDescent="0.3">
      <c r="A88" s="37"/>
      <c r="B88" s="34" t="s">
        <v>74</v>
      </c>
      <c r="C88" s="15" t="s">
        <v>144</v>
      </c>
      <c r="D88" s="25" t="s">
        <v>142</v>
      </c>
      <c r="E88" s="61">
        <v>1466.4285714285713</v>
      </c>
      <c r="F88" s="61">
        <v>1560</v>
      </c>
      <c r="G88" s="21">
        <f t="shared" si="24"/>
        <v>6.3809059912323496E-2</v>
      </c>
      <c r="H88" s="61">
        <v>1482.5</v>
      </c>
      <c r="I88" s="21">
        <f t="shared" si="25"/>
        <v>5.2276559865092748E-2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1268.0555555555557</v>
      </c>
      <c r="F89" s="137">
        <v>1826.1111111111111</v>
      </c>
      <c r="G89" s="23">
        <f t="shared" si="24"/>
        <v>0.44008762322015321</v>
      </c>
      <c r="H89" s="137">
        <v>1627.7777777777778</v>
      </c>
      <c r="I89" s="23">
        <f t="shared" si="25"/>
        <v>0.12184300341296923</v>
      </c>
    </row>
    <row r="90" spans="1:11" ht="15.75" customHeight="1" thickBot="1" x14ac:dyDescent="0.25">
      <c r="A90" s="193" t="s">
        <v>194</v>
      </c>
      <c r="B90" s="194"/>
      <c r="C90" s="194"/>
      <c r="D90" s="195"/>
      <c r="E90" s="86">
        <f>SUM(E83:E89)</f>
        <v>19826.884126984125</v>
      </c>
      <c r="F90" s="86">
        <f>SUM(F83:F89)</f>
        <v>21565.924999999999</v>
      </c>
      <c r="G90" s="120">
        <f t="shared" ref="G90:G91" si="26">(F90-E90)/E90</f>
        <v>8.7711254167721839E-2</v>
      </c>
      <c r="H90" s="86">
        <f>SUM(H83:H89)</f>
        <v>21366.008333333335</v>
      </c>
      <c r="I90" s="111">
        <f t="shared" ref="I90:I91" si="27">(F90-H90)/H90</f>
        <v>9.3567625523562174E-3</v>
      </c>
    </row>
    <row r="91" spans="1:11" ht="15.75" customHeight="1" thickBot="1" x14ac:dyDescent="0.25">
      <c r="A91" s="193" t="s">
        <v>195</v>
      </c>
      <c r="B91" s="194"/>
      <c r="C91" s="194"/>
      <c r="D91" s="195"/>
      <c r="E91" s="106">
        <f>SUM(E90+E81+E74+E66+E55+E47+E39+E32)</f>
        <v>352954.88330357143</v>
      </c>
      <c r="F91" s="106">
        <f>SUM(F32,F39,F47,F55,F66,F74,F81,F90)</f>
        <v>394268.54603174602</v>
      </c>
      <c r="G91" s="108">
        <f t="shared" si="26"/>
        <v>0.11705083194058347</v>
      </c>
      <c r="H91" s="106">
        <f>SUM(H32,H39,H47,H55,H66,H74,H81,H90)</f>
        <v>387596.3600000001</v>
      </c>
      <c r="I91" s="121">
        <f t="shared" si="27"/>
        <v>1.7214263910388425E-2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16:I31">
    <sortCondition ref="I16:I31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16" zoomScaleNormal="100" workbookViewId="0">
      <selection activeCell="F24" sqref="F24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5.2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87" t="s">
        <v>3</v>
      </c>
      <c r="B13" s="187"/>
      <c r="C13" s="189" t="s">
        <v>0</v>
      </c>
      <c r="D13" s="183" t="s">
        <v>207</v>
      </c>
      <c r="E13" s="183" t="s">
        <v>208</v>
      </c>
      <c r="F13" s="183" t="s">
        <v>209</v>
      </c>
      <c r="G13" s="183" t="s">
        <v>210</v>
      </c>
      <c r="H13" s="183" t="s">
        <v>211</v>
      </c>
      <c r="I13" s="183" t="s">
        <v>212</v>
      </c>
    </row>
    <row r="14" spans="1:9" ht="24.75" customHeight="1" thickBot="1" x14ac:dyDescent="0.25">
      <c r="A14" s="188"/>
      <c r="B14" s="188"/>
      <c r="C14" s="190"/>
      <c r="D14" s="203"/>
      <c r="E14" s="203"/>
      <c r="F14" s="203"/>
      <c r="G14" s="184"/>
      <c r="H14" s="203"/>
      <c r="I14" s="203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68"/>
    </row>
    <row r="16" spans="1:9" ht="16.5" x14ac:dyDescent="0.3">
      <c r="A16" s="91"/>
      <c r="B16" s="169" t="s">
        <v>4</v>
      </c>
      <c r="C16" s="175" t="s">
        <v>163</v>
      </c>
      <c r="D16" s="134">
        <v>2000</v>
      </c>
      <c r="E16" s="42">
        <v>1750</v>
      </c>
      <c r="F16" s="142">
        <v>2500</v>
      </c>
      <c r="G16" s="143">
        <v>1500</v>
      </c>
      <c r="H16" s="134">
        <v>2000</v>
      </c>
      <c r="I16" s="143">
        <v>1950</v>
      </c>
    </row>
    <row r="17" spans="1:9" ht="16.5" x14ac:dyDescent="0.3">
      <c r="A17" s="92"/>
      <c r="B17" s="170" t="s">
        <v>5</v>
      </c>
      <c r="C17" s="176" t="s">
        <v>164</v>
      </c>
      <c r="D17" s="93">
        <v>2500</v>
      </c>
      <c r="E17" s="46">
        <v>2000</v>
      </c>
      <c r="F17" s="178">
        <v>2500</v>
      </c>
      <c r="G17" s="146">
        <v>2250</v>
      </c>
      <c r="H17" s="93">
        <v>1750</v>
      </c>
      <c r="I17" s="146">
        <v>2200</v>
      </c>
    </row>
    <row r="18" spans="1:9" ht="16.5" x14ac:dyDescent="0.3">
      <c r="A18" s="92"/>
      <c r="B18" s="170" t="s">
        <v>6</v>
      </c>
      <c r="C18" s="176" t="s">
        <v>165</v>
      </c>
      <c r="D18" s="93">
        <v>2500</v>
      </c>
      <c r="E18" s="46">
        <v>2000</v>
      </c>
      <c r="F18" s="178">
        <v>2500</v>
      </c>
      <c r="G18" s="146">
        <v>2000</v>
      </c>
      <c r="H18" s="93">
        <v>2000</v>
      </c>
      <c r="I18" s="146">
        <v>2200</v>
      </c>
    </row>
    <row r="19" spans="1:9" ht="16.5" x14ac:dyDescent="0.3">
      <c r="A19" s="92"/>
      <c r="B19" s="170" t="s">
        <v>7</v>
      </c>
      <c r="C19" s="176" t="s">
        <v>166</v>
      </c>
      <c r="D19" s="93">
        <v>875</v>
      </c>
      <c r="E19" s="46">
        <v>500</v>
      </c>
      <c r="F19" s="178">
        <v>1500</v>
      </c>
      <c r="G19" s="146">
        <v>825</v>
      </c>
      <c r="H19" s="93">
        <v>916</v>
      </c>
      <c r="I19" s="146">
        <v>923.2</v>
      </c>
    </row>
    <row r="20" spans="1:9" ht="16.5" x14ac:dyDescent="0.3">
      <c r="A20" s="92"/>
      <c r="B20" s="170" t="s">
        <v>8</v>
      </c>
      <c r="C20" s="176" t="s">
        <v>167</v>
      </c>
      <c r="D20" s="93">
        <v>2750</v>
      </c>
      <c r="E20" s="46">
        <v>3000</v>
      </c>
      <c r="F20" s="178">
        <v>3000</v>
      </c>
      <c r="G20" s="146">
        <v>3000</v>
      </c>
      <c r="H20" s="93">
        <v>2250</v>
      </c>
      <c r="I20" s="146">
        <v>2800</v>
      </c>
    </row>
    <row r="21" spans="1:9" ht="16.5" x14ac:dyDescent="0.3">
      <c r="A21" s="92"/>
      <c r="B21" s="170" t="s">
        <v>9</v>
      </c>
      <c r="C21" s="176" t="s">
        <v>168</v>
      </c>
      <c r="D21" s="93">
        <v>1625</v>
      </c>
      <c r="E21" s="46">
        <v>1750</v>
      </c>
      <c r="F21" s="178">
        <v>2000</v>
      </c>
      <c r="G21" s="146">
        <v>1500</v>
      </c>
      <c r="H21" s="93">
        <v>1666</v>
      </c>
      <c r="I21" s="146">
        <v>1708.2</v>
      </c>
    </row>
    <row r="22" spans="1:9" ht="16.5" x14ac:dyDescent="0.3">
      <c r="A22" s="92"/>
      <c r="B22" s="170" t="s">
        <v>10</v>
      </c>
      <c r="C22" s="176" t="s">
        <v>169</v>
      </c>
      <c r="D22" s="93">
        <v>1000</v>
      </c>
      <c r="E22" s="46">
        <v>1500</v>
      </c>
      <c r="F22" s="178">
        <v>1375</v>
      </c>
      <c r="G22" s="146">
        <v>1500</v>
      </c>
      <c r="H22" s="93">
        <v>1083</v>
      </c>
      <c r="I22" s="146">
        <v>1291.5999999999999</v>
      </c>
    </row>
    <row r="23" spans="1:9" ht="16.5" x14ac:dyDescent="0.3">
      <c r="A23" s="92"/>
      <c r="B23" s="170" t="s">
        <v>11</v>
      </c>
      <c r="C23" s="176" t="s">
        <v>170</v>
      </c>
      <c r="D23" s="93">
        <v>250</v>
      </c>
      <c r="E23" s="46">
        <v>500</v>
      </c>
      <c r="F23" s="178">
        <v>500</v>
      </c>
      <c r="G23" s="146">
        <v>375</v>
      </c>
      <c r="H23" s="93">
        <v>350</v>
      </c>
      <c r="I23" s="146">
        <v>395</v>
      </c>
    </row>
    <row r="24" spans="1:9" ht="16.5" x14ac:dyDescent="0.3">
      <c r="A24" s="92"/>
      <c r="B24" s="170" t="s">
        <v>12</v>
      </c>
      <c r="C24" s="176" t="s">
        <v>171</v>
      </c>
      <c r="D24" s="93"/>
      <c r="E24" s="46">
        <v>500</v>
      </c>
      <c r="F24" s="178">
        <v>500</v>
      </c>
      <c r="G24" s="146">
        <v>375</v>
      </c>
      <c r="H24" s="93">
        <v>500</v>
      </c>
      <c r="I24" s="146">
        <v>468.75</v>
      </c>
    </row>
    <row r="25" spans="1:9" ht="16.5" x14ac:dyDescent="0.3">
      <c r="A25" s="92"/>
      <c r="B25" s="170" t="s">
        <v>13</v>
      </c>
      <c r="C25" s="176" t="s">
        <v>172</v>
      </c>
      <c r="D25" s="93">
        <v>350</v>
      </c>
      <c r="E25" s="46">
        <v>500</v>
      </c>
      <c r="F25" s="178">
        <v>500</v>
      </c>
      <c r="G25" s="146">
        <v>500</v>
      </c>
      <c r="H25" s="93">
        <v>500</v>
      </c>
      <c r="I25" s="146">
        <v>470</v>
      </c>
    </row>
    <row r="26" spans="1:9" ht="16.5" x14ac:dyDescent="0.3">
      <c r="A26" s="92"/>
      <c r="B26" s="170" t="s">
        <v>14</v>
      </c>
      <c r="C26" s="176" t="s">
        <v>173</v>
      </c>
      <c r="D26" s="93">
        <v>350</v>
      </c>
      <c r="E26" s="46">
        <v>500</v>
      </c>
      <c r="F26" s="178">
        <v>500</v>
      </c>
      <c r="G26" s="146">
        <v>500</v>
      </c>
      <c r="H26" s="93">
        <v>500</v>
      </c>
      <c r="I26" s="146">
        <v>470</v>
      </c>
    </row>
    <row r="27" spans="1:9" ht="17.25" thickBot="1" x14ac:dyDescent="0.35">
      <c r="A27" s="92"/>
      <c r="B27" s="171" t="s">
        <v>15</v>
      </c>
      <c r="C27" s="176" t="s">
        <v>174</v>
      </c>
      <c r="D27" s="93">
        <v>1500</v>
      </c>
      <c r="E27" s="46">
        <v>1500</v>
      </c>
      <c r="F27" s="178">
        <v>1000</v>
      </c>
      <c r="G27" s="146">
        <v>1250</v>
      </c>
      <c r="H27" s="93">
        <v>1000</v>
      </c>
      <c r="I27" s="146">
        <v>1250</v>
      </c>
    </row>
    <row r="28" spans="1:9" ht="16.5" x14ac:dyDescent="0.3">
      <c r="A28" s="92"/>
      <c r="B28" s="169" t="s">
        <v>16</v>
      </c>
      <c r="C28" s="176" t="s">
        <v>175</v>
      </c>
      <c r="D28" s="93">
        <v>350</v>
      </c>
      <c r="E28" s="46">
        <v>500</v>
      </c>
      <c r="F28" s="178">
        <v>500</v>
      </c>
      <c r="G28" s="146">
        <v>500</v>
      </c>
      <c r="H28" s="93">
        <v>500</v>
      </c>
      <c r="I28" s="146">
        <v>470</v>
      </c>
    </row>
    <row r="29" spans="1:9" ht="16.5" x14ac:dyDescent="0.3">
      <c r="A29" s="92"/>
      <c r="B29" s="172" t="s">
        <v>17</v>
      </c>
      <c r="C29" s="176" t="s">
        <v>176</v>
      </c>
      <c r="D29" s="93"/>
      <c r="E29" s="46">
        <v>1500</v>
      </c>
      <c r="F29" s="178">
        <v>1500</v>
      </c>
      <c r="G29" s="146">
        <v>1000</v>
      </c>
      <c r="H29" s="93">
        <v>1000</v>
      </c>
      <c r="I29" s="146">
        <v>1250</v>
      </c>
    </row>
    <row r="30" spans="1:9" ht="16.5" x14ac:dyDescent="0.3">
      <c r="A30" s="92"/>
      <c r="B30" s="170" t="s">
        <v>18</v>
      </c>
      <c r="C30" s="176" t="s">
        <v>177</v>
      </c>
      <c r="D30" s="93"/>
      <c r="E30" s="46">
        <v>2500</v>
      </c>
      <c r="F30" s="178">
        <v>1500</v>
      </c>
      <c r="G30" s="146">
        <v>1000</v>
      </c>
      <c r="H30" s="93">
        <v>1166</v>
      </c>
      <c r="I30" s="146">
        <v>1541.5</v>
      </c>
    </row>
    <row r="31" spans="1:9" ht="17.25" thickBot="1" x14ac:dyDescent="0.35">
      <c r="A31" s="94"/>
      <c r="B31" s="171" t="s">
        <v>19</v>
      </c>
      <c r="C31" s="177" t="s">
        <v>178</v>
      </c>
      <c r="D31" s="136">
        <v>1125</v>
      </c>
      <c r="E31" s="49">
        <v>1250</v>
      </c>
      <c r="F31" s="179">
        <v>1500</v>
      </c>
      <c r="G31" s="95">
        <v>1125</v>
      </c>
      <c r="H31" s="136">
        <v>1000</v>
      </c>
      <c r="I31" s="95">
        <v>1200</v>
      </c>
    </row>
    <row r="32" spans="1:9" ht="17.25" customHeight="1" thickBot="1" x14ac:dyDescent="0.3">
      <c r="A32" s="90" t="s">
        <v>20</v>
      </c>
      <c r="B32" s="151" t="s">
        <v>21</v>
      </c>
      <c r="C32" s="173"/>
      <c r="D32" s="174"/>
      <c r="E32" s="154"/>
      <c r="F32" s="155"/>
      <c r="G32" s="174"/>
      <c r="H32" s="156"/>
      <c r="I32" s="157"/>
    </row>
    <row r="33" spans="1:9" ht="16.5" x14ac:dyDescent="0.3">
      <c r="A33" s="91"/>
      <c r="B33" s="141" t="s">
        <v>26</v>
      </c>
      <c r="C33" s="158" t="s">
        <v>179</v>
      </c>
      <c r="D33" s="134">
        <v>2375</v>
      </c>
      <c r="E33" s="42">
        <v>2500</v>
      </c>
      <c r="F33" s="142">
        <v>2375</v>
      </c>
      <c r="G33" s="143">
        <v>2500</v>
      </c>
      <c r="H33" s="135">
        <v>2166</v>
      </c>
      <c r="I33" s="143">
        <v>2383.1999999999998</v>
      </c>
    </row>
    <row r="34" spans="1:9" ht="16.5" x14ac:dyDescent="0.3">
      <c r="A34" s="92"/>
      <c r="B34" s="144" t="s">
        <v>27</v>
      </c>
      <c r="C34" s="15" t="s">
        <v>180</v>
      </c>
      <c r="D34" s="93">
        <v>2375</v>
      </c>
      <c r="E34" s="46">
        <v>2500</v>
      </c>
      <c r="F34" s="145">
        <v>2375</v>
      </c>
      <c r="G34" s="146">
        <v>2500</v>
      </c>
      <c r="H34" s="32">
        <v>2000</v>
      </c>
      <c r="I34" s="146">
        <v>2350</v>
      </c>
    </row>
    <row r="35" spans="1:9" ht="16.5" x14ac:dyDescent="0.3">
      <c r="A35" s="92"/>
      <c r="B35" s="149" t="s">
        <v>28</v>
      </c>
      <c r="C35" s="15" t="s">
        <v>181</v>
      </c>
      <c r="D35" s="93">
        <v>1125</v>
      </c>
      <c r="E35" s="46">
        <v>1250</v>
      </c>
      <c r="F35" s="145">
        <v>1500</v>
      </c>
      <c r="G35" s="146">
        <v>1000</v>
      </c>
      <c r="H35" s="32">
        <v>1083</v>
      </c>
      <c r="I35" s="146">
        <v>1191.5999999999999</v>
      </c>
    </row>
    <row r="36" spans="1:9" ht="16.5" x14ac:dyDescent="0.3">
      <c r="A36" s="92"/>
      <c r="B36" s="144" t="s">
        <v>29</v>
      </c>
      <c r="C36" s="15" t="s">
        <v>182</v>
      </c>
      <c r="D36" s="93">
        <v>1000</v>
      </c>
      <c r="E36" s="46">
        <v>1500</v>
      </c>
      <c r="F36" s="145">
        <v>1500</v>
      </c>
      <c r="G36" s="146">
        <v>1500</v>
      </c>
      <c r="H36" s="32">
        <v>1000</v>
      </c>
      <c r="I36" s="146">
        <v>1300</v>
      </c>
    </row>
    <row r="37" spans="1:9" ht="16.5" customHeight="1" thickBot="1" x14ac:dyDescent="0.35">
      <c r="A37" s="94"/>
      <c r="B37" s="149" t="s">
        <v>30</v>
      </c>
      <c r="C37" s="15" t="s">
        <v>183</v>
      </c>
      <c r="D37" s="159">
        <v>1625</v>
      </c>
      <c r="E37" s="49">
        <v>1750</v>
      </c>
      <c r="F37" s="148">
        <v>2000</v>
      </c>
      <c r="G37" s="160">
        <v>1750</v>
      </c>
      <c r="H37" s="137">
        <v>1500</v>
      </c>
      <c r="I37" s="95">
        <v>1725</v>
      </c>
    </row>
    <row r="38" spans="1:9" ht="17.25" customHeight="1" thickBot="1" x14ac:dyDescent="0.3">
      <c r="A38" s="90" t="s">
        <v>25</v>
      </c>
      <c r="B38" s="151" t="s">
        <v>51</v>
      </c>
      <c r="C38" s="152"/>
      <c r="D38" s="153"/>
      <c r="E38" s="161"/>
      <c r="F38" s="155"/>
      <c r="G38" s="162"/>
      <c r="H38" s="163"/>
      <c r="I38" s="95"/>
    </row>
    <row r="39" spans="1:9" ht="17.25" thickBot="1" x14ac:dyDescent="0.35">
      <c r="A39" s="91"/>
      <c r="B39" s="141" t="s">
        <v>31</v>
      </c>
      <c r="C39" s="164" t="s">
        <v>213</v>
      </c>
      <c r="D39" s="42">
        <v>32500</v>
      </c>
      <c r="E39" s="42">
        <v>32000</v>
      </c>
      <c r="F39" s="142">
        <v>35000</v>
      </c>
      <c r="G39" s="165">
        <v>20000</v>
      </c>
      <c r="H39" s="166">
        <v>30000</v>
      </c>
      <c r="I39" s="95">
        <v>29900</v>
      </c>
    </row>
    <row r="40" spans="1:9" ht="17.25" thickBot="1" x14ac:dyDescent="0.35">
      <c r="A40" s="94"/>
      <c r="B40" s="147" t="s">
        <v>32</v>
      </c>
      <c r="C40" s="150" t="s">
        <v>185</v>
      </c>
      <c r="D40" s="49">
        <v>17500</v>
      </c>
      <c r="E40" s="49">
        <v>20000</v>
      </c>
      <c r="F40" s="148">
        <v>22000</v>
      </c>
      <c r="G40" s="85">
        <v>15000</v>
      </c>
      <c r="H40" s="167">
        <v>20000</v>
      </c>
      <c r="I40" s="95">
        <v>18900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09-12-2019</vt:lpstr>
      <vt:lpstr>By Order</vt:lpstr>
      <vt:lpstr>All Stores</vt:lpstr>
      <vt:lpstr>'09-12-2019'!Print_Titles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2019-12-12T12:20:03Z</cp:lastPrinted>
  <dcterms:created xsi:type="dcterms:W3CDTF">2010-10-20T06:23:14Z</dcterms:created>
  <dcterms:modified xsi:type="dcterms:W3CDTF">2019-12-13T08:50:08Z</dcterms:modified>
</cp:coreProperties>
</file>