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6-12-2019" sheetId="9" r:id="rId4"/>
    <sheet name="By Order" sheetId="11" r:id="rId5"/>
    <sheet name="All Stores" sheetId="12" r:id="rId6"/>
  </sheets>
  <definedNames>
    <definedName name="_xlnm.Print_Titles" localSheetId="3">'16-12-2019'!$12:$14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8" i="11"/>
  <c r="G88" i="11"/>
  <c r="I87" i="11"/>
  <c r="G87" i="11"/>
  <c r="I83" i="11"/>
  <c r="G83" i="11"/>
  <c r="I89" i="11"/>
  <c r="G89" i="11"/>
  <c r="I79" i="11"/>
  <c r="G79" i="11"/>
  <c r="I76" i="11"/>
  <c r="G76" i="11"/>
  <c r="I78" i="11"/>
  <c r="G78" i="11"/>
  <c r="I77" i="11"/>
  <c r="G77" i="11"/>
  <c r="I80" i="11"/>
  <c r="G80" i="11"/>
  <c r="I73" i="11"/>
  <c r="G73" i="11"/>
  <c r="I69" i="11"/>
  <c r="G69" i="11"/>
  <c r="I71" i="11"/>
  <c r="G71" i="11"/>
  <c r="I68" i="11"/>
  <c r="G68" i="11"/>
  <c r="I70" i="11"/>
  <c r="G70" i="11"/>
  <c r="I72" i="11"/>
  <c r="G72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49" i="11"/>
  <c r="G49" i="11"/>
  <c r="I52" i="11"/>
  <c r="G52" i="11"/>
  <c r="I51" i="11"/>
  <c r="G51" i="11"/>
  <c r="I54" i="11"/>
  <c r="G54" i="11"/>
  <c r="I53" i="11"/>
  <c r="G53" i="11"/>
  <c r="I50" i="11"/>
  <c r="G50" i="11"/>
  <c r="I44" i="11"/>
  <c r="G44" i="11"/>
  <c r="I46" i="11"/>
  <c r="G46" i="11"/>
  <c r="I43" i="11"/>
  <c r="G43" i="11"/>
  <c r="I42" i="11"/>
  <c r="G42" i="11"/>
  <c r="I41" i="11"/>
  <c r="G41" i="11"/>
  <c r="I45" i="11"/>
  <c r="G45" i="11"/>
  <c r="I34" i="11"/>
  <c r="G34" i="11"/>
  <c r="I38" i="11"/>
  <c r="G38" i="11"/>
  <c r="I37" i="11"/>
  <c r="G37" i="11"/>
  <c r="I36" i="11"/>
  <c r="G36" i="11"/>
  <c r="I35" i="11"/>
  <c r="G35" i="11"/>
  <c r="I23" i="11"/>
  <c r="G23" i="11"/>
  <c r="I17" i="11"/>
  <c r="G17" i="11"/>
  <c r="I22" i="11"/>
  <c r="G22" i="11"/>
  <c r="I29" i="11"/>
  <c r="G29" i="11"/>
  <c r="I18" i="11"/>
  <c r="G18" i="11"/>
  <c r="I24" i="11"/>
  <c r="G24" i="11"/>
  <c r="I21" i="11"/>
  <c r="G21" i="11"/>
  <c r="I20" i="11"/>
  <c r="G20" i="11"/>
  <c r="I25" i="11"/>
  <c r="G25" i="11"/>
  <c r="I26" i="11"/>
  <c r="G26" i="11"/>
  <c r="I31" i="11"/>
  <c r="G31" i="11"/>
  <c r="I28" i="11"/>
  <c r="G28" i="11"/>
  <c r="I19" i="11"/>
  <c r="G19" i="11"/>
  <c r="I16" i="11"/>
  <c r="G16" i="11"/>
  <c r="I27" i="11"/>
  <c r="G27" i="11"/>
  <c r="I30" i="11"/>
  <c r="G30" i="11"/>
  <c r="D40" i="8" l="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<sst xmlns="http://schemas.openxmlformats.org/spreadsheetml/2006/main" count="848" uniqueCount="225">
  <si>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</si>
  <si>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</si>
  <si>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</si>
  <si>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</si>
  <si>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</si>
  <si>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</si>
  <si>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</si>
  <si>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</si>
  <si>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</si>
  <si>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</si>
  <si>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</si>
  <si>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</si>
  <si>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</si>
  <si>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</si>
  <si>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</si>
  <si>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</si>
  <si>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</si>
  <si>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</si>
  <si>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</si>
  <si>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</si>
  <si>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</si>
  <si>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</si>
  <si>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</si>
  <si>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</si>
  <si>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</si>
  <si>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</si>
  <si>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</si>
  <si>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</si>
  <si>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</si>
  <si>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</si>
  <si>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</si>
  <si>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</si>
  <si>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</si>
  <si>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</si>
  <si>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</si>
  <si>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</si>
  <si>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</si>
  <si>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</si>
  <si>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</si>
  <si>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</si>
  <si>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</si>
  <si>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</si>
  <si>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</si>
  <si>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</si>
  <si>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</si>
  <si>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</si>
  <si>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</si>
  <si>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</si>
  <si>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</si>
  <si>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</si>
  <si>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</si>
  <si>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</si>
  <si>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</si>
  <si>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</si>
  <si>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</si>
  <si>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</si>
  <si>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</si>
  <si>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</si>
  <si>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</si>
  <si>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</si>
  <si>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</si>
  <si>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</si>
  <si>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</si>
  <si>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</si>
  <si>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</si>
  <si>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</si>
  <si>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</si>
  <si>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</si>
  <si>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</si>
  <si>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</si>
  <si>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</si>
  <si>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</si>
  <si>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</si>
  <si>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</si>
  <si>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</si>
  <si>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</si>
  <si>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</si>
  <si>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</si>
  <si>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</si>
  <si>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</si>
  <si>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</si>
  <si>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</si>
  <si>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</si>
  <si>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</si>
  <si>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</si>
  <si>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</si>
  <si>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</si>
  <si>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</si>
  <si>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</si>
  <si>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</si>
  <si>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</si>
  <si>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</si>
  <si>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</si>
  <si>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</si>
  <si>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</si>
  <si>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</si>
  <si>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</si>
  <si>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</si>
  <si>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</si>
  <si>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</si>
  <si>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</si>
  <si>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</si>
  <si>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</si>
  <si>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</si>
  <si>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</si>
  <si>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</si>
  <si>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</si>
  <si>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</si>
  <si>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</si>
  <si>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</si>
  <si>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</si>
  <si>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</si>
  <si>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</si>
  <si>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</si>
  <si>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</si>
  <si>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</si>
  <si>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</si>
  <si>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</si>
  <si>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</si>
  <si>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</si>
  <si>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</si>
  <si>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</si>
  <si>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</si>
  <si>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</si>
  <si>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</si>
  <si>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</si>
  <si>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</si>
  <si>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</si>
  <si>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</si>
  <si>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</si>
  <si>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</si>
  <si>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</si>
  <si>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</si>
  <si>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</si>
  <si>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</si>
  <si>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</si>
  <si>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</si>
  <si>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</si>
  <si>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</si>
  <si>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</si>
  <si>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</si>
  <si>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</si>
  <si>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</si>
  <si>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</si>
  <si>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</si>
  <si>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</si>
  <si>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</si>
  <si>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</si>
  <si>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</si>
  <si>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</si>
  <si>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</si>
  <si>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</si>
  <si>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</si>
  <si>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</si>
  <si>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</si>
  <si>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</si>
  <si>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</si>
  <si>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</si>
  <si>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</si>
  <si>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</si>
  <si>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</si>
  <si>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</si>
  <si>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</si>
  <si>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</si>
  <si>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</si>
  <si>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</si>
  <si>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</si>
  <si>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</si>
  <si>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</si>
  <si>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</si>
  <si>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</si>
  <si>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</si>
  <si>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</si>
  <si>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</si>
  <si>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</si>
  <si>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</si>
  <si>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</si>
  <si>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</si>
  <si>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</si>
  <si>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</si>
  <si>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</si>
  <si>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</si>
  <si>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</si>
  <si>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</si>
  <si>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</si>
  <si>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</si>
  <si>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</si>
  <si>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</si>
  <si>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</si>
  <si>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</si>
  <si>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</si>
  <si>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</si>
  <si>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</si>
  <si>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</si>
  <si>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</si>
  <si>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</si>
  <si>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</si>
  <si>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</si>
  <si>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</si>
  <si>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</si>
  <si>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</si>
  <si>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</si>
  <si>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</si>
  <si>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</si>
  <si>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</si>
  <si>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</si>
  <si>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</si>
  <si>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</si>
  <si>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</si>
  <si>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</si>
  <si>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</si>
  <si>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</si>
  <si>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</si>
  <si>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</si>
  <si>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</si>
  <si>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</si>
  <si>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</si>
  <si>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2018 (ل.ل.)</t>
  </si>
  <si>
    <t>معدل أسعار  السوبرماركات في 09-12-2019 (ل.ل.)</t>
  </si>
  <si>
    <t>معدل أسعار المحلات والملاحم في 09-12-2019 (ل.ل.)</t>
  </si>
  <si>
    <t>المعدل العام للأسعار في 09-12-2019  (ل.ل.)</t>
  </si>
  <si>
    <t xml:space="preserve"> التاريخ 16 كانون الأول 2019</t>
  </si>
  <si>
    <t>المعدل العام للأسعار في 16-12-2019  (ل.ل.)</t>
  </si>
  <si>
    <t>معدل أسعار  السوبرماركات في 16-12-2019 (ل.ل.)</t>
  </si>
  <si>
    <t>معدل أسعار المحلات والملاحم في 16-12-2019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</si>
</sst>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0" t="s">
        <v>202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1" t="s">
        <v>3</v>
      </c>
      <c r="B12" s="187"/>
      <c r="C12" s="185" t="s">
        <v>0</v>
      </c>
      <c r="D12" s="183" t="s">
        <v>23</v>
      </c>
      <c r="E12" s="183" t="s">
        <v>217</v>
      </c>
      <c r="F12" s="183" t="s">
        <v>223</v>
      </c>
      <c r="G12" s="183" t="s">
        <v>197</v>
      </c>
      <c r="H12" s="183" t="s">
        <v>218</v>
      </c>
      <c r="I12" s="183" t="s">
        <v>187</v>
      </c>
    </row>
    <row r="13" spans="1:9" ht="38.25" customHeight="1" thickBot="1" x14ac:dyDescent="0.25">
      <c r="A13" s="182"/>
      <c r="B13" s="188"/>
      <c r="C13" s="186"/>
      <c r="D13" s="184"/>
      <c r="E13" s="184"/>
      <c r="F13" s="184"/>
      <c r="G13" s="184"/>
      <c r="H13" s="184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1544.3667499999999</v>
      </c>
      <c r="F15" s="43">
        <v>1923</v>
      </c>
      <c r="G15" s="45">
        <f t="shared" ref="G15:G30" si="0">(F15-E15)/E15</f>
        <v>0.24517055291432563</v>
      </c>
      <c r="H15" s="43">
        <v>1748.8</v>
      </c>
      <c r="I15" s="45">
        <f>(F15-H15)/H15</f>
        <v>9.9611161939615764E-2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2707.49</v>
      </c>
      <c r="F16" s="47">
        <v>2542.5</v>
      </c>
      <c r="G16" s="48">
        <f t="shared" si="0"/>
        <v>-6.0938359883138921E-2</v>
      </c>
      <c r="H16" s="47">
        <v>2500</v>
      </c>
      <c r="I16" s="44">
        <f t="shared" ref="I16:I30" si="1">(F16-H16)/H16</f>
        <v>1.7000000000000001E-2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1619.7525000000001</v>
      </c>
      <c r="F17" s="47">
        <v>1424.8</v>
      </c>
      <c r="G17" s="48">
        <f t="shared" si="0"/>
        <v>-0.12035943763013182</v>
      </c>
      <c r="H17" s="47">
        <v>1563.8</v>
      </c>
      <c r="I17" s="44">
        <f>(F17-H17)/H17</f>
        <v>-8.8886046809054875E-2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778.57500000000005</v>
      </c>
      <c r="F18" s="47">
        <v>883.8</v>
      </c>
      <c r="G18" s="48">
        <f t="shared" si="0"/>
        <v>0.13515075618919167</v>
      </c>
      <c r="H18" s="47">
        <v>912.8</v>
      </c>
      <c r="I18" s="44">
        <f t="shared" si="1"/>
        <v>-3.1770376862401403E-2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2989.0222222222224</v>
      </c>
      <c r="F19" s="47">
        <v>3066</v>
      </c>
      <c r="G19" s="48">
        <f>(F19-E19)/E19</f>
        <v>2.5753497985219944E-2</v>
      </c>
      <c r="H19" s="47">
        <v>3036</v>
      </c>
      <c r="I19" s="44">
        <f>(F19-H19)/H19</f>
        <v>9.881422924901186E-3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1749.0900000000001</v>
      </c>
      <c r="F20" s="47">
        <v>2004</v>
      </c>
      <c r="G20" s="48">
        <f t="shared" si="0"/>
        <v>0.14573864123629993</v>
      </c>
      <c r="H20" s="47">
        <v>1718.8</v>
      </c>
      <c r="I20" s="44">
        <f t="shared" si="1"/>
        <v>0.16592971840819179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1284.4749999999999</v>
      </c>
      <c r="F21" s="47">
        <v>1528.8</v>
      </c>
      <c r="G21" s="48">
        <f t="shared" si="0"/>
        <v>0.19021390062087629</v>
      </c>
      <c r="H21" s="47">
        <v>1543.8</v>
      </c>
      <c r="I21" s="44">
        <f t="shared" si="1"/>
        <v>-9.7162844928099495E-3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430.63749999999999</v>
      </c>
      <c r="F22" s="47">
        <v>389.8</v>
      </c>
      <c r="G22" s="48">
        <f t="shared" si="0"/>
        <v>-9.483033874198131E-2</v>
      </c>
      <c r="H22" s="47">
        <v>390</v>
      </c>
      <c r="I22" s="44">
        <f t="shared" si="1"/>
        <v>-5.1282051282048366E-4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541.51250000000005</v>
      </c>
      <c r="F23" s="47">
        <v>564.79999999999995</v>
      </c>
      <c r="G23" s="48">
        <f t="shared" si="0"/>
        <v>4.3004547448119677E-2</v>
      </c>
      <c r="H23" s="47">
        <v>544.79999999999995</v>
      </c>
      <c r="I23" s="44">
        <f t="shared" si="1"/>
        <v>3.6710719530102791E-2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528.65</v>
      </c>
      <c r="F24" s="47">
        <v>569</v>
      </c>
      <c r="G24" s="48">
        <f t="shared" si="0"/>
        <v>7.6326492007944807E-2</v>
      </c>
      <c r="H24" s="47">
        <v>549.79999999999995</v>
      </c>
      <c r="I24" s="44">
        <f t="shared" si="1"/>
        <v>3.492178974172435E-2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500.54999999999995</v>
      </c>
      <c r="F25" s="47">
        <v>524.79999999999995</v>
      </c>
      <c r="G25" s="48">
        <f t="shared" si="0"/>
        <v>4.8446708620517434E-2</v>
      </c>
      <c r="H25" s="47">
        <v>514.79999999999995</v>
      </c>
      <c r="I25" s="44">
        <f t="shared" si="1"/>
        <v>1.9425019425019428E-2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1543.2249999999999</v>
      </c>
      <c r="F26" s="47">
        <v>1389.8</v>
      </c>
      <c r="G26" s="48">
        <f t="shared" si="0"/>
        <v>-9.9418425699428117E-2</v>
      </c>
      <c r="H26" s="47">
        <v>1454.8</v>
      </c>
      <c r="I26" s="44">
        <f t="shared" si="1"/>
        <v>-4.4679681055815233E-2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527.73749999999995</v>
      </c>
      <c r="F27" s="47">
        <v>567.5</v>
      </c>
      <c r="G27" s="48">
        <f t="shared" si="0"/>
        <v>7.5345223714441453E-2</v>
      </c>
      <c r="H27" s="47">
        <v>542.29999999999995</v>
      </c>
      <c r="I27" s="44">
        <f t="shared" si="1"/>
        <v>4.6468744237507E-2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1188.2593750000001</v>
      </c>
      <c r="F28" s="47">
        <v>1030</v>
      </c>
      <c r="G28" s="48">
        <f t="shared" si="0"/>
        <v>-0.13318588376380375</v>
      </c>
      <c r="H28" s="47">
        <v>1049.8</v>
      </c>
      <c r="I28" s="44">
        <f t="shared" si="1"/>
        <v>-1.8860735378167227E-2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1208.6875</v>
      </c>
      <c r="F29" s="47">
        <v>1922.7777777777778</v>
      </c>
      <c r="G29" s="48">
        <f t="shared" si="0"/>
        <v>0.59079809940764494</v>
      </c>
      <c r="H29" s="47">
        <v>2017.2222222222222</v>
      </c>
      <c r="I29" s="44">
        <f t="shared" si="1"/>
        <v>-4.6819058110713255E-2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1257.0650000000001</v>
      </c>
      <c r="F30" s="50">
        <v>1131.2</v>
      </c>
      <c r="G30" s="51">
        <f t="shared" si="0"/>
        <v>-0.10012608735427365</v>
      </c>
      <c r="H30" s="50">
        <v>1092.2</v>
      </c>
      <c r="I30" s="56">
        <f t="shared" si="1"/>
        <v>3.5707745834096319E-2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43">
        <v>2211.25</v>
      </c>
      <c r="G32" s="45">
        <f>(F32-E32)/E32</f>
        <v>-9.3076311809489637E-2</v>
      </c>
      <c r="H32" s="43">
        <v>2448.75</v>
      </c>
      <c r="I32" s="44">
        <f>(F32-H32)/H32</f>
        <v>-9.6988259315977543E-2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47">
        <v>1954.7</v>
      </c>
      <c r="G33" s="48">
        <f>(F33-E33)/E33</f>
        <v>-0.12859148964625639</v>
      </c>
      <c r="H33" s="47">
        <v>2144.6999999999998</v>
      </c>
      <c r="I33" s="44">
        <f>(F33-H33)/H33</f>
        <v>-8.8590478854851398E-2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47">
        <v>1338</v>
      </c>
      <c r="G34" s="48">
        <f>(F34-E34)/E34</f>
        <v>0.15213722315985265</v>
      </c>
      <c r="H34" s="47">
        <v>1391.25</v>
      </c>
      <c r="I34" s="44">
        <f>(F34-H34)/H34</f>
        <v>-3.8274932614555258E-2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47">
        <v>1573.8</v>
      </c>
      <c r="G35" s="48">
        <f>(F35-E35)/E35</f>
        <v>0.18312294440093954</v>
      </c>
      <c r="H35" s="47">
        <v>1471.2857142857142</v>
      </c>
      <c r="I35" s="44">
        <f>(F35-H35)/H35</f>
        <v>6.9676667637634734E-2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50">
        <v>1277.8</v>
      </c>
      <c r="G36" s="51">
        <f>(F36-E36)/E36</f>
        <v>5.5989421924713859E-2</v>
      </c>
      <c r="H36" s="50">
        <v>1529.7</v>
      </c>
      <c r="I36" s="56">
        <f>(F36-H36)/H36</f>
        <v>-0.16467281166241751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26391.363055555554</v>
      </c>
      <c r="F38" s="43">
        <v>32542</v>
      </c>
      <c r="G38" s="45">
        <f t="shared" ref="G38:G43" si="2">(F38-E38)/E38</f>
        <v>0.23305491768261272</v>
      </c>
      <c r="H38" s="43">
        <v>32542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15193.075000000001</v>
      </c>
      <c r="F39" s="57">
        <v>17542</v>
      </c>
      <c r="G39" s="48">
        <f t="shared" si="2"/>
        <v>0.15460497628031186</v>
      </c>
      <c r="H39" s="57">
        <v>17919.777777777777</v>
      </c>
      <c r="I39" s="44">
        <f>(F39-H39)/H39</f>
        <v>-2.1081610635052497E-2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10690.6875</v>
      </c>
      <c r="F40" s="57">
        <v>13476.857142857143</v>
      </c>
      <c r="G40" s="48">
        <f t="shared" si="2"/>
        <v>0.2606165078585585</v>
      </c>
      <c r="H40" s="57">
        <v>13562.571428571429</v>
      </c>
      <c r="I40" s="44">
        <f t="shared" si="3"/>
        <v>-6.3199140491689695E-3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5953.2</v>
      </c>
      <c r="F41" s="47">
        <v>5579</v>
      </c>
      <c r="G41" s="48">
        <f t="shared" si="2"/>
        <v>-6.2856950883558388E-2</v>
      </c>
      <c r="H41" s="47">
        <v>5579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13330</v>
      </c>
      <c r="G42" s="48">
        <f t="shared" si="2"/>
        <v>0.33721062154044584</v>
      </c>
      <c r="H42" s="47">
        <v>12656</v>
      </c>
      <c r="I42" s="44">
        <f t="shared" si="3"/>
        <v>5.3255372945638431E-2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12760</v>
      </c>
      <c r="F43" s="50">
        <v>12508.333333333334</v>
      </c>
      <c r="G43" s="51">
        <f t="shared" si="2"/>
        <v>-1.972309299895502E-2</v>
      </c>
      <c r="H43" s="50">
        <v>12508.333333333334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6510.666666666667</v>
      </c>
      <c r="F45" s="43">
        <v>7209.3</v>
      </c>
      <c r="G45" s="45">
        <f t="shared" ref="G45:G50" si="4">(F45-E45)/E45</f>
        <v>0.10730595945115705</v>
      </c>
      <c r="H45" s="43">
        <v>7209.3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6144.2222222222226</v>
      </c>
      <c r="F46" s="47">
        <v>6425</v>
      </c>
      <c r="G46" s="48">
        <f t="shared" si="4"/>
        <v>4.5697855256971252E-2</v>
      </c>
      <c r="H46" s="47">
        <v>6239.4444444444443</v>
      </c>
      <c r="I46" s="87">
        <f t="shared" si="5"/>
        <v>2.9739114949692832E-2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19287.098214285714</v>
      </c>
      <c r="F47" s="47">
        <v>20550.833333333332</v>
      </c>
      <c r="G47" s="48">
        <f t="shared" si="4"/>
        <v>6.5522304340815019E-2</v>
      </c>
      <c r="H47" s="47">
        <v>19551.666666666668</v>
      </c>
      <c r="I47" s="87">
        <f t="shared" si="5"/>
        <v>5.1103912709913775E-2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18663.571166666668</v>
      </c>
      <c r="F48" s="47">
        <v>20901.875</v>
      </c>
      <c r="G48" s="48">
        <f t="shared" si="4"/>
        <v>0.11992902180108839</v>
      </c>
      <c r="H48" s="47">
        <v>20801.875</v>
      </c>
      <c r="I48" s="87">
        <f t="shared" si="5"/>
        <v>4.8072589610311574E-3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2296.4285714285711</v>
      </c>
      <c r="F49" s="47">
        <v>2396.4285714285716</v>
      </c>
      <c r="G49" s="48">
        <f t="shared" si="4"/>
        <v>4.3545878693623842E-2</v>
      </c>
      <c r="H49" s="47">
        <v>2359.375</v>
      </c>
      <c r="I49" s="44">
        <f t="shared" si="5"/>
        <v>1.570482497634821E-2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27478.5</v>
      </c>
      <c r="F50" s="50">
        <v>28337</v>
      </c>
      <c r="G50" s="56">
        <f t="shared" si="4"/>
        <v>3.1242607857051876E-2</v>
      </c>
      <c r="H50" s="50">
        <v>28408.888888888891</v>
      </c>
      <c r="I50" s="59">
        <f t="shared" si="5"/>
        <v>-2.5305068836045624E-3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3502.9375</v>
      </c>
      <c r="F53" s="70">
        <v>5388.5</v>
      </c>
      <c r="G53" s="48">
        <f t="shared" si="6"/>
        <v>0.53828037183078492</v>
      </c>
      <c r="H53" s="70">
        <v>5388.5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2187.5</v>
      </c>
      <c r="F54" s="70">
        <v>3404.6</v>
      </c>
      <c r="G54" s="48">
        <f t="shared" si="6"/>
        <v>0.55638857142857134</v>
      </c>
      <c r="H54" s="70">
        <v>3404.6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5216.666666666667</v>
      </c>
      <c r="G55" s="48">
        <f t="shared" si="6"/>
        <v>0.15733037530042529</v>
      </c>
      <c r="H55" s="70">
        <v>5216.666666666667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2920</v>
      </c>
      <c r="G56" s="55">
        <f t="shared" si="6"/>
        <v>0.40836012861736326</v>
      </c>
      <c r="H56" s="105">
        <v>2920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4158.6736111111113</v>
      </c>
      <c r="F57" s="50">
        <v>5619.8</v>
      </c>
      <c r="G57" s="51">
        <f t="shared" si="6"/>
        <v>0.35134432887088396</v>
      </c>
      <c r="H57" s="50">
        <v>5362.2222222222226</v>
      </c>
      <c r="I57" s="126">
        <f t="shared" si="7"/>
        <v>4.8035640281806832E-2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5209.53125</v>
      </c>
      <c r="F58" s="68">
        <v>6008.125</v>
      </c>
      <c r="G58" s="44">
        <f t="shared" si="6"/>
        <v>0.15329474220929187</v>
      </c>
      <c r="H58" s="68">
        <v>6008.125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4997.5</v>
      </c>
      <c r="F59" s="70">
        <v>5789</v>
      </c>
      <c r="G59" s="48">
        <f t="shared" si="6"/>
        <v>0.15837918959479741</v>
      </c>
      <c r="H59" s="70">
        <v>5789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21405</v>
      </c>
      <c r="F60" s="73">
        <v>23400.625</v>
      </c>
      <c r="G60" s="51">
        <f t="shared" si="6"/>
        <v>9.3231721560383091E-2</v>
      </c>
      <c r="H60" s="73">
        <v>23400.625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7579.5</v>
      </c>
      <c r="G62" s="45">
        <f t="shared" ref="G62:G67" si="8">(F62-E62)/E62</f>
        <v>0.17867972941450899</v>
      </c>
      <c r="H62" s="54">
        <v>7424</v>
      </c>
      <c r="I62" s="44">
        <f t="shared" ref="I62:I67" si="9">(F62-H62)/H62</f>
        <v>2.0945581896551723E-2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49306.857142857145</v>
      </c>
      <c r="G63" s="48">
        <f t="shared" si="8"/>
        <v>4.8042386523095865E-2</v>
      </c>
      <c r="H63" s="46">
        <v>48985.428571428572</v>
      </c>
      <c r="I63" s="44">
        <f t="shared" si="9"/>
        <v>6.5617180619309745E-3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10671.25</v>
      </c>
      <c r="F64" s="46">
        <v>13825.375</v>
      </c>
      <c r="G64" s="48">
        <f t="shared" si="8"/>
        <v>0.29557221506383974</v>
      </c>
      <c r="H64" s="46">
        <v>13805.428571428571</v>
      </c>
      <c r="I64" s="87">
        <f t="shared" si="9"/>
        <v>1.4448250170740855E-3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7897.6944444444453</v>
      </c>
      <c r="F65" s="46">
        <v>9408.8888888888887</v>
      </c>
      <c r="G65" s="48">
        <f t="shared" si="8"/>
        <v>0.19134627897733852</v>
      </c>
      <c r="H65" s="46">
        <v>9232.2222222222226</v>
      </c>
      <c r="I65" s="87">
        <f t="shared" si="9"/>
        <v>1.9135876760139541E-2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3858.4277777777779</v>
      </c>
      <c r="F66" s="46">
        <v>4857.8571428571431</v>
      </c>
      <c r="G66" s="48">
        <f t="shared" si="8"/>
        <v>0.25902502849359443</v>
      </c>
      <c r="H66" s="46">
        <v>4839.2857142857147</v>
      </c>
      <c r="I66" s="87">
        <f t="shared" si="9"/>
        <v>3.8376383763837367E-3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3654.3749999999995</v>
      </c>
      <c r="F67" s="58">
        <v>4792.5</v>
      </c>
      <c r="G67" s="51">
        <f t="shared" si="8"/>
        <v>0.31144176500769644</v>
      </c>
      <c r="H67" s="58">
        <v>4315</v>
      </c>
      <c r="I67" s="88">
        <f t="shared" si="9"/>
        <v>0.11066048667439166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3733.3444444444444</v>
      </c>
      <c r="F69" s="43">
        <v>4878.1111111111113</v>
      </c>
      <c r="G69" s="45">
        <f>(F69-E69)/E69</f>
        <v>0.30663301597316678</v>
      </c>
      <c r="H69" s="43">
        <v>4689.2222222222226</v>
      </c>
      <c r="I69" s="44">
        <f>(F69-H69)/H69</f>
        <v>4.0281496576072745E-2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3055.3333333333335</v>
      </c>
      <c r="G70" s="48">
        <f>(F70-E70)/E70</f>
        <v>9.8909003716580735E-2</v>
      </c>
      <c r="H70" s="47">
        <v>3055.3333333333335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1354.4444444444443</v>
      </c>
      <c r="G71" s="48">
        <f>(F71-E71)/E71</f>
        <v>2.316602316602305E-2</v>
      </c>
      <c r="H71" s="47">
        <v>1354.4444444444443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2222.4569444444446</v>
      </c>
      <c r="F72" s="47">
        <v>2699</v>
      </c>
      <c r="G72" s="48">
        <f>(F72-E72)/E72</f>
        <v>0.21442172670511667</v>
      </c>
      <c r="H72" s="47">
        <v>3026.4444444444443</v>
      </c>
      <c r="I72" s="44">
        <f>(F72-H72)/H72</f>
        <v>-0.10819443424627356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1597.9027777777778</v>
      </c>
      <c r="F73" s="50">
        <v>2174.5</v>
      </c>
      <c r="G73" s="48">
        <f>(F73-E73)/E73</f>
        <v>0.36084624812036609</v>
      </c>
      <c r="H73" s="50">
        <v>2128</v>
      </c>
      <c r="I73" s="59">
        <f>(F73-H73)/H73</f>
        <v>2.1851503759398497E-2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1720</v>
      </c>
      <c r="G75" s="44">
        <f t="shared" ref="G75:G81" si="10">(F75-E75)/E75</f>
        <v>0.17291768144179256</v>
      </c>
      <c r="H75" s="43">
        <v>1560</v>
      </c>
      <c r="I75" s="45">
        <f t="shared" ref="I75:I81" si="11">(F75-H75)/H75</f>
        <v>0.10256410256410256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1268.0555555555557</v>
      </c>
      <c r="F76" s="32">
        <v>1803.3333333333333</v>
      </c>
      <c r="G76" s="48">
        <f t="shared" si="10"/>
        <v>0.42212486308871833</v>
      </c>
      <c r="H76" s="32">
        <v>1826.1111111111111</v>
      </c>
      <c r="I76" s="44">
        <f t="shared" si="11"/>
        <v>-1.24733799817463E-2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</v>
      </c>
      <c r="F77" s="47">
        <v>1020</v>
      </c>
      <c r="G77" s="48">
        <f t="shared" si="10"/>
        <v>0.22743682310469315</v>
      </c>
      <c r="H77" s="47">
        <v>985.625</v>
      </c>
      <c r="I77" s="44">
        <f t="shared" si="11"/>
        <v>3.4876347495244132E-2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1935.3333333333333</v>
      </c>
      <c r="G78" s="48">
        <f t="shared" si="10"/>
        <v>0.263849887894817</v>
      </c>
      <c r="H78" s="47">
        <v>1834.2222222222222</v>
      </c>
      <c r="I78" s="44">
        <f t="shared" si="11"/>
        <v>5.5124787981584676E-2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2072.3000000000002</v>
      </c>
      <c r="G79" s="48">
        <f t="shared" si="10"/>
        <v>7.2175082781457067E-2</v>
      </c>
      <c r="H79" s="61">
        <v>2072.3000000000002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8982.6666666666661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3967.3</v>
      </c>
      <c r="F81" s="50">
        <v>4428.1111111111113</v>
      </c>
      <c r="G81" s="51">
        <f t="shared" si="10"/>
        <v>0.11615232301845363</v>
      </c>
      <c r="H81" s="50">
        <v>4305</v>
      </c>
      <c r="I81" s="56">
        <f t="shared" si="11"/>
        <v>2.8597238353335962E-2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203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1" t="s">
        <v>3</v>
      </c>
      <c r="B12" s="187"/>
      <c r="C12" s="189" t="s">
        <v>0</v>
      </c>
      <c r="D12" s="183" t="s">
        <v>23</v>
      </c>
      <c r="E12" s="183" t="s">
        <v>217</v>
      </c>
      <c r="F12" s="191" t="s">
        <v>224</v>
      </c>
      <c r="G12" s="183" t="s">
        <v>197</v>
      </c>
      <c r="H12" s="191" t="s">
        <v>219</v>
      </c>
      <c r="I12" s="183" t="s">
        <v>187</v>
      </c>
    </row>
    <row r="13" spans="1:9" ht="30.75" customHeight="1" thickBot="1" x14ac:dyDescent="0.25">
      <c r="A13" s="182"/>
      <c r="B13" s="188"/>
      <c r="C13" s="190"/>
      <c r="D13" s="184"/>
      <c r="E13" s="184"/>
      <c r="F13" s="192"/>
      <c r="G13" s="184"/>
      <c r="H13" s="192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1544.3667499999999</v>
      </c>
      <c r="F15" s="83">
        <v>2258.1999999999998</v>
      </c>
      <c r="G15" s="44">
        <f>(F15-E15)/E15</f>
        <v>0.46221744284510136</v>
      </c>
      <c r="H15" s="83">
        <v>1950</v>
      </c>
      <c r="I15" s="127">
        <f>(F15-H15)/H15</f>
        <v>0.15805128205128197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2707.49</v>
      </c>
      <c r="F16" s="83">
        <v>2350</v>
      </c>
      <c r="G16" s="48">
        <f t="shared" ref="G16:G39" si="0">(F16-E16)/E16</f>
        <v>-0.13203742211420902</v>
      </c>
      <c r="H16" s="83">
        <v>2200</v>
      </c>
      <c r="I16" s="48">
        <f>(F16-H16)/H16</f>
        <v>6.8181818181818177E-2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1619.7525000000001</v>
      </c>
      <c r="F17" s="83">
        <v>1910</v>
      </c>
      <c r="G17" s="48">
        <f t="shared" si="0"/>
        <v>0.1791925000887481</v>
      </c>
      <c r="H17" s="83">
        <v>2200</v>
      </c>
      <c r="I17" s="48">
        <f t="shared" ref="I17:I29" si="1">(F17-H17)/H17</f>
        <v>-0.13181818181818181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778.57500000000005</v>
      </c>
      <c r="F18" s="83">
        <v>931.5</v>
      </c>
      <c r="G18" s="48">
        <f t="shared" si="0"/>
        <v>0.19641653019940269</v>
      </c>
      <c r="H18" s="83">
        <v>923.2</v>
      </c>
      <c r="I18" s="48">
        <f t="shared" si="1"/>
        <v>8.9904679376082691E-3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2989.0222222222224</v>
      </c>
      <c r="F19" s="83">
        <v>3156.6</v>
      </c>
      <c r="G19" s="48">
        <f t="shared" si="0"/>
        <v>5.6064413483413303E-2</v>
      </c>
      <c r="H19" s="83">
        <v>2800</v>
      </c>
      <c r="I19" s="48">
        <f t="shared" si="1"/>
        <v>0.12735714285714284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1749.0900000000001</v>
      </c>
      <c r="F20" s="83">
        <v>2010</v>
      </c>
      <c r="G20" s="48">
        <f t="shared" si="0"/>
        <v>0.14916899644958226</v>
      </c>
      <c r="H20" s="83">
        <v>1708.2</v>
      </c>
      <c r="I20" s="48">
        <f t="shared" si="1"/>
        <v>0.17667720407446433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83">
        <v>1396.6</v>
      </c>
      <c r="G21" s="48">
        <f t="shared" si="0"/>
        <v>8.7292473578699473E-2</v>
      </c>
      <c r="H21" s="83">
        <v>1291.5999999999999</v>
      </c>
      <c r="I21" s="48">
        <f t="shared" si="1"/>
        <v>8.1294518426757514E-2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430.63749999999999</v>
      </c>
      <c r="F22" s="83">
        <v>420</v>
      </c>
      <c r="G22" s="48">
        <f t="shared" si="0"/>
        <v>-2.4701750312037359E-2</v>
      </c>
      <c r="H22" s="83">
        <v>395</v>
      </c>
      <c r="I22" s="48">
        <f t="shared" si="1"/>
        <v>6.3291139240506333E-2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541.51250000000005</v>
      </c>
      <c r="F23" s="83">
        <v>437.5</v>
      </c>
      <c r="G23" s="48">
        <f t="shared" si="0"/>
        <v>-0.1920777452044044</v>
      </c>
      <c r="H23" s="83">
        <v>468.75</v>
      </c>
      <c r="I23" s="48">
        <f t="shared" si="1"/>
        <v>-6.6666666666666666E-2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528.65</v>
      </c>
      <c r="F24" s="83">
        <v>440</v>
      </c>
      <c r="G24" s="48">
        <f t="shared" si="0"/>
        <v>-0.16769128913269646</v>
      </c>
      <c r="H24" s="83">
        <v>470</v>
      </c>
      <c r="I24" s="48">
        <f t="shared" si="1"/>
        <v>-6.3829787234042548E-2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83">
        <v>485</v>
      </c>
      <c r="G25" s="48">
        <f t="shared" si="0"/>
        <v>-3.1065827589651294E-2</v>
      </c>
      <c r="H25" s="83">
        <v>470</v>
      </c>
      <c r="I25" s="48">
        <f t="shared" si="1"/>
        <v>3.1914893617021274E-2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1543.2249999999999</v>
      </c>
      <c r="F26" s="83">
        <v>1218.2</v>
      </c>
      <c r="G26" s="48">
        <f t="shared" si="0"/>
        <v>-0.2106141359814673</v>
      </c>
      <c r="H26" s="83">
        <v>1250</v>
      </c>
      <c r="I26" s="48">
        <f t="shared" si="1"/>
        <v>-2.5439999999999963E-2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527.73749999999995</v>
      </c>
      <c r="F27" s="83">
        <v>515</v>
      </c>
      <c r="G27" s="48">
        <f t="shared" si="0"/>
        <v>-2.4136052488216122E-2</v>
      </c>
      <c r="H27" s="83">
        <v>470</v>
      </c>
      <c r="I27" s="48">
        <f t="shared" si="1"/>
        <v>9.5744680851063829E-2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1188.2593750000001</v>
      </c>
      <c r="F28" s="83">
        <v>1250</v>
      </c>
      <c r="G28" s="48">
        <f t="shared" si="0"/>
        <v>5.1958878927422646E-2</v>
      </c>
      <c r="H28" s="83">
        <v>1250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1208.6875</v>
      </c>
      <c r="F29" s="83">
        <v>1437.2</v>
      </c>
      <c r="G29" s="48">
        <f t="shared" si="0"/>
        <v>0.18905837944050885</v>
      </c>
      <c r="H29" s="83">
        <v>1541.5</v>
      </c>
      <c r="I29" s="48">
        <f t="shared" si="1"/>
        <v>-6.7661368796626639E-2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1257.0650000000001</v>
      </c>
      <c r="F30" s="95">
        <v>1214.9000000000001</v>
      </c>
      <c r="G30" s="51">
        <f t="shared" si="0"/>
        <v>-3.3542418252039442E-2</v>
      </c>
      <c r="H30" s="95">
        <v>1200</v>
      </c>
      <c r="I30" s="51">
        <f>(F30-H30)/H30</f>
        <v>1.2416666666666742E-2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83">
        <v>2391.6</v>
      </c>
      <c r="G32" s="44">
        <f t="shared" si="0"/>
        <v>-1.9107431237343351E-2</v>
      </c>
      <c r="H32" s="83">
        <v>2383.1999999999998</v>
      </c>
      <c r="I32" s="45">
        <f>(F32-H32)/H32</f>
        <v>3.5246727089627778E-3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83">
        <v>2375</v>
      </c>
      <c r="G33" s="48">
        <f t="shared" si="0"/>
        <v>5.877894924548064E-2</v>
      </c>
      <c r="H33" s="83">
        <v>2350</v>
      </c>
      <c r="I33" s="48">
        <f>(F33-H33)/H33</f>
        <v>1.0638297872340425E-2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83">
        <v>1208.2</v>
      </c>
      <c r="G34" s="48">
        <f>(F34-E34)/E34</f>
        <v>4.0367857265869965E-2</v>
      </c>
      <c r="H34" s="83">
        <v>1191.5999999999999</v>
      </c>
      <c r="I34" s="48">
        <f>(F34-H34)/H34</f>
        <v>1.3930849278281417E-2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83">
        <v>1300</v>
      </c>
      <c r="G35" s="48">
        <f t="shared" si="0"/>
        <v>-2.2709475332811389E-2</v>
      </c>
      <c r="H35" s="83">
        <v>1300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83">
        <v>1625</v>
      </c>
      <c r="G36" s="55">
        <f t="shared" si="0"/>
        <v>0.34291971406140248</v>
      </c>
      <c r="H36" s="83">
        <v>1725</v>
      </c>
      <c r="I36" s="48">
        <f>(F36-H36)/H36</f>
        <v>-5.7971014492753624E-2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32542</v>
      </c>
      <c r="F38" s="84">
        <v>30866.6</v>
      </c>
      <c r="G38" s="45">
        <f t="shared" si="0"/>
        <v>-5.1484235756868092E-2</v>
      </c>
      <c r="H38" s="84">
        <v>29900</v>
      </c>
      <c r="I38" s="45">
        <f>(F38-H38)/H38</f>
        <v>3.2327759197324363E-2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17542</v>
      </c>
      <c r="F39" s="85">
        <v>18866.599999999999</v>
      </c>
      <c r="G39" s="51">
        <f t="shared" si="0"/>
        <v>7.5510204081632573E-2</v>
      </c>
      <c r="H39" s="85">
        <v>18900</v>
      </c>
      <c r="I39" s="51">
        <f>(F39-H39)/H39</f>
        <v>-1.7671957671958442E-3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204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1" t="s">
        <v>3</v>
      </c>
      <c r="B12" s="187"/>
      <c r="C12" s="189" t="s">
        <v>0</v>
      </c>
      <c r="D12" s="183" t="s">
        <v>223</v>
      </c>
      <c r="E12" s="191" t="s">
        <v>224</v>
      </c>
      <c r="F12" s="198" t="s">
        <v>186</v>
      </c>
      <c r="G12" s="183" t="s">
        <v>217</v>
      </c>
      <c r="H12" s="200" t="s">
        <v>222</v>
      </c>
      <c r="I12" s="196" t="s">
        <v>196</v>
      </c>
    </row>
    <row r="13" spans="1:9" ht="39.75" customHeight="1" thickBot="1" x14ac:dyDescent="0.25">
      <c r="A13" s="182"/>
      <c r="B13" s="188"/>
      <c r="C13" s="190"/>
      <c r="D13" s="184"/>
      <c r="E13" s="192"/>
      <c r="F13" s="199"/>
      <c r="G13" s="184"/>
      <c r="H13" s="201"/>
      <c r="I13" s="19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1923</v>
      </c>
      <c r="E15" s="83">
        <v>2258.1999999999998</v>
      </c>
      <c r="F15" s="67">
        <f t="shared" ref="F15:F30" si="0">D15-E15</f>
        <v>-335.19999999999982</v>
      </c>
      <c r="G15" s="42">
        <v>1544.3667499999999</v>
      </c>
      <c r="H15" s="66">
        <f>AVERAGE(D15:E15)</f>
        <v>2090.6</v>
      </c>
      <c r="I15" s="69">
        <f>(H15-G15)/G15</f>
        <v>0.35369399787971351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2542.5</v>
      </c>
      <c r="E16" s="83">
        <v>2350</v>
      </c>
      <c r="F16" s="71">
        <f t="shared" si="0"/>
        <v>192.5</v>
      </c>
      <c r="G16" s="46">
        <v>2707.49</v>
      </c>
      <c r="H16" s="68">
        <f t="shared" ref="H16:H30" si="1">AVERAGE(D16:E16)</f>
        <v>2446.25</v>
      </c>
      <c r="I16" s="72">
        <f t="shared" ref="I16:I39" si="2">(H16-G16)/G16</f>
        <v>-9.648789099867397E-2</v>
      </c>
    </row>
    <row r="17" spans="1:9" ht="16.5" x14ac:dyDescent="0.3">
      <c r="A17" s="37"/>
      <c r="B17" s="34" t="s">
        <v>6</v>
      </c>
      <c r="C17" s="15" t="s">
        <v>165</v>
      </c>
      <c r="D17" s="47">
        <v>1424.8</v>
      </c>
      <c r="E17" s="83">
        <v>1910</v>
      </c>
      <c r="F17" s="71">
        <f t="shared" si="0"/>
        <v>-485.20000000000005</v>
      </c>
      <c r="G17" s="46">
        <v>1619.7525000000001</v>
      </c>
      <c r="H17" s="68">
        <f t="shared" si="1"/>
        <v>1667.4</v>
      </c>
      <c r="I17" s="72">
        <f t="shared" si="2"/>
        <v>2.9416531229308204E-2</v>
      </c>
    </row>
    <row r="18" spans="1:9" ht="16.5" x14ac:dyDescent="0.3">
      <c r="A18" s="37"/>
      <c r="B18" s="34" t="s">
        <v>7</v>
      </c>
      <c r="C18" s="15" t="s">
        <v>166</v>
      </c>
      <c r="D18" s="47">
        <v>883.8</v>
      </c>
      <c r="E18" s="83">
        <v>931.5</v>
      </c>
      <c r="F18" s="71">
        <f t="shared" si="0"/>
        <v>-47.700000000000045</v>
      </c>
      <c r="G18" s="46">
        <v>778.57500000000005</v>
      </c>
      <c r="H18" s="68">
        <f t="shared" si="1"/>
        <v>907.65</v>
      </c>
      <c r="I18" s="72">
        <f t="shared" si="2"/>
        <v>0.16578364319429717</v>
      </c>
    </row>
    <row r="19" spans="1:9" ht="16.5" x14ac:dyDescent="0.3">
      <c r="A19" s="37"/>
      <c r="B19" s="34" t="s">
        <v>8</v>
      </c>
      <c r="C19" s="15" t="s">
        <v>167</v>
      </c>
      <c r="D19" s="47">
        <v>3066</v>
      </c>
      <c r="E19" s="83">
        <v>3156.6</v>
      </c>
      <c r="F19" s="71">
        <f t="shared" si="0"/>
        <v>-90.599999999999909</v>
      </c>
      <c r="G19" s="46">
        <v>2989.0222222222224</v>
      </c>
      <c r="H19" s="68">
        <f t="shared" si="1"/>
        <v>3111.3</v>
      </c>
      <c r="I19" s="72">
        <f t="shared" si="2"/>
        <v>4.0908955734316702E-2</v>
      </c>
    </row>
    <row r="20" spans="1:9" ht="16.5" x14ac:dyDescent="0.3">
      <c r="A20" s="37"/>
      <c r="B20" s="34" t="s">
        <v>9</v>
      </c>
      <c r="C20" s="15" t="s">
        <v>168</v>
      </c>
      <c r="D20" s="47">
        <v>2004</v>
      </c>
      <c r="E20" s="83">
        <v>2010</v>
      </c>
      <c r="F20" s="71">
        <f t="shared" si="0"/>
        <v>-6</v>
      </c>
      <c r="G20" s="46">
        <v>1749.0900000000001</v>
      </c>
      <c r="H20" s="68">
        <f t="shared" si="1"/>
        <v>2007</v>
      </c>
      <c r="I20" s="72">
        <f t="shared" si="2"/>
        <v>0.14745381884294109</v>
      </c>
    </row>
    <row r="21" spans="1:9" ht="16.5" x14ac:dyDescent="0.3">
      <c r="A21" s="37"/>
      <c r="B21" s="34" t="s">
        <v>10</v>
      </c>
      <c r="C21" s="15" t="s">
        <v>169</v>
      </c>
      <c r="D21" s="47">
        <v>1528.8</v>
      </c>
      <c r="E21" s="83">
        <v>1396.6</v>
      </c>
      <c r="F21" s="71">
        <f t="shared" si="0"/>
        <v>132.20000000000005</v>
      </c>
      <c r="G21" s="46">
        <v>1284.4749999999999</v>
      </c>
      <c r="H21" s="68">
        <f t="shared" si="1"/>
        <v>1462.6999999999998</v>
      </c>
      <c r="I21" s="72">
        <f t="shared" si="2"/>
        <v>0.13875318709978779</v>
      </c>
    </row>
    <row r="22" spans="1:9" ht="16.5" x14ac:dyDescent="0.3">
      <c r="A22" s="37"/>
      <c r="B22" s="34" t="s">
        <v>11</v>
      </c>
      <c r="C22" s="15" t="s">
        <v>170</v>
      </c>
      <c r="D22" s="47">
        <v>389.8</v>
      </c>
      <c r="E22" s="83">
        <v>420</v>
      </c>
      <c r="F22" s="71">
        <f t="shared" si="0"/>
        <v>-30.199999999999989</v>
      </c>
      <c r="G22" s="46">
        <v>430.63749999999999</v>
      </c>
      <c r="H22" s="68">
        <f t="shared" si="1"/>
        <v>404.9</v>
      </c>
      <c r="I22" s="72">
        <f t="shared" si="2"/>
        <v>-5.9766044527009406E-2</v>
      </c>
    </row>
    <row r="23" spans="1:9" ht="16.5" x14ac:dyDescent="0.3">
      <c r="A23" s="37"/>
      <c r="B23" s="34" t="s">
        <v>12</v>
      </c>
      <c r="C23" s="15" t="s">
        <v>171</v>
      </c>
      <c r="D23" s="47">
        <v>564.79999999999995</v>
      </c>
      <c r="E23" s="83">
        <v>437.5</v>
      </c>
      <c r="F23" s="71">
        <f t="shared" si="0"/>
        <v>127.29999999999995</v>
      </c>
      <c r="G23" s="46">
        <v>541.51250000000005</v>
      </c>
      <c r="H23" s="68">
        <f t="shared" si="1"/>
        <v>501.15</v>
      </c>
      <c r="I23" s="72">
        <f t="shared" si="2"/>
        <v>-7.453659887814236E-2</v>
      </c>
    </row>
    <row r="24" spans="1:9" ht="16.5" x14ac:dyDescent="0.3">
      <c r="A24" s="37"/>
      <c r="B24" s="34" t="s">
        <v>13</v>
      </c>
      <c r="C24" s="15" t="s">
        <v>172</v>
      </c>
      <c r="D24" s="47">
        <v>569</v>
      </c>
      <c r="E24" s="83">
        <v>440</v>
      </c>
      <c r="F24" s="71">
        <f t="shared" si="0"/>
        <v>129</v>
      </c>
      <c r="G24" s="46">
        <v>528.65</v>
      </c>
      <c r="H24" s="68">
        <f t="shared" si="1"/>
        <v>504.5</v>
      </c>
      <c r="I24" s="72">
        <f t="shared" si="2"/>
        <v>-4.5682398562375819E-2</v>
      </c>
    </row>
    <row r="25" spans="1:9" ht="16.5" x14ac:dyDescent="0.3">
      <c r="A25" s="37"/>
      <c r="B25" s="34" t="s">
        <v>14</v>
      </c>
      <c r="C25" s="15" t="s">
        <v>173</v>
      </c>
      <c r="D25" s="47">
        <v>524.79999999999995</v>
      </c>
      <c r="E25" s="83">
        <v>485</v>
      </c>
      <c r="F25" s="71">
        <f t="shared" si="0"/>
        <v>39.799999999999955</v>
      </c>
      <c r="G25" s="46">
        <v>500.54999999999995</v>
      </c>
      <c r="H25" s="68">
        <f t="shared" si="1"/>
        <v>504.9</v>
      </c>
      <c r="I25" s="72">
        <f t="shared" si="2"/>
        <v>8.6904405154330702E-3</v>
      </c>
    </row>
    <row r="26" spans="1:9" ht="16.5" x14ac:dyDescent="0.3">
      <c r="A26" s="37"/>
      <c r="B26" s="34" t="s">
        <v>15</v>
      </c>
      <c r="C26" s="15" t="s">
        <v>174</v>
      </c>
      <c r="D26" s="47">
        <v>1389.8</v>
      </c>
      <c r="E26" s="83">
        <v>1218.2</v>
      </c>
      <c r="F26" s="71">
        <f t="shared" si="0"/>
        <v>171.59999999999991</v>
      </c>
      <c r="G26" s="46">
        <v>1543.2249999999999</v>
      </c>
      <c r="H26" s="68">
        <f t="shared" si="1"/>
        <v>1304</v>
      </c>
      <c r="I26" s="72">
        <f t="shared" si="2"/>
        <v>-0.15501628084044772</v>
      </c>
    </row>
    <row r="27" spans="1:9" ht="16.5" x14ac:dyDescent="0.3">
      <c r="A27" s="37"/>
      <c r="B27" s="34" t="s">
        <v>16</v>
      </c>
      <c r="C27" s="15" t="s">
        <v>175</v>
      </c>
      <c r="D27" s="47">
        <v>567.5</v>
      </c>
      <c r="E27" s="83">
        <v>515</v>
      </c>
      <c r="F27" s="71">
        <f t="shared" si="0"/>
        <v>52.5</v>
      </c>
      <c r="G27" s="46">
        <v>527.73749999999995</v>
      </c>
      <c r="H27" s="68">
        <f t="shared" si="1"/>
        <v>541.25</v>
      </c>
      <c r="I27" s="72">
        <f t="shared" si="2"/>
        <v>2.5604585613112667E-2</v>
      </c>
    </row>
    <row r="28" spans="1:9" ht="16.5" x14ac:dyDescent="0.3">
      <c r="A28" s="37"/>
      <c r="B28" s="34" t="s">
        <v>17</v>
      </c>
      <c r="C28" s="15" t="s">
        <v>176</v>
      </c>
      <c r="D28" s="47">
        <v>1030</v>
      </c>
      <c r="E28" s="83">
        <v>1250</v>
      </c>
      <c r="F28" s="71">
        <f t="shared" si="0"/>
        <v>-220</v>
      </c>
      <c r="G28" s="46">
        <v>1188.2593750000001</v>
      </c>
      <c r="H28" s="68">
        <f t="shared" si="1"/>
        <v>1140</v>
      </c>
      <c r="I28" s="72">
        <f t="shared" si="2"/>
        <v>-4.0613502418190547E-2</v>
      </c>
    </row>
    <row r="29" spans="1:9" ht="16.5" x14ac:dyDescent="0.3">
      <c r="A29" s="37"/>
      <c r="B29" s="34" t="s">
        <v>18</v>
      </c>
      <c r="C29" s="15" t="s">
        <v>177</v>
      </c>
      <c r="D29" s="47">
        <v>1922.7777777777778</v>
      </c>
      <c r="E29" s="83">
        <v>1437.2</v>
      </c>
      <c r="F29" s="71">
        <f t="shared" si="0"/>
        <v>485.57777777777778</v>
      </c>
      <c r="G29" s="46">
        <v>1208.6875</v>
      </c>
      <c r="H29" s="68">
        <f t="shared" si="1"/>
        <v>1679.9888888888891</v>
      </c>
      <c r="I29" s="72">
        <f t="shared" si="2"/>
        <v>0.38992823942407701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1131.2</v>
      </c>
      <c r="E30" s="95">
        <v>1214.9000000000001</v>
      </c>
      <c r="F30" s="74">
        <f t="shared" si="0"/>
        <v>-83.700000000000045</v>
      </c>
      <c r="G30" s="49">
        <v>1257.0650000000001</v>
      </c>
      <c r="H30" s="107">
        <f t="shared" si="1"/>
        <v>1173.0500000000002</v>
      </c>
      <c r="I30" s="75">
        <f t="shared" si="2"/>
        <v>-6.6834252803156455E-2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2211.25</v>
      </c>
      <c r="E32" s="83">
        <v>2391.6</v>
      </c>
      <c r="F32" s="67">
        <f>D32-E32</f>
        <v>-180.34999999999991</v>
      </c>
      <c r="G32" s="54">
        <v>2438.1875</v>
      </c>
      <c r="H32" s="68">
        <f>AVERAGE(D32:E32)</f>
        <v>2301.4250000000002</v>
      </c>
      <c r="I32" s="78">
        <f t="shared" si="2"/>
        <v>-5.6091871523416395E-2</v>
      </c>
    </row>
    <row r="33" spans="1:9" ht="16.5" x14ac:dyDescent="0.3">
      <c r="A33" s="37"/>
      <c r="B33" s="34" t="s">
        <v>27</v>
      </c>
      <c r="C33" s="15" t="s">
        <v>180</v>
      </c>
      <c r="D33" s="47">
        <v>1954.7</v>
      </c>
      <c r="E33" s="83">
        <v>2375</v>
      </c>
      <c r="F33" s="79">
        <f>D33-E33</f>
        <v>-420.29999999999995</v>
      </c>
      <c r="G33" s="46">
        <v>2243.15</v>
      </c>
      <c r="H33" s="68">
        <f>AVERAGE(D33:E33)</f>
        <v>2164.85</v>
      </c>
      <c r="I33" s="72">
        <f t="shared" si="2"/>
        <v>-3.4906270200387925E-2</v>
      </c>
    </row>
    <row r="34" spans="1:9" ht="16.5" x14ac:dyDescent="0.3">
      <c r="A34" s="37"/>
      <c r="B34" s="39" t="s">
        <v>28</v>
      </c>
      <c r="C34" s="15" t="s">
        <v>181</v>
      </c>
      <c r="D34" s="47">
        <v>1338</v>
      </c>
      <c r="E34" s="83">
        <v>1208.2</v>
      </c>
      <c r="F34" s="71">
        <f>D34-E34</f>
        <v>129.79999999999995</v>
      </c>
      <c r="G34" s="46">
        <v>1161.32</v>
      </c>
      <c r="H34" s="68">
        <f>AVERAGE(D34:E34)</f>
        <v>1273.0999999999999</v>
      </c>
      <c r="I34" s="72">
        <f t="shared" si="2"/>
        <v>9.6252540212861212E-2</v>
      </c>
    </row>
    <row r="35" spans="1:9" ht="16.5" x14ac:dyDescent="0.3">
      <c r="A35" s="37"/>
      <c r="B35" s="34" t="s">
        <v>29</v>
      </c>
      <c r="C35" s="15" t="s">
        <v>182</v>
      </c>
      <c r="D35" s="47">
        <v>1573.8</v>
      </c>
      <c r="E35" s="83">
        <v>1300</v>
      </c>
      <c r="F35" s="79">
        <f>D35-E35</f>
        <v>273.79999999999995</v>
      </c>
      <c r="G35" s="46">
        <v>1330.2083333333335</v>
      </c>
      <c r="H35" s="68">
        <f>AVERAGE(D35:E35)</f>
        <v>1436.9</v>
      </c>
      <c r="I35" s="72">
        <f t="shared" si="2"/>
        <v>8.0206734534064156E-2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1277.8</v>
      </c>
      <c r="E36" s="83">
        <v>1625</v>
      </c>
      <c r="F36" s="71">
        <f>D36-E36</f>
        <v>-347.20000000000005</v>
      </c>
      <c r="G36" s="49">
        <v>1210.05</v>
      </c>
      <c r="H36" s="68">
        <f>AVERAGE(D36:E36)</f>
        <v>1451.4</v>
      </c>
      <c r="I36" s="80">
        <f t="shared" si="2"/>
        <v>0.19945456799305825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30866.6</v>
      </c>
      <c r="F38" s="67">
        <f>D38-E38</f>
        <v>1675.4000000000015</v>
      </c>
      <c r="G38" s="46">
        <v>26391.363055555554</v>
      </c>
      <c r="H38" s="67">
        <f>AVERAGE(D38:E38)</f>
        <v>31704.3</v>
      </c>
      <c r="I38" s="78">
        <f t="shared" si="2"/>
        <v>0.20131347264104413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17542</v>
      </c>
      <c r="E39" s="85">
        <v>18866.599999999999</v>
      </c>
      <c r="F39" s="74">
        <f>D39-E39</f>
        <v>-1324.5999999999985</v>
      </c>
      <c r="G39" s="46">
        <v>15193.075000000001</v>
      </c>
      <c r="H39" s="81">
        <f>AVERAGE(D39:E39)</f>
        <v>18204.3</v>
      </c>
      <c r="I39" s="75">
        <f t="shared" si="2"/>
        <v>0.19819720497660931</v>
      </c>
    </row>
    <row r="40" spans="1:9" ht="15.75" customHeight="1" thickBot="1" x14ac:dyDescent="0.25">
      <c r="A40" s="193"/>
      <c r="B40" s="194"/>
      <c r="C40" s="195"/>
      <c r="D40" s="86">
        <f>SUM(D15:D39)</f>
        <v>79902.127777777772</v>
      </c>
      <c r="E40" s="86">
        <f t="shared" ref="E40" si="3">SUM(E15:E39)</f>
        <v>80063.7</v>
      </c>
      <c r="F40" s="86">
        <f>SUM(F15:F39)</f>
        <v>-161.57222222221935</v>
      </c>
      <c r="G40" s="86">
        <f>SUM(G15:G39)</f>
        <v>70366.449736111113</v>
      </c>
      <c r="H40" s="86">
        <f>AVERAGE(D40:E40)</f>
        <v>79982.913888888885</v>
      </c>
      <c r="I40" s="75">
        <f>(H40-G40)/G40</f>
        <v>0.13666263096747841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1" t="s">
        <v>3</v>
      </c>
      <c r="B13" s="187"/>
      <c r="C13" s="189" t="s">
        <v>0</v>
      </c>
      <c r="D13" s="183" t="s">
        <v>23</v>
      </c>
      <c r="E13" s="183" t="s">
        <v>217</v>
      </c>
      <c r="F13" s="200" t="s">
        <v>222</v>
      </c>
      <c r="G13" s="183" t="s">
        <v>197</v>
      </c>
      <c r="H13" s="200" t="s">
        <v>220</v>
      </c>
      <c r="I13" s="183" t="s">
        <v>187</v>
      </c>
    </row>
    <row r="14" spans="1:9" ht="33.75" customHeight="1" thickBot="1" x14ac:dyDescent="0.25">
      <c r="A14" s="182"/>
      <c r="B14" s="188"/>
      <c r="C14" s="190"/>
      <c r="D14" s="203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1544.3667499999999</v>
      </c>
      <c r="F16" s="42">
        <v>2090.6</v>
      </c>
      <c r="G16" s="21">
        <f>(F16-E16)/E16</f>
        <v>0.35369399787971351</v>
      </c>
      <c r="H16" s="42">
        <v>1849.4</v>
      </c>
      <c r="I16" s="21">
        <f>(F16-H16)/H16</f>
        <v>0.13042067697631654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2707.49</v>
      </c>
      <c r="F17" s="46">
        <v>2446.25</v>
      </c>
      <c r="G17" s="21">
        <f t="shared" ref="G17:G80" si="0">(F17-E17)/E17</f>
        <v>-9.648789099867397E-2</v>
      </c>
      <c r="H17" s="46">
        <v>2350</v>
      </c>
      <c r="I17" s="21">
        <f>(F17-H17)/H17</f>
        <v>4.0957446808510635E-2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1619.7525000000001</v>
      </c>
      <c r="F18" s="46">
        <v>1667.4</v>
      </c>
      <c r="G18" s="21">
        <f t="shared" si="0"/>
        <v>2.9416531229308204E-2</v>
      </c>
      <c r="H18" s="46">
        <v>1881.9</v>
      </c>
      <c r="I18" s="21">
        <f t="shared" ref="I18:I31" si="1">(F18-H18)/H18</f>
        <v>-0.11398055157022158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907.65</v>
      </c>
      <c r="G19" s="21">
        <f t="shared" si="0"/>
        <v>0.16578364319429717</v>
      </c>
      <c r="H19" s="46">
        <v>918</v>
      </c>
      <c r="I19" s="21">
        <f t="shared" si="1"/>
        <v>-1.1274509803921593E-2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2989.0222222222224</v>
      </c>
      <c r="F20" s="46">
        <v>3111.3</v>
      </c>
      <c r="G20" s="21">
        <f>(F20-E20)/E20</f>
        <v>4.0908955734316702E-2</v>
      </c>
      <c r="H20" s="46">
        <v>2918</v>
      </c>
      <c r="I20" s="21">
        <f t="shared" si="1"/>
        <v>6.62440027416039E-2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1749.0900000000001</v>
      </c>
      <c r="F21" s="46">
        <v>2007</v>
      </c>
      <c r="G21" s="21">
        <f t="shared" si="0"/>
        <v>0.14745381884294109</v>
      </c>
      <c r="H21" s="46">
        <v>1713.5</v>
      </c>
      <c r="I21" s="21">
        <f t="shared" si="1"/>
        <v>0.17128683980157572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1284.4749999999999</v>
      </c>
      <c r="F22" s="46">
        <v>1462.6999999999998</v>
      </c>
      <c r="G22" s="21">
        <f t="shared" si="0"/>
        <v>0.13875318709978779</v>
      </c>
      <c r="H22" s="46">
        <v>1417.6999999999998</v>
      </c>
      <c r="I22" s="21">
        <f t="shared" si="1"/>
        <v>3.1741553220004236E-2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430.63749999999999</v>
      </c>
      <c r="F23" s="46">
        <v>404.9</v>
      </c>
      <c r="G23" s="21">
        <f t="shared" si="0"/>
        <v>-5.9766044527009406E-2</v>
      </c>
      <c r="H23" s="46">
        <v>392.5</v>
      </c>
      <c r="I23" s="21">
        <f t="shared" si="1"/>
        <v>3.1592356687898032E-2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541.51250000000005</v>
      </c>
      <c r="F24" s="46">
        <v>501.15</v>
      </c>
      <c r="G24" s="21">
        <f t="shared" si="0"/>
        <v>-7.453659887814236E-2</v>
      </c>
      <c r="H24" s="46">
        <v>506.77499999999998</v>
      </c>
      <c r="I24" s="21">
        <f t="shared" si="1"/>
        <v>-1.1099600414385083E-2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528.65</v>
      </c>
      <c r="F25" s="46">
        <v>504.5</v>
      </c>
      <c r="G25" s="21">
        <f t="shared" si="0"/>
        <v>-4.5682398562375819E-2</v>
      </c>
      <c r="H25" s="46">
        <v>509.9</v>
      </c>
      <c r="I25" s="21">
        <f t="shared" si="1"/>
        <v>-1.0590311825848162E-2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500.54999999999995</v>
      </c>
      <c r="F26" s="46">
        <v>504.9</v>
      </c>
      <c r="G26" s="21">
        <f t="shared" si="0"/>
        <v>8.6904405154330702E-3</v>
      </c>
      <c r="H26" s="46">
        <v>492.4</v>
      </c>
      <c r="I26" s="21">
        <f t="shared" si="1"/>
        <v>2.5385865150284324E-2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1543.2249999999999</v>
      </c>
      <c r="F27" s="46">
        <v>1304</v>
      </c>
      <c r="G27" s="21">
        <f t="shared" si="0"/>
        <v>-0.15501628084044772</v>
      </c>
      <c r="H27" s="46">
        <v>1352.4</v>
      </c>
      <c r="I27" s="21">
        <f t="shared" si="1"/>
        <v>-3.5788228334812253E-2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527.73749999999995</v>
      </c>
      <c r="F28" s="46">
        <v>541.25</v>
      </c>
      <c r="G28" s="21">
        <f t="shared" si="0"/>
        <v>2.5604585613112667E-2</v>
      </c>
      <c r="H28" s="46">
        <v>506.15</v>
      </c>
      <c r="I28" s="21">
        <f t="shared" si="1"/>
        <v>6.9347031512397558E-2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1188.2593750000001</v>
      </c>
      <c r="F29" s="46">
        <v>1140</v>
      </c>
      <c r="G29" s="21">
        <f t="shared" si="0"/>
        <v>-4.0613502418190547E-2</v>
      </c>
      <c r="H29" s="46">
        <v>1149.9000000000001</v>
      </c>
      <c r="I29" s="21">
        <f t="shared" si="1"/>
        <v>-8.6094442995043839E-3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1208.6875</v>
      </c>
      <c r="F30" s="46">
        <v>1679.9888888888891</v>
      </c>
      <c r="G30" s="21">
        <f t="shared" si="0"/>
        <v>0.38992823942407701</v>
      </c>
      <c r="H30" s="46">
        <v>1779.3611111111111</v>
      </c>
      <c r="I30" s="21">
        <f t="shared" si="1"/>
        <v>-5.5847136144371312E-2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1257.0650000000001</v>
      </c>
      <c r="F31" s="49">
        <v>1173.0500000000002</v>
      </c>
      <c r="G31" s="23">
        <f t="shared" si="0"/>
        <v>-6.6834252803156455E-2</v>
      </c>
      <c r="H31" s="49">
        <v>1146.0999999999999</v>
      </c>
      <c r="I31" s="23">
        <f t="shared" si="1"/>
        <v>2.3514527528139147E-2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2438.1875</v>
      </c>
      <c r="F33" s="54">
        <v>2301.4250000000002</v>
      </c>
      <c r="G33" s="21">
        <f t="shared" si="0"/>
        <v>-5.6091871523416395E-2</v>
      </c>
      <c r="H33" s="54">
        <v>2415.9749999999999</v>
      </c>
      <c r="I33" s="21">
        <f>(F33-H33)/H33</f>
        <v>-4.741357009075E-2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2243.15</v>
      </c>
      <c r="F34" s="46">
        <v>2164.85</v>
      </c>
      <c r="G34" s="21">
        <f t="shared" si="0"/>
        <v>-3.4906270200387925E-2</v>
      </c>
      <c r="H34" s="46">
        <v>2247.35</v>
      </c>
      <c r="I34" s="21">
        <f>(F34-H34)/H34</f>
        <v>-3.6709902774378717E-2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1161.32</v>
      </c>
      <c r="F35" s="46">
        <v>1273.0999999999999</v>
      </c>
      <c r="G35" s="21">
        <f t="shared" si="0"/>
        <v>9.6252540212861212E-2</v>
      </c>
      <c r="H35" s="46">
        <v>1291.425</v>
      </c>
      <c r="I35" s="21">
        <f>(F35-H35)/H35</f>
        <v>-1.4189751630950343E-2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1330.2083333333335</v>
      </c>
      <c r="F36" s="46">
        <v>1436.9</v>
      </c>
      <c r="G36" s="21">
        <f t="shared" si="0"/>
        <v>8.0206734534064156E-2</v>
      </c>
      <c r="H36" s="46">
        <v>1385.6428571428571</v>
      </c>
      <c r="I36" s="21">
        <f>(F36-H36)/H36</f>
        <v>3.6991597505026119E-2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1210.05</v>
      </c>
      <c r="F37" s="49">
        <v>1451.4</v>
      </c>
      <c r="G37" s="23">
        <f t="shared" si="0"/>
        <v>0.19945456799305825</v>
      </c>
      <c r="H37" s="49">
        <v>1627.35</v>
      </c>
      <c r="I37" s="23">
        <f>(F37-H37)/H37</f>
        <v>-0.10812056410729089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26391.363055555554</v>
      </c>
      <c r="F39" s="46">
        <v>31704.3</v>
      </c>
      <c r="G39" s="21">
        <f t="shared" si="0"/>
        <v>0.20131347264104413</v>
      </c>
      <c r="H39" s="46">
        <v>31221</v>
      </c>
      <c r="I39" s="21">
        <f t="shared" ref="I39:I44" si="2">(F39-H39)/H39</f>
        <v>1.5479965407898507E-2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15193.075000000001</v>
      </c>
      <c r="F40" s="46">
        <v>18204.3</v>
      </c>
      <c r="G40" s="21">
        <f t="shared" si="0"/>
        <v>0.19819720497660931</v>
      </c>
      <c r="H40" s="46">
        <v>18409.888888888891</v>
      </c>
      <c r="I40" s="21">
        <f t="shared" si="2"/>
        <v>-1.1167307425357272E-2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10690.6875</v>
      </c>
      <c r="F41" s="57">
        <v>13476.857142857143</v>
      </c>
      <c r="G41" s="21">
        <f t="shared" si="0"/>
        <v>0.2606165078585585</v>
      </c>
      <c r="H41" s="57">
        <v>13562.571428571429</v>
      </c>
      <c r="I41" s="21">
        <f t="shared" si="2"/>
        <v>-6.3199140491689695E-3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5953.2</v>
      </c>
      <c r="F42" s="47">
        <v>5579</v>
      </c>
      <c r="G42" s="21">
        <f t="shared" si="0"/>
        <v>-6.2856950883558388E-2</v>
      </c>
      <c r="H42" s="47">
        <v>5579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13330</v>
      </c>
      <c r="G43" s="21">
        <f t="shared" si="0"/>
        <v>0.33721062154044584</v>
      </c>
      <c r="H43" s="47">
        <v>12656</v>
      </c>
      <c r="I43" s="21">
        <f t="shared" si="2"/>
        <v>5.3255372945638431E-2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12508.333333333334</v>
      </c>
      <c r="G44" s="31">
        <f t="shared" si="0"/>
        <v>-1.972309299895502E-2</v>
      </c>
      <c r="H44" s="50">
        <v>12508.333333333334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6510.666666666667</v>
      </c>
      <c r="F46" s="43">
        <v>7209.3</v>
      </c>
      <c r="G46" s="21">
        <f t="shared" si="0"/>
        <v>0.10730595945115705</v>
      </c>
      <c r="H46" s="43">
        <v>7209.3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6144.2222222222226</v>
      </c>
      <c r="F47" s="47">
        <v>6425</v>
      </c>
      <c r="G47" s="21">
        <f t="shared" si="0"/>
        <v>4.5697855256971252E-2</v>
      </c>
      <c r="H47" s="47">
        <v>6239.4444444444443</v>
      </c>
      <c r="I47" s="21">
        <f t="shared" si="3"/>
        <v>2.9739114949692832E-2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19287.098214285714</v>
      </c>
      <c r="F48" s="47">
        <v>20550.833333333332</v>
      </c>
      <c r="G48" s="21">
        <f t="shared" si="0"/>
        <v>6.5522304340815019E-2</v>
      </c>
      <c r="H48" s="47">
        <v>19551.666666666668</v>
      </c>
      <c r="I48" s="21">
        <f t="shared" si="3"/>
        <v>5.1103912709913775E-2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18663.571166666668</v>
      </c>
      <c r="F49" s="47">
        <v>20901.875</v>
      </c>
      <c r="G49" s="21">
        <f t="shared" si="0"/>
        <v>0.11992902180108839</v>
      </c>
      <c r="H49" s="47">
        <v>20801.875</v>
      </c>
      <c r="I49" s="21">
        <f t="shared" si="3"/>
        <v>4.8072589610311574E-3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2296.4285714285711</v>
      </c>
      <c r="F50" s="47">
        <v>2396.4285714285716</v>
      </c>
      <c r="G50" s="21">
        <f t="shared" si="0"/>
        <v>4.3545878693623842E-2</v>
      </c>
      <c r="H50" s="47">
        <v>2359.375</v>
      </c>
      <c r="I50" s="21">
        <f t="shared" si="3"/>
        <v>1.570482497634821E-2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27478.5</v>
      </c>
      <c r="F51" s="50">
        <v>28337</v>
      </c>
      <c r="G51" s="31">
        <f t="shared" si="0"/>
        <v>3.1242607857051876E-2</v>
      </c>
      <c r="H51" s="50">
        <v>28408.888888888891</v>
      </c>
      <c r="I51" s="31">
        <f t="shared" si="3"/>
        <v>-2.5305068836045624E-3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3502.9375</v>
      </c>
      <c r="F54" s="70">
        <v>5388.5</v>
      </c>
      <c r="G54" s="21">
        <f t="shared" si="0"/>
        <v>0.53828037183078492</v>
      </c>
      <c r="H54" s="70">
        <v>5388.5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2187.5</v>
      </c>
      <c r="F55" s="70">
        <v>3404.6</v>
      </c>
      <c r="G55" s="21">
        <f t="shared" si="0"/>
        <v>0.55638857142857134</v>
      </c>
      <c r="H55" s="70">
        <v>3404.6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5216.666666666667</v>
      </c>
      <c r="G56" s="21">
        <f t="shared" si="0"/>
        <v>0.15733037530042529</v>
      </c>
      <c r="H56" s="70">
        <v>5216.666666666667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2920</v>
      </c>
      <c r="G57" s="21">
        <f t="shared" si="0"/>
        <v>0.40836012861736326</v>
      </c>
      <c r="H57" s="105">
        <v>2920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4158.6736111111113</v>
      </c>
      <c r="F58" s="50">
        <v>5619.8</v>
      </c>
      <c r="G58" s="29">
        <f t="shared" si="0"/>
        <v>0.35134432887088396</v>
      </c>
      <c r="H58" s="50">
        <v>5362.2222222222226</v>
      </c>
      <c r="I58" s="29">
        <f t="shared" si="4"/>
        <v>4.8035640281806832E-2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5209.53125</v>
      </c>
      <c r="F59" s="68">
        <v>6008.125</v>
      </c>
      <c r="G59" s="21">
        <f t="shared" si="0"/>
        <v>0.15329474220929187</v>
      </c>
      <c r="H59" s="68">
        <v>6008.125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4997.5</v>
      </c>
      <c r="F60" s="70">
        <v>5789</v>
      </c>
      <c r="G60" s="21">
        <f t="shared" si="0"/>
        <v>0.15837918959479741</v>
      </c>
      <c r="H60" s="70">
        <v>5789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21405</v>
      </c>
      <c r="F61" s="73">
        <v>23400.625</v>
      </c>
      <c r="G61" s="29">
        <f t="shared" si="0"/>
        <v>9.3231721560383091E-2</v>
      </c>
      <c r="H61" s="73">
        <v>23400.625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7579.5</v>
      </c>
      <c r="G63" s="21">
        <f t="shared" si="0"/>
        <v>0.17867972941450899</v>
      </c>
      <c r="H63" s="54">
        <v>7424</v>
      </c>
      <c r="I63" s="21">
        <f t="shared" ref="I63:I74" si="5">(F63-H63)/H63</f>
        <v>2.0945581896551723E-2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49306.857142857145</v>
      </c>
      <c r="G64" s="21">
        <f t="shared" si="0"/>
        <v>4.8042386523095865E-2</v>
      </c>
      <c r="H64" s="46">
        <v>48985.428571428572</v>
      </c>
      <c r="I64" s="21">
        <f t="shared" si="5"/>
        <v>6.5617180619309745E-3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10671.25</v>
      </c>
      <c r="F65" s="46">
        <v>13825.375</v>
      </c>
      <c r="G65" s="21">
        <f t="shared" si="0"/>
        <v>0.29557221506383974</v>
      </c>
      <c r="H65" s="46">
        <v>13805.428571428571</v>
      </c>
      <c r="I65" s="21">
        <f t="shared" si="5"/>
        <v>1.4448250170740855E-3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7897.6944444444453</v>
      </c>
      <c r="F66" s="46">
        <v>9408.8888888888887</v>
      </c>
      <c r="G66" s="21">
        <f t="shared" si="0"/>
        <v>0.19134627897733852</v>
      </c>
      <c r="H66" s="46">
        <v>9232.2222222222226</v>
      </c>
      <c r="I66" s="21">
        <f t="shared" si="5"/>
        <v>1.9135876760139541E-2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3858.4277777777779</v>
      </c>
      <c r="F67" s="46">
        <v>4857.8571428571431</v>
      </c>
      <c r="G67" s="21">
        <f t="shared" si="0"/>
        <v>0.25902502849359443</v>
      </c>
      <c r="H67" s="46">
        <v>4839.2857142857147</v>
      </c>
      <c r="I67" s="21">
        <f t="shared" si="5"/>
        <v>3.8376383763837367E-3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3654.3749999999995</v>
      </c>
      <c r="F68" s="58">
        <v>4792.5</v>
      </c>
      <c r="G68" s="31">
        <f t="shared" si="0"/>
        <v>0.31144176500769644</v>
      </c>
      <c r="H68" s="58">
        <v>4315</v>
      </c>
      <c r="I68" s="31">
        <f t="shared" si="5"/>
        <v>0.11066048667439166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3733.3444444444444</v>
      </c>
      <c r="F70" s="43">
        <v>4878.1111111111113</v>
      </c>
      <c r="G70" s="21">
        <f t="shared" si="0"/>
        <v>0.30663301597316678</v>
      </c>
      <c r="H70" s="43">
        <v>4689.2222222222226</v>
      </c>
      <c r="I70" s="21">
        <f t="shared" si="5"/>
        <v>4.0281496576072745E-2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3055.3333333333335</v>
      </c>
      <c r="G71" s="21">
        <f t="shared" si="0"/>
        <v>9.8909003716580735E-2</v>
      </c>
      <c r="H71" s="47">
        <v>3055.3333333333335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1354.4444444444443</v>
      </c>
      <c r="G72" s="21">
        <f t="shared" si="0"/>
        <v>2.316602316602305E-2</v>
      </c>
      <c r="H72" s="47">
        <v>1354.4444444444443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2222.4569444444446</v>
      </c>
      <c r="F73" s="47">
        <v>2699</v>
      </c>
      <c r="G73" s="21">
        <f t="shared" si="0"/>
        <v>0.21442172670511667</v>
      </c>
      <c r="H73" s="47">
        <v>3026.4444444444443</v>
      </c>
      <c r="I73" s="21">
        <f t="shared" si="5"/>
        <v>-0.10819443424627356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1597.9027777777778</v>
      </c>
      <c r="F74" s="50">
        <v>2174.5</v>
      </c>
      <c r="G74" s="21">
        <f t="shared" si="0"/>
        <v>0.36084624812036609</v>
      </c>
      <c r="H74" s="50">
        <v>2128</v>
      </c>
      <c r="I74" s="21">
        <f t="shared" si="5"/>
        <v>2.1851503759398497E-2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1720</v>
      </c>
      <c r="G76" s="22">
        <f t="shared" si="0"/>
        <v>0.17291768144179256</v>
      </c>
      <c r="H76" s="43">
        <v>1560</v>
      </c>
      <c r="I76" s="22">
        <f t="shared" ref="I76:I82" si="6">(F76-H76)/H76</f>
        <v>0.10256410256410256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1268.0555555555557</v>
      </c>
      <c r="F77" s="32">
        <v>1803.3333333333333</v>
      </c>
      <c r="G77" s="21">
        <f t="shared" si="0"/>
        <v>0.42212486308871833</v>
      </c>
      <c r="H77" s="32">
        <v>1826.1111111111111</v>
      </c>
      <c r="I77" s="21">
        <f t="shared" si="6"/>
        <v>-1.24733799817463E-2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</v>
      </c>
      <c r="F78" s="47">
        <v>1020</v>
      </c>
      <c r="G78" s="21">
        <f t="shared" si="0"/>
        <v>0.22743682310469315</v>
      </c>
      <c r="H78" s="47">
        <v>985.625</v>
      </c>
      <c r="I78" s="21">
        <f t="shared" si="6"/>
        <v>3.4876347495244132E-2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1935.3333333333333</v>
      </c>
      <c r="G79" s="21">
        <f t="shared" si="0"/>
        <v>0.263849887894817</v>
      </c>
      <c r="H79" s="47">
        <v>1834.2222222222222</v>
      </c>
      <c r="I79" s="21">
        <f t="shared" si="6"/>
        <v>5.5124787981584676E-2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2072.3000000000002</v>
      </c>
      <c r="G80" s="21">
        <f t="shared" si="0"/>
        <v>7.2175082781457067E-2</v>
      </c>
      <c r="H80" s="61">
        <v>2072.3000000000002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8982.6666666666661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3967.3</v>
      </c>
      <c r="F82" s="50">
        <v>4428.1111111111113</v>
      </c>
      <c r="G82" s="23">
        <f>(F82-E82)/E82</f>
        <v>0.11615232301845363</v>
      </c>
      <c r="H82" s="50">
        <v>4305</v>
      </c>
      <c r="I82" s="23">
        <f t="shared" si="6"/>
        <v>2.8597238353335962E-2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6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1" t="s">
        <v>3</v>
      </c>
      <c r="B13" s="187"/>
      <c r="C13" s="204" t="s">
        <v>0</v>
      </c>
      <c r="D13" s="206" t="s">
        <v>23</v>
      </c>
      <c r="E13" s="183" t="s">
        <v>217</v>
      </c>
      <c r="F13" s="200" t="s">
        <v>222</v>
      </c>
      <c r="G13" s="183" t="s">
        <v>197</v>
      </c>
      <c r="H13" s="200" t="s">
        <v>220</v>
      </c>
      <c r="I13" s="183" t="s">
        <v>187</v>
      </c>
    </row>
    <row r="14" spans="1:9" ht="38.25" customHeight="1" thickBot="1" x14ac:dyDescent="0.25">
      <c r="A14" s="182"/>
      <c r="B14" s="188"/>
      <c r="C14" s="205"/>
      <c r="D14" s="207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1619.7525000000001</v>
      </c>
      <c r="F16" s="42">
        <v>1667.4</v>
      </c>
      <c r="G16" s="21">
        <f>(F16-E16)/E16</f>
        <v>2.9416531229308204E-2</v>
      </c>
      <c r="H16" s="42">
        <v>1881.9</v>
      </c>
      <c r="I16" s="21">
        <f>(F16-H16)/H16</f>
        <v>-0.11398055157022158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1208.6875</v>
      </c>
      <c r="F17" s="46">
        <v>1679.9888888888891</v>
      </c>
      <c r="G17" s="21">
        <f>(F17-E17)/E17</f>
        <v>0.38992823942407701</v>
      </c>
      <c r="H17" s="46">
        <v>1779.3611111111111</v>
      </c>
      <c r="I17" s="21">
        <f>(F17-H17)/H17</f>
        <v>-5.5847136144371312E-2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1543.2249999999999</v>
      </c>
      <c r="F18" s="46">
        <v>1304</v>
      </c>
      <c r="G18" s="21">
        <f>(F18-E18)/E18</f>
        <v>-0.15501628084044772</v>
      </c>
      <c r="H18" s="46">
        <v>1352.4</v>
      </c>
      <c r="I18" s="21">
        <f>(F18-H18)/H18</f>
        <v>-3.5788228334812253E-2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907.65</v>
      </c>
      <c r="G19" s="21">
        <f>(F19-E19)/E19</f>
        <v>0.16578364319429717</v>
      </c>
      <c r="H19" s="46">
        <v>918</v>
      </c>
      <c r="I19" s="21">
        <f>(F19-H19)/H19</f>
        <v>-1.1274509803921593E-2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541.51250000000005</v>
      </c>
      <c r="F20" s="46">
        <v>501.15</v>
      </c>
      <c r="G20" s="21">
        <f>(F20-E20)/E20</f>
        <v>-7.453659887814236E-2</v>
      </c>
      <c r="H20" s="46">
        <v>506.77499999999998</v>
      </c>
      <c r="I20" s="21">
        <f>(F20-H20)/H20</f>
        <v>-1.1099600414385083E-2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528.65</v>
      </c>
      <c r="F21" s="46">
        <v>504.5</v>
      </c>
      <c r="G21" s="21">
        <f>(F21-E21)/E21</f>
        <v>-4.5682398562375819E-2</v>
      </c>
      <c r="H21" s="46">
        <v>509.9</v>
      </c>
      <c r="I21" s="21">
        <f>(F21-H21)/H21</f>
        <v>-1.0590311825848162E-2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1188.2593750000001</v>
      </c>
      <c r="F22" s="46">
        <v>1140</v>
      </c>
      <c r="G22" s="21">
        <f>(F22-E22)/E22</f>
        <v>-4.0613502418190547E-2</v>
      </c>
      <c r="H22" s="46">
        <v>1149.9000000000001</v>
      </c>
      <c r="I22" s="21">
        <f>(F22-H22)/H22</f>
        <v>-8.6094442995043839E-3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1257.0650000000001</v>
      </c>
      <c r="F23" s="46">
        <v>1173.0500000000002</v>
      </c>
      <c r="G23" s="21">
        <f>(F23-E23)/E23</f>
        <v>-6.6834252803156455E-2</v>
      </c>
      <c r="H23" s="46">
        <v>1146.0999999999999</v>
      </c>
      <c r="I23" s="21">
        <f>(F23-H23)/H23</f>
        <v>2.3514527528139147E-2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500.54999999999995</v>
      </c>
      <c r="F24" s="46">
        <v>504.9</v>
      </c>
      <c r="G24" s="21">
        <f>(F24-E24)/E24</f>
        <v>8.6904405154330702E-3</v>
      </c>
      <c r="H24" s="46">
        <v>492.4</v>
      </c>
      <c r="I24" s="21">
        <f>(F24-H24)/H24</f>
        <v>2.5385865150284324E-2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430.63749999999999</v>
      </c>
      <c r="F25" s="46">
        <v>404.9</v>
      </c>
      <c r="G25" s="21">
        <f>(F25-E25)/E25</f>
        <v>-5.9766044527009406E-2</v>
      </c>
      <c r="H25" s="46">
        <v>392.5</v>
      </c>
      <c r="I25" s="21">
        <f>(F25-H25)/H25</f>
        <v>3.1592356687898032E-2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1284.4749999999999</v>
      </c>
      <c r="F26" s="46">
        <v>1462.6999999999998</v>
      </c>
      <c r="G26" s="21">
        <f>(F26-E26)/E26</f>
        <v>0.13875318709978779</v>
      </c>
      <c r="H26" s="46">
        <v>1417.6999999999998</v>
      </c>
      <c r="I26" s="21">
        <f>(F26-H26)/H26</f>
        <v>3.1741553220004236E-2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2707.49</v>
      </c>
      <c r="F27" s="46">
        <v>2446.25</v>
      </c>
      <c r="G27" s="21">
        <f>(F27-E27)/E27</f>
        <v>-9.648789099867397E-2</v>
      </c>
      <c r="H27" s="46">
        <v>2350</v>
      </c>
      <c r="I27" s="21">
        <f>(F27-H27)/H27</f>
        <v>4.0957446808510635E-2</v>
      </c>
    </row>
    <row r="28" spans="1:9" ht="16.5" x14ac:dyDescent="0.3">
      <c r="A28" s="37"/>
      <c r="B28" s="34" t="s">
        <v>8</v>
      </c>
      <c r="C28" s="15" t="s">
        <v>89</v>
      </c>
      <c r="D28" s="13" t="s">
        <v>161</v>
      </c>
      <c r="E28" s="46">
        <v>2989.0222222222224</v>
      </c>
      <c r="F28" s="46">
        <v>3111.3</v>
      </c>
      <c r="G28" s="21">
        <f>(F28-E28)/E28</f>
        <v>4.0908955734316702E-2</v>
      </c>
      <c r="H28" s="46">
        <v>2918</v>
      </c>
      <c r="I28" s="21">
        <f>(F28-H28)/H28</f>
        <v>6.62440027416039E-2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527.73749999999995</v>
      </c>
      <c r="F29" s="46">
        <v>541.25</v>
      </c>
      <c r="G29" s="21">
        <f>(F29-E29)/E29</f>
        <v>2.5604585613112667E-2</v>
      </c>
      <c r="H29" s="46">
        <v>506.15</v>
      </c>
      <c r="I29" s="21">
        <f>(F29-H29)/H29</f>
        <v>6.9347031512397558E-2</v>
      </c>
    </row>
    <row r="30" spans="1:9" ht="16.5" x14ac:dyDescent="0.3">
      <c r="A30" s="37"/>
      <c r="B30" s="34" t="s">
        <v>4</v>
      </c>
      <c r="C30" s="15" t="s">
        <v>84</v>
      </c>
      <c r="D30" s="13" t="s">
        <v>161</v>
      </c>
      <c r="E30" s="46">
        <v>1544.3667499999999</v>
      </c>
      <c r="F30" s="46">
        <v>2090.6</v>
      </c>
      <c r="G30" s="21">
        <f>(F30-E30)/E30</f>
        <v>0.35369399787971351</v>
      </c>
      <c r="H30" s="46">
        <v>1849.4</v>
      </c>
      <c r="I30" s="21">
        <f>(F30-H30)/H30</f>
        <v>0.13042067697631654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1749.0900000000001</v>
      </c>
      <c r="F31" s="49">
        <v>2007</v>
      </c>
      <c r="G31" s="23">
        <f>(F31-E31)/E31</f>
        <v>0.14745381884294109</v>
      </c>
      <c r="H31" s="49">
        <v>1713.5</v>
      </c>
      <c r="I31" s="23">
        <f>(F31-H31)/H31</f>
        <v>0.17128683980157572</v>
      </c>
    </row>
    <row r="32" spans="1:9" ht="15.75" customHeight="1" thickBot="1" x14ac:dyDescent="0.25">
      <c r="A32" s="193" t="s">
        <v>188</v>
      </c>
      <c r="B32" s="194"/>
      <c r="C32" s="194"/>
      <c r="D32" s="195"/>
      <c r="E32" s="106">
        <f>SUM(E16:E31)</f>
        <v>20399.095847222223</v>
      </c>
      <c r="F32" s="107">
        <f>SUM(F16:F31)</f>
        <v>21446.638888888887</v>
      </c>
      <c r="G32" s="108">
        <f t="shared" ref="G32" si="0">(F32-E32)/E32</f>
        <v>5.1352425103160133E-2</v>
      </c>
      <c r="H32" s="107">
        <f>SUM(H16:H31)</f>
        <v>20883.986111111113</v>
      </c>
      <c r="I32" s="111">
        <f t="shared" ref="I32" si="1">(F32-H32)/H32</f>
        <v>2.6941828766990993E-2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1210.05</v>
      </c>
      <c r="F34" s="54">
        <v>1451.4</v>
      </c>
      <c r="G34" s="21">
        <f>(F34-E34)/E34</f>
        <v>0.19945456799305825</v>
      </c>
      <c r="H34" s="54">
        <v>1627.35</v>
      </c>
      <c r="I34" s="21">
        <f>(F34-H34)/H34</f>
        <v>-0.10812056410729089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2438.1875</v>
      </c>
      <c r="F35" s="46">
        <v>2301.4250000000002</v>
      </c>
      <c r="G35" s="21">
        <f>(F35-E35)/E35</f>
        <v>-5.6091871523416395E-2</v>
      </c>
      <c r="H35" s="46">
        <v>2415.9749999999999</v>
      </c>
      <c r="I35" s="21">
        <f>(F35-H35)/H35</f>
        <v>-4.741357009075E-2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2243.15</v>
      </c>
      <c r="F36" s="46">
        <v>2164.85</v>
      </c>
      <c r="G36" s="21">
        <f>(F36-E36)/E36</f>
        <v>-3.4906270200387925E-2</v>
      </c>
      <c r="H36" s="46">
        <v>2247.35</v>
      </c>
      <c r="I36" s="21">
        <f>(F36-H36)/H36</f>
        <v>-3.6709902774378717E-2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1161.32</v>
      </c>
      <c r="F37" s="46">
        <v>1273.0999999999999</v>
      </c>
      <c r="G37" s="21">
        <f>(F37-E37)/E37</f>
        <v>9.6252540212861212E-2</v>
      </c>
      <c r="H37" s="46">
        <v>1291.425</v>
      </c>
      <c r="I37" s="21">
        <f>(F37-H37)/H37</f>
        <v>-1.4189751630950343E-2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1330.2083333333335</v>
      </c>
      <c r="F38" s="49">
        <v>1436.9</v>
      </c>
      <c r="G38" s="23">
        <f>(F38-E38)/E38</f>
        <v>8.0206734534064156E-2</v>
      </c>
      <c r="H38" s="49">
        <v>1385.6428571428571</v>
      </c>
      <c r="I38" s="23">
        <f>(F38-H38)/H38</f>
        <v>3.6991597505026119E-2</v>
      </c>
    </row>
    <row r="39" spans="1:9" ht="15.75" customHeight="1" thickBot="1" x14ac:dyDescent="0.25">
      <c r="A39" s="193" t="s">
        <v>189</v>
      </c>
      <c r="B39" s="194"/>
      <c r="C39" s="194"/>
      <c r="D39" s="195"/>
      <c r="E39" s="86">
        <f>SUM(E34:E38)</f>
        <v>8382.9158333333344</v>
      </c>
      <c r="F39" s="109">
        <f>SUM(F34:F38)</f>
        <v>8627.6749999999993</v>
      </c>
      <c r="G39" s="110">
        <f t="shared" ref="G39" si="2">(F39-E39)/E39</f>
        <v>2.9197378517558166E-2</v>
      </c>
      <c r="H39" s="109">
        <f>SUM(H34:H38)</f>
        <v>8967.7428571428572</v>
      </c>
      <c r="I39" s="111">
        <f t="shared" ref="I39" si="3">(F39-H39)/H39</f>
        <v>-3.7921231971096502E-2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15193.075000000001</v>
      </c>
      <c r="F41" s="46">
        <v>18204.3</v>
      </c>
      <c r="G41" s="21">
        <f>(F41-E41)/E41</f>
        <v>0.19819720497660931</v>
      </c>
      <c r="H41" s="46">
        <v>18409.888888888891</v>
      </c>
      <c r="I41" s="21">
        <f>(F41-H41)/H41</f>
        <v>-1.1167307425357272E-2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10690.6875</v>
      </c>
      <c r="F42" s="46">
        <v>13476.857142857143</v>
      </c>
      <c r="G42" s="21">
        <f>(F42-E42)/E42</f>
        <v>0.2606165078585585</v>
      </c>
      <c r="H42" s="46">
        <v>13562.571428571429</v>
      </c>
      <c r="I42" s="21">
        <f>(F42-H42)/H42</f>
        <v>-6.3199140491689695E-3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5953.2</v>
      </c>
      <c r="F43" s="57">
        <v>5579</v>
      </c>
      <c r="G43" s="21">
        <f>(F43-E43)/E43</f>
        <v>-6.2856950883558388E-2</v>
      </c>
      <c r="H43" s="57">
        <v>5579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12760</v>
      </c>
      <c r="F44" s="47">
        <v>12508.333333333334</v>
      </c>
      <c r="G44" s="21">
        <f>(F44-E44)/E44</f>
        <v>-1.972309299895502E-2</v>
      </c>
      <c r="H44" s="47">
        <v>12508.333333333334</v>
      </c>
      <c r="I44" s="21">
        <f>(F44-H44)/H44</f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26391.363055555554</v>
      </c>
      <c r="F45" s="47">
        <v>31704.3</v>
      </c>
      <c r="G45" s="21">
        <f>(F45-E45)/E45</f>
        <v>0.20131347264104413</v>
      </c>
      <c r="H45" s="47">
        <v>31221</v>
      </c>
      <c r="I45" s="21">
        <f>(F45-H45)/H45</f>
        <v>1.5479965407898507E-2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9968.5119047619046</v>
      </c>
      <c r="F46" s="50">
        <v>13330</v>
      </c>
      <c r="G46" s="31">
        <f>(F46-E46)/E46</f>
        <v>0.33721062154044584</v>
      </c>
      <c r="H46" s="50">
        <v>12656</v>
      </c>
      <c r="I46" s="31">
        <f>(F46-H46)/H46</f>
        <v>5.3255372945638431E-2</v>
      </c>
    </row>
    <row r="47" spans="1:9" ht="15.75" customHeight="1" thickBot="1" x14ac:dyDescent="0.25">
      <c r="A47" s="193" t="s">
        <v>190</v>
      </c>
      <c r="B47" s="194"/>
      <c r="C47" s="194"/>
      <c r="D47" s="195"/>
      <c r="E47" s="86">
        <f>SUM(E41:E46)</f>
        <v>80956.83746031746</v>
      </c>
      <c r="F47" s="86">
        <f>SUM(F41:F46)</f>
        <v>94802.790476190479</v>
      </c>
      <c r="G47" s="110">
        <f t="shared" ref="G47" si="4">(F47-E47)/E47</f>
        <v>0.17102882783260745</v>
      </c>
      <c r="H47" s="109">
        <f>SUM(H41:H46)</f>
        <v>93936.793650793654</v>
      </c>
      <c r="I47" s="111">
        <f t="shared" ref="I47" si="5">(F47-H47)/H47</f>
        <v>9.2189310678000638E-3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27478.5</v>
      </c>
      <c r="F49" s="43">
        <v>28337</v>
      </c>
      <c r="G49" s="21">
        <f>(F49-E49)/E49</f>
        <v>3.1242607857051876E-2</v>
      </c>
      <c r="H49" s="43">
        <v>28408.888888888891</v>
      </c>
      <c r="I49" s="21">
        <f>(F49-H49)/H49</f>
        <v>-2.5305068836045624E-3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6510.666666666667</v>
      </c>
      <c r="F50" s="47">
        <v>7209.3</v>
      </c>
      <c r="G50" s="21">
        <f>(F50-E50)/E50</f>
        <v>0.10730595945115705</v>
      </c>
      <c r="H50" s="47">
        <v>7209.3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18663.571166666668</v>
      </c>
      <c r="F51" s="47">
        <v>20901.875</v>
      </c>
      <c r="G51" s="21">
        <f>(F51-E51)/E51</f>
        <v>0.11992902180108839</v>
      </c>
      <c r="H51" s="47">
        <v>20801.875</v>
      </c>
      <c r="I51" s="21">
        <f>(F51-H51)/H51</f>
        <v>4.8072589610311574E-3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2296.4285714285711</v>
      </c>
      <c r="F52" s="47">
        <v>2396.4285714285716</v>
      </c>
      <c r="G52" s="21">
        <f>(F52-E52)/E52</f>
        <v>4.3545878693623842E-2</v>
      </c>
      <c r="H52" s="47">
        <v>2359.375</v>
      </c>
      <c r="I52" s="21">
        <f>(F52-H52)/H52</f>
        <v>1.570482497634821E-2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6144.2222222222226</v>
      </c>
      <c r="F53" s="47">
        <v>6425</v>
      </c>
      <c r="G53" s="21">
        <f>(F53-E53)/E53</f>
        <v>4.5697855256971252E-2</v>
      </c>
      <c r="H53" s="47">
        <v>6239.4444444444443</v>
      </c>
      <c r="I53" s="21">
        <f>(F53-H53)/H53</f>
        <v>2.9739114949692832E-2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19287.098214285714</v>
      </c>
      <c r="F54" s="50">
        <v>20550.833333333332</v>
      </c>
      <c r="G54" s="31">
        <f>(F54-E54)/E54</f>
        <v>6.5522304340815019E-2</v>
      </c>
      <c r="H54" s="50">
        <v>19551.666666666668</v>
      </c>
      <c r="I54" s="31">
        <f>(F54-H54)/H54</f>
        <v>5.1103912709913775E-2</v>
      </c>
    </row>
    <row r="55" spans="1:9" ht="15.75" customHeight="1" thickBot="1" x14ac:dyDescent="0.25">
      <c r="A55" s="193" t="s">
        <v>191</v>
      </c>
      <c r="B55" s="194"/>
      <c r="C55" s="194"/>
      <c r="D55" s="195"/>
      <c r="E55" s="86">
        <f>SUM(E49:E54)</f>
        <v>80380.486841269842</v>
      </c>
      <c r="F55" s="86">
        <f>SUM(F49:F54)</f>
        <v>85820.436904761911</v>
      </c>
      <c r="G55" s="110">
        <f t="shared" ref="G55" si="6">(F55-E55)/E55</f>
        <v>6.7677495835954934E-2</v>
      </c>
      <c r="H55" s="86">
        <f>SUM(H49:H54)</f>
        <v>84570.55</v>
      </c>
      <c r="I55" s="111">
        <f t="shared" ref="I55" si="7">(F55-H55)/H55</f>
        <v>1.4779221664774654E-2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3999</v>
      </c>
      <c r="G57" s="22">
        <f>(F57-E57)/E57</f>
        <v>6.6400000000000001E-2</v>
      </c>
      <c r="H57" s="66">
        <v>3999</v>
      </c>
      <c r="I57" s="22">
        <f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3502.9375</v>
      </c>
      <c r="F58" s="70">
        <v>5388.5</v>
      </c>
      <c r="G58" s="21">
        <f>(F58-E58)/E58</f>
        <v>0.53828037183078492</v>
      </c>
      <c r="H58" s="70">
        <v>5388.5</v>
      </c>
      <c r="I58" s="21">
        <f>(F58-H58)/H58</f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2187.5</v>
      </c>
      <c r="F59" s="70">
        <v>3404.6</v>
      </c>
      <c r="G59" s="21">
        <f>(F59-E59)/E59</f>
        <v>0.55638857142857134</v>
      </c>
      <c r="H59" s="70">
        <v>3404.6</v>
      </c>
      <c r="I59" s="21">
        <f>(F59-H59)/H59</f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4507.5</v>
      </c>
      <c r="F60" s="70">
        <v>5216.666666666667</v>
      </c>
      <c r="G60" s="21">
        <f>(F60-E60)/E60</f>
        <v>0.15733037530042529</v>
      </c>
      <c r="H60" s="70">
        <v>5216.666666666667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2073.3333333333335</v>
      </c>
      <c r="F61" s="105">
        <v>2920</v>
      </c>
      <c r="G61" s="21">
        <f>(F61-E61)/E61</f>
        <v>0.40836012861736326</v>
      </c>
      <c r="H61" s="105">
        <v>2920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5209.53125</v>
      </c>
      <c r="F62" s="73">
        <v>6008.125</v>
      </c>
      <c r="G62" s="29">
        <f>(F62-E62)/E62</f>
        <v>0.15329474220929187</v>
      </c>
      <c r="H62" s="73">
        <v>6008.125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4997.5</v>
      </c>
      <c r="F63" s="68">
        <v>5789</v>
      </c>
      <c r="G63" s="21">
        <f>(F63-E63)/E63</f>
        <v>0.15837918959479741</v>
      </c>
      <c r="H63" s="68">
        <v>5789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21405</v>
      </c>
      <c r="F64" s="70">
        <v>23400.625</v>
      </c>
      <c r="G64" s="21">
        <f>(F64-E64)/E64</f>
        <v>9.3231721560383091E-2</v>
      </c>
      <c r="H64" s="70">
        <v>23400.625</v>
      </c>
      <c r="I64" s="21">
        <f>(F64-H64)/H64</f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4158.6736111111113</v>
      </c>
      <c r="F65" s="50">
        <v>5619.8</v>
      </c>
      <c r="G65" s="29">
        <f>(F65-E65)/E65</f>
        <v>0.35134432887088396</v>
      </c>
      <c r="H65" s="50">
        <v>5362.2222222222226</v>
      </c>
      <c r="I65" s="29">
        <f>(F65-H65)/H65</f>
        <v>4.8035640281806832E-2</v>
      </c>
    </row>
    <row r="66" spans="1:9" ht="15.75" customHeight="1" thickBot="1" x14ac:dyDescent="0.25">
      <c r="A66" s="193" t="s">
        <v>192</v>
      </c>
      <c r="B66" s="208"/>
      <c r="C66" s="208"/>
      <c r="D66" s="209"/>
      <c r="E66" s="106">
        <f>SUM(E57:E65)</f>
        <v>51791.975694444445</v>
      </c>
      <c r="F66" s="106">
        <f>SUM(F57:F65)</f>
        <v>61746.316666666666</v>
      </c>
      <c r="G66" s="108">
        <f t="shared" ref="G66" si="8">(F66-E66)/E66</f>
        <v>0.19219851798953461</v>
      </c>
      <c r="H66" s="106">
        <f>SUM(H57:H65)</f>
        <v>61488.738888888882</v>
      </c>
      <c r="I66" s="111">
        <f t="shared" ref="I66" si="9">(F66-H66)/H66</f>
        <v>4.1890235908599626E-3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10671.25</v>
      </c>
      <c r="F68" s="54">
        <v>13825.375</v>
      </c>
      <c r="G68" s="21">
        <f>(F68-E68)/E68</f>
        <v>0.29557221506383974</v>
      </c>
      <c r="H68" s="54">
        <v>13805.428571428571</v>
      </c>
      <c r="I68" s="21">
        <f>(F68-H68)/H68</f>
        <v>1.4448250170740855E-3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3858.4277777777779</v>
      </c>
      <c r="F69" s="46">
        <v>4857.8571428571431</v>
      </c>
      <c r="G69" s="21">
        <f>(F69-E69)/E69</f>
        <v>0.25902502849359443</v>
      </c>
      <c r="H69" s="46">
        <v>4839.2857142857147</v>
      </c>
      <c r="I69" s="21">
        <f>(F69-H69)/H69</f>
        <v>3.8376383763837367E-3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49306.857142857145</v>
      </c>
      <c r="G70" s="21">
        <f>(F70-E70)/E70</f>
        <v>4.8042386523095865E-2</v>
      </c>
      <c r="H70" s="46">
        <v>48985.428571428572</v>
      </c>
      <c r="I70" s="21">
        <f>(F70-H70)/H70</f>
        <v>6.5617180619309745E-3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7897.6944444444453</v>
      </c>
      <c r="F71" s="46">
        <v>9408.8888888888887</v>
      </c>
      <c r="G71" s="21">
        <f>(F71-E71)/E71</f>
        <v>0.19134627897733852</v>
      </c>
      <c r="H71" s="46">
        <v>9232.2222222222226</v>
      </c>
      <c r="I71" s="21">
        <f>(F71-H71)/H71</f>
        <v>1.9135876760139541E-2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6430.5</v>
      </c>
      <c r="F72" s="46">
        <v>7579.5</v>
      </c>
      <c r="G72" s="21">
        <f>(F72-E72)/E72</f>
        <v>0.17867972941450899</v>
      </c>
      <c r="H72" s="46">
        <v>7424</v>
      </c>
      <c r="I72" s="21">
        <f>(F72-H72)/H72</f>
        <v>2.0945581896551723E-2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3654.3749999999995</v>
      </c>
      <c r="F73" s="58">
        <v>4792.5</v>
      </c>
      <c r="G73" s="31">
        <f>(F73-E73)/E73</f>
        <v>0.31144176500769644</v>
      </c>
      <c r="H73" s="58">
        <v>4315</v>
      </c>
      <c r="I73" s="31">
        <f>(F73-H73)/H73</f>
        <v>0.11066048667439166</v>
      </c>
    </row>
    <row r="74" spans="1:9" ht="15.75" customHeight="1" thickBot="1" x14ac:dyDescent="0.25">
      <c r="A74" s="193" t="s">
        <v>214</v>
      </c>
      <c r="B74" s="194"/>
      <c r="C74" s="194"/>
      <c r="D74" s="195"/>
      <c r="E74" s="86">
        <f>SUM(E68:E73)</f>
        <v>79558.872222222213</v>
      </c>
      <c r="F74" s="86">
        <f>SUM(F68:F73)</f>
        <v>89770.97817460318</v>
      </c>
      <c r="G74" s="110">
        <f t="shared" ref="G74" si="10">(F74-E74)/E74</f>
        <v>0.12835910901120773</v>
      </c>
      <c r="H74" s="86">
        <f>SUM(H68:H73)</f>
        <v>88601.365079365074</v>
      </c>
      <c r="I74" s="111">
        <f t="shared" ref="I74" si="11">(F74-H74)/H74</f>
        <v>1.3200847348011175E-2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2222.4569444444446</v>
      </c>
      <c r="F76" s="43">
        <v>2699</v>
      </c>
      <c r="G76" s="21">
        <f>(F76-E76)/E76</f>
        <v>0.21442172670511667</v>
      </c>
      <c r="H76" s="43">
        <v>3026.4444444444443</v>
      </c>
      <c r="I76" s="21">
        <f>(F76-H76)/H76</f>
        <v>-0.10819443424627356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2780.3333333333335</v>
      </c>
      <c r="F77" s="47">
        <v>3055.3333333333335</v>
      </c>
      <c r="G77" s="21">
        <f>(F77-E77)/E77</f>
        <v>9.8909003716580735E-2</v>
      </c>
      <c r="H77" s="47">
        <v>3055.3333333333335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1323.7777777777778</v>
      </c>
      <c r="F78" s="47">
        <v>1354.4444444444443</v>
      </c>
      <c r="G78" s="21">
        <f>(F78-E78)/E78</f>
        <v>2.316602316602305E-2</v>
      </c>
      <c r="H78" s="47">
        <v>1354.4444444444443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1597.9027777777778</v>
      </c>
      <c r="F79" s="47">
        <v>2174.5</v>
      </c>
      <c r="G79" s="21">
        <f>(F79-E79)/E79</f>
        <v>0.36084624812036609</v>
      </c>
      <c r="H79" s="47">
        <v>2128</v>
      </c>
      <c r="I79" s="21">
        <f>(F79-H79)/H79</f>
        <v>2.1851503759398497E-2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3733.3444444444444</v>
      </c>
      <c r="F80" s="50">
        <v>4878.1111111111113</v>
      </c>
      <c r="G80" s="21">
        <f>(F80-E80)/E80</f>
        <v>0.30663301597316678</v>
      </c>
      <c r="H80" s="50">
        <v>4689.2222222222226</v>
      </c>
      <c r="I80" s="21">
        <f>(F80-H80)/H80</f>
        <v>4.0281496576072745E-2</v>
      </c>
    </row>
    <row r="81" spans="1:11" ht="15.75" customHeight="1" thickBot="1" x14ac:dyDescent="0.25">
      <c r="A81" s="193" t="s">
        <v>193</v>
      </c>
      <c r="B81" s="194"/>
      <c r="C81" s="194"/>
      <c r="D81" s="195"/>
      <c r="E81" s="86">
        <f>SUM(E76:E80)</f>
        <v>11657.815277777778</v>
      </c>
      <c r="F81" s="86">
        <f>SUM(F76:F80)</f>
        <v>14161.388888888889</v>
      </c>
      <c r="G81" s="110">
        <f t="shared" ref="G81" si="12">(F81-E81)/E81</f>
        <v>0.21475495634962097</v>
      </c>
      <c r="H81" s="86">
        <f>SUM(H76:H80)</f>
        <v>14253.444444444445</v>
      </c>
      <c r="I81" s="111">
        <f t="shared" ref="I81" si="13">(F81-H81)/H81</f>
        <v>-6.4584778727949507E-3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1268.0555555555557</v>
      </c>
      <c r="F83" s="135">
        <v>1803.3333333333333</v>
      </c>
      <c r="G83" s="22">
        <f>(F83-E83)/E83</f>
        <v>0.42212486308871833</v>
      </c>
      <c r="H83" s="135">
        <v>1826.1111111111111</v>
      </c>
      <c r="I83" s="22">
        <f>(F83-H83)/H83</f>
        <v>-1.24733799817463E-2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1932.8</v>
      </c>
      <c r="F84" s="47">
        <v>2072.3000000000002</v>
      </c>
      <c r="G84" s="21">
        <f>(F84-E84)/E84</f>
        <v>7.2175082781457067E-2</v>
      </c>
      <c r="H84" s="47">
        <v>2072.3000000000002</v>
      </c>
      <c r="I84" s="21">
        <f>(F84-H84)/H84</f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8982.6666666666661</v>
      </c>
      <c r="G85" s="21">
        <f>(F85-E85)/E85</f>
        <v>1.7289543223857992E-2</v>
      </c>
      <c r="H85" s="47">
        <v>8982.6666666666661</v>
      </c>
      <c r="I85" s="21">
        <f>(F85-H85)/H85</f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3967.3</v>
      </c>
      <c r="F86" s="47">
        <v>4428.1111111111113</v>
      </c>
      <c r="G86" s="21">
        <f>(F86-E86)/E86</f>
        <v>0.11615232301845363</v>
      </c>
      <c r="H86" s="47">
        <v>4305</v>
      </c>
      <c r="I86" s="21">
        <f>(F86-H86)/H86</f>
        <v>2.8597238353335962E-2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831</v>
      </c>
      <c r="F87" s="61">
        <v>1020</v>
      </c>
      <c r="G87" s="21">
        <f>(F87-E87)/E87</f>
        <v>0.22743682310469315</v>
      </c>
      <c r="H87" s="61">
        <v>985.625</v>
      </c>
      <c r="I87" s="21">
        <f>(F87-H87)/H87</f>
        <v>3.4876347495244132E-2</v>
      </c>
    </row>
    <row r="88" spans="1:11" ht="16.5" x14ac:dyDescent="0.3">
      <c r="A88" s="37"/>
      <c r="B88" s="34" t="s">
        <v>77</v>
      </c>
      <c r="C88" s="15" t="s">
        <v>146</v>
      </c>
      <c r="D88" s="25" t="s">
        <v>162</v>
      </c>
      <c r="E88" s="61">
        <v>1531.3</v>
      </c>
      <c r="F88" s="61">
        <v>1935.3333333333333</v>
      </c>
      <c r="G88" s="21">
        <f>(F88-E88)/E88</f>
        <v>0.263849887894817</v>
      </c>
      <c r="H88" s="61">
        <v>1834.2222222222222</v>
      </c>
      <c r="I88" s="21">
        <f>(F88-H88)/H88</f>
        <v>5.5124787981584676E-2</v>
      </c>
    </row>
    <row r="89" spans="1:11" ht="16.5" customHeight="1" thickBot="1" x14ac:dyDescent="0.35">
      <c r="A89" s="35"/>
      <c r="B89" s="36" t="s">
        <v>74</v>
      </c>
      <c r="C89" s="16" t="s">
        <v>144</v>
      </c>
      <c r="D89" s="12" t="s">
        <v>142</v>
      </c>
      <c r="E89" s="50">
        <v>1466.4285714285713</v>
      </c>
      <c r="F89" s="50">
        <v>1720</v>
      </c>
      <c r="G89" s="23">
        <f>(F89-E89)/E89</f>
        <v>0.17291768144179256</v>
      </c>
      <c r="H89" s="50">
        <v>1560</v>
      </c>
      <c r="I89" s="23">
        <f>(F89-H89)/H89</f>
        <v>0.10256410256410256</v>
      </c>
    </row>
    <row r="90" spans="1:11" ht="15.75" customHeight="1" thickBot="1" x14ac:dyDescent="0.25">
      <c r="A90" s="193" t="s">
        <v>194</v>
      </c>
      <c r="B90" s="194"/>
      <c r="C90" s="194"/>
      <c r="D90" s="195"/>
      <c r="E90" s="86">
        <f>SUM(E83:E89)</f>
        <v>19826.884126984129</v>
      </c>
      <c r="F90" s="86">
        <f>SUM(F83:F89)</f>
        <v>21961.744444444445</v>
      </c>
      <c r="G90" s="120">
        <f t="shared" ref="G90:G91" si="14">(F90-E90)/E90</f>
        <v>0.10767502870281059</v>
      </c>
      <c r="H90" s="86">
        <f>SUM(H83:H89)</f>
        <v>21565.924999999999</v>
      </c>
      <c r="I90" s="111">
        <f t="shared" ref="I90:I91" si="15">(F90-H90)/H90</f>
        <v>1.8353928451686874E-2</v>
      </c>
    </row>
    <row r="91" spans="1:11" ht="15.75" customHeight="1" thickBot="1" x14ac:dyDescent="0.25">
      <c r="A91" s="193" t="s">
        <v>195</v>
      </c>
      <c r="B91" s="194"/>
      <c r="C91" s="194"/>
      <c r="D91" s="195"/>
      <c r="E91" s="106">
        <f>SUM(E90+E81+E74+E66+E55+E47+E39+E32)</f>
        <v>352954.88330357143</v>
      </c>
      <c r="F91" s="106">
        <f>SUM(F32,F39,F47,F55,F66,F74,F81,F90)</f>
        <v>398337.96944444446</v>
      </c>
      <c r="G91" s="108">
        <f t="shared" si="14"/>
        <v>0.12858041717994786</v>
      </c>
      <c r="H91" s="106">
        <f>SUM(H32,H39,H47,H55,H66,H74,H81,H90)</f>
        <v>394268.54603174602</v>
      </c>
      <c r="I91" s="121">
        <f t="shared" si="15"/>
        <v>1.0321450832577378E-2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5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7" t="s">
        <v>3</v>
      </c>
      <c r="B13" s="187"/>
      <c r="C13" s="189" t="s">
        <v>0</v>
      </c>
      <c r="D13" s="183" t="s">
        <v>207</v>
      </c>
      <c r="E13" s="183" t="s">
        <v>208</v>
      </c>
      <c r="F13" s="183" t="s">
        <v>209</v>
      </c>
      <c r="G13" s="183" t="s">
        <v>210</v>
      </c>
      <c r="H13" s="183" t="s">
        <v>211</v>
      </c>
      <c r="I13" s="183" t="s">
        <v>212</v>
      </c>
    </row>
    <row r="14" spans="1:9" ht="24.75" customHeight="1" thickBot="1" x14ac:dyDescent="0.25">
      <c r="A14" s="188"/>
      <c r="B14" s="188"/>
      <c r="C14" s="190"/>
      <c r="D14" s="203"/>
      <c r="E14" s="203"/>
      <c r="F14" s="203"/>
      <c r="G14" s="184"/>
      <c r="H14" s="203"/>
      <c r="I14" s="203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8"/>
    </row>
    <row r="16" spans="1:9" ht="16.5" x14ac:dyDescent="0.3">
      <c r="A16" s="91"/>
      <c r="B16" s="169" t="s">
        <v>4</v>
      </c>
      <c r="C16" s="175" t="s">
        <v>163</v>
      </c>
      <c r="D16" s="134">
        <v>1875</v>
      </c>
      <c r="E16" s="42">
        <v>2500</v>
      </c>
      <c r="F16" s="142">
        <v>2500</v>
      </c>
      <c r="G16" s="143">
        <v>2500</v>
      </c>
      <c r="H16" s="134">
        <v>1916</v>
      </c>
      <c r="I16" s="143">
        <v>2258.1999999999998</v>
      </c>
    </row>
    <row r="17" spans="1:9" ht="16.5" x14ac:dyDescent="0.3">
      <c r="A17" s="92"/>
      <c r="B17" s="170" t="s">
        <v>5</v>
      </c>
      <c r="C17" s="176" t="s">
        <v>164</v>
      </c>
      <c r="D17" s="93">
        <v>1500</v>
      </c>
      <c r="E17" s="46">
        <v>2000</v>
      </c>
      <c r="F17" s="178">
        <v>2500</v>
      </c>
      <c r="G17" s="146">
        <v>3250</v>
      </c>
      <c r="H17" s="93">
        <v>2500</v>
      </c>
      <c r="I17" s="146">
        <v>2350</v>
      </c>
    </row>
    <row r="18" spans="1:9" ht="16.5" x14ac:dyDescent="0.3">
      <c r="A18" s="92"/>
      <c r="B18" s="170" t="s">
        <v>6</v>
      </c>
      <c r="C18" s="176" t="s">
        <v>165</v>
      </c>
      <c r="D18" s="93">
        <v>1550</v>
      </c>
      <c r="E18" s="46">
        <v>2500</v>
      </c>
      <c r="F18" s="178">
        <v>2000</v>
      </c>
      <c r="G18" s="146">
        <v>1500</v>
      </c>
      <c r="H18" s="93">
        <v>2000</v>
      </c>
      <c r="I18" s="146">
        <v>1910</v>
      </c>
    </row>
    <row r="19" spans="1:9" ht="16.5" x14ac:dyDescent="0.3">
      <c r="A19" s="92"/>
      <c r="B19" s="170" t="s">
        <v>7</v>
      </c>
      <c r="C19" s="176" t="s">
        <v>166</v>
      </c>
      <c r="D19" s="93">
        <v>824.5</v>
      </c>
      <c r="E19" s="46">
        <v>500</v>
      </c>
      <c r="F19" s="178">
        <v>1500</v>
      </c>
      <c r="G19" s="146">
        <v>1000</v>
      </c>
      <c r="H19" s="93">
        <v>833</v>
      </c>
      <c r="I19" s="146">
        <v>931.5</v>
      </c>
    </row>
    <row r="20" spans="1:9" ht="16.5" x14ac:dyDescent="0.3">
      <c r="A20" s="92"/>
      <c r="B20" s="170" t="s">
        <v>8</v>
      </c>
      <c r="C20" s="176" t="s">
        <v>167</v>
      </c>
      <c r="D20" s="93">
        <v>2950</v>
      </c>
      <c r="E20" s="46">
        <v>3000</v>
      </c>
      <c r="F20" s="178">
        <v>3500</v>
      </c>
      <c r="G20" s="146">
        <v>4000</v>
      </c>
      <c r="H20" s="93">
        <v>2333</v>
      </c>
      <c r="I20" s="146">
        <v>3156.6</v>
      </c>
    </row>
    <row r="21" spans="1:9" ht="16.5" x14ac:dyDescent="0.3">
      <c r="A21" s="92"/>
      <c r="B21" s="170" t="s">
        <v>9</v>
      </c>
      <c r="C21" s="176" t="s">
        <v>168</v>
      </c>
      <c r="D21" s="93">
        <v>1925</v>
      </c>
      <c r="E21" s="46">
        <v>1500</v>
      </c>
      <c r="F21" s="178">
        <v>1875</v>
      </c>
      <c r="G21" s="146">
        <v>2750</v>
      </c>
      <c r="H21" s="93">
        <v>2000</v>
      </c>
      <c r="I21" s="146">
        <v>2010</v>
      </c>
    </row>
    <row r="22" spans="1:9" ht="16.5" x14ac:dyDescent="0.3">
      <c r="A22" s="92"/>
      <c r="B22" s="170" t="s">
        <v>10</v>
      </c>
      <c r="C22" s="176" t="s">
        <v>169</v>
      </c>
      <c r="D22" s="93">
        <v>1400</v>
      </c>
      <c r="E22" s="46">
        <v>1500</v>
      </c>
      <c r="F22" s="178">
        <v>1500</v>
      </c>
      <c r="G22" s="146">
        <v>1500</v>
      </c>
      <c r="H22" s="93">
        <v>1083</v>
      </c>
      <c r="I22" s="146">
        <v>1396.6</v>
      </c>
    </row>
    <row r="23" spans="1:9" ht="16.5" x14ac:dyDescent="0.3">
      <c r="A23" s="92"/>
      <c r="B23" s="170" t="s">
        <v>11</v>
      </c>
      <c r="C23" s="176" t="s">
        <v>170</v>
      </c>
      <c r="D23" s="93">
        <v>325</v>
      </c>
      <c r="E23" s="46">
        <v>500</v>
      </c>
      <c r="F23" s="178">
        <v>500</v>
      </c>
      <c r="G23" s="146">
        <v>425</v>
      </c>
      <c r="H23" s="93">
        <v>350</v>
      </c>
      <c r="I23" s="146">
        <v>420</v>
      </c>
    </row>
    <row r="24" spans="1:9" ht="16.5" x14ac:dyDescent="0.3">
      <c r="A24" s="92"/>
      <c r="B24" s="170" t="s">
        <v>12</v>
      </c>
      <c r="C24" s="176" t="s">
        <v>171</v>
      </c>
      <c r="D24" s="93"/>
      <c r="E24" s="46">
        <v>250</v>
      </c>
      <c r="F24" s="178">
        <v>500</v>
      </c>
      <c r="G24" s="146">
        <v>500</v>
      </c>
      <c r="H24" s="93">
        <v>500</v>
      </c>
      <c r="I24" s="146">
        <v>437.5</v>
      </c>
    </row>
    <row r="25" spans="1:9" ht="16.5" x14ac:dyDescent="0.3">
      <c r="A25" s="92"/>
      <c r="B25" s="170" t="s">
        <v>13</v>
      </c>
      <c r="C25" s="176" t="s">
        <v>172</v>
      </c>
      <c r="D25" s="93">
        <v>450</v>
      </c>
      <c r="E25" s="46">
        <v>250</v>
      </c>
      <c r="F25" s="178">
        <v>500</v>
      </c>
      <c r="G25" s="146">
        <v>500</v>
      </c>
      <c r="H25" s="93">
        <v>500</v>
      </c>
      <c r="I25" s="146">
        <v>440</v>
      </c>
    </row>
    <row r="26" spans="1:9" ht="16.5" x14ac:dyDescent="0.3">
      <c r="A26" s="92"/>
      <c r="B26" s="170" t="s">
        <v>14</v>
      </c>
      <c r="C26" s="176" t="s">
        <v>173</v>
      </c>
      <c r="D26" s="93">
        <v>425</v>
      </c>
      <c r="E26" s="46">
        <v>500</v>
      </c>
      <c r="F26" s="178">
        <v>500</v>
      </c>
      <c r="G26" s="146">
        <v>500</v>
      </c>
      <c r="H26" s="93">
        <v>500</v>
      </c>
      <c r="I26" s="146">
        <v>485</v>
      </c>
    </row>
    <row r="27" spans="1:9" ht="17.25" thickBot="1" x14ac:dyDescent="0.35">
      <c r="A27" s="92"/>
      <c r="B27" s="171" t="s">
        <v>15</v>
      </c>
      <c r="C27" s="176" t="s">
        <v>174</v>
      </c>
      <c r="D27" s="93">
        <v>1175</v>
      </c>
      <c r="E27" s="46">
        <v>1000</v>
      </c>
      <c r="F27" s="178">
        <v>1500</v>
      </c>
      <c r="G27" s="146">
        <v>1500</v>
      </c>
      <c r="H27" s="93">
        <v>916</v>
      </c>
      <c r="I27" s="146">
        <v>1218.2</v>
      </c>
    </row>
    <row r="28" spans="1:9" ht="16.5" x14ac:dyDescent="0.3">
      <c r="A28" s="92"/>
      <c r="B28" s="169" t="s">
        <v>16</v>
      </c>
      <c r="C28" s="176" t="s">
        <v>175</v>
      </c>
      <c r="D28" s="93">
        <v>450</v>
      </c>
      <c r="E28" s="46">
        <v>500</v>
      </c>
      <c r="F28" s="178">
        <v>625</v>
      </c>
      <c r="G28" s="146">
        <v>500</v>
      </c>
      <c r="H28" s="93">
        <v>500</v>
      </c>
      <c r="I28" s="146">
        <v>515</v>
      </c>
    </row>
    <row r="29" spans="1:9" ht="16.5" x14ac:dyDescent="0.3">
      <c r="A29" s="92"/>
      <c r="B29" s="172" t="s">
        <v>17</v>
      </c>
      <c r="C29" s="176" t="s">
        <v>176</v>
      </c>
      <c r="D29" s="93"/>
      <c r="E29" s="46">
        <v>1500</v>
      </c>
      <c r="F29" s="178">
        <v>1500</v>
      </c>
      <c r="G29" s="146">
        <v>1000</v>
      </c>
      <c r="H29" s="93">
        <v>1000</v>
      </c>
      <c r="I29" s="146">
        <v>1250</v>
      </c>
    </row>
    <row r="30" spans="1:9" ht="16.5" x14ac:dyDescent="0.3">
      <c r="A30" s="92"/>
      <c r="B30" s="170" t="s">
        <v>18</v>
      </c>
      <c r="C30" s="176" t="s">
        <v>177</v>
      </c>
      <c r="D30" s="93">
        <v>1020</v>
      </c>
      <c r="E30" s="46">
        <v>2500</v>
      </c>
      <c r="F30" s="178">
        <v>1500</v>
      </c>
      <c r="G30" s="146">
        <v>1000</v>
      </c>
      <c r="H30" s="93">
        <v>1166</v>
      </c>
      <c r="I30" s="146">
        <v>1437.2</v>
      </c>
    </row>
    <row r="31" spans="1:9" ht="17.25" thickBot="1" x14ac:dyDescent="0.35">
      <c r="A31" s="94"/>
      <c r="B31" s="171" t="s">
        <v>19</v>
      </c>
      <c r="C31" s="177" t="s">
        <v>178</v>
      </c>
      <c r="D31" s="136">
        <v>949.5</v>
      </c>
      <c r="E31" s="49">
        <v>1500</v>
      </c>
      <c r="F31" s="179">
        <v>1250</v>
      </c>
      <c r="G31" s="95">
        <v>1375</v>
      </c>
      <c r="H31" s="136">
        <v>1000</v>
      </c>
      <c r="I31" s="95">
        <v>1214.9000000000001</v>
      </c>
    </row>
    <row r="32" spans="1:9" ht="17.25" customHeight="1" thickBot="1" x14ac:dyDescent="0.3">
      <c r="A32" s="90" t="s">
        <v>20</v>
      </c>
      <c r="B32" s="151" t="s">
        <v>21</v>
      </c>
      <c r="C32" s="173"/>
      <c r="D32" s="174"/>
      <c r="E32" s="154"/>
      <c r="F32" s="155"/>
      <c r="G32" s="174"/>
      <c r="H32" s="156"/>
      <c r="I32" s="157"/>
    </row>
    <row r="33" spans="1:9" ht="16.5" x14ac:dyDescent="0.3">
      <c r="A33" s="91"/>
      <c r="B33" s="141" t="s">
        <v>26</v>
      </c>
      <c r="C33" s="158" t="s">
        <v>179</v>
      </c>
      <c r="D33" s="134">
        <v>1750</v>
      </c>
      <c r="E33" s="42">
        <v>2500</v>
      </c>
      <c r="F33" s="142">
        <v>2500</v>
      </c>
      <c r="G33" s="143">
        <v>2875</v>
      </c>
      <c r="H33" s="135">
        <v>2333</v>
      </c>
      <c r="I33" s="143">
        <v>2391.6</v>
      </c>
    </row>
    <row r="34" spans="1:9" ht="16.5" x14ac:dyDescent="0.3">
      <c r="A34" s="92"/>
      <c r="B34" s="144" t="s">
        <v>27</v>
      </c>
      <c r="C34" s="15" t="s">
        <v>180</v>
      </c>
      <c r="D34" s="93">
        <v>2500</v>
      </c>
      <c r="E34" s="46">
        <v>2500</v>
      </c>
      <c r="F34" s="145">
        <v>2000</v>
      </c>
      <c r="G34" s="146">
        <v>2875</v>
      </c>
      <c r="H34" s="32">
        <v>2000</v>
      </c>
      <c r="I34" s="146">
        <v>2375</v>
      </c>
    </row>
    <row r="35" spans="1:9" ht="16.5" x14ac:dyDescent="0.3">
      <c r="A35" s="92"/>
      <c r="B35" s="149" t="s">
        <v>28</v>
      </c>
      <c r="C35" s="15" t="s">
        <v>181</v>
      </c>
      <c r="D35" s="93">
        <v>1125</v>
      </c>
      <c r="E35" s="46">
        <v>1250</v>
      </c>
      <c r="F35" s="145">
        <v>1500</v>
      </c>
      <c r="G35" s="146">
        <v>1000</v>
      </c>
      <c r="H35" s="32">
        <v>1166</v>
      </c>
      <c r="I35" s="146">
        <v>1208.2</v>
      </c>
    </row>
    <row r="36" spans="1:9" ht="16.5" x14ac:dyDescent="0.3">
      <c r="A36" s="92"/>
      <c r="B36" s="144" t="s">
        <v>29</v>
      </c>
      <c r="C36" s="15" t="s">
        <v>182</v>
      </c>
      <c r="D36" s="93">
        <v>1000</v>
      </c>
      <c r="E36" s="46">
        <v>1500</v>
      </c>
      <c r="F36" s="145">
        <v>1500</v>
      </c>
      <c r="G36" s="146">
        <v>1500</v>
      </c>
      <c r="H36" s="32">
        <v>1000</v>
      </c>
      <c r="I36" s="146">
        <v>1300</v>
      </c>
    </row>
    <row r="37" spans="1:9" ht="16.5" customHeight="1" thickBot="1" x14ac:dyDescent="0.35">
      <c r="A37" s="94"/>
      <c r="B37" s="149" t="s">
        <v>30</v>
      </c>
      <c r="C37" s="15" t="s">
        <v>183</v>
      </c>
      <c r="D37" s="159">
        <v>1125</v>
      </c>
      <c r="E37" s="49">
        <v>1750</v>
      </c>
      <c r="F37" s="148">
        <v>2000</v>
      </c>
      <c r="G37" s="160">
        <v>1750</v>
      </c>
      <c r="H37" s="137">
        <v>1500</v>
      </c>
      <c r="I37" s="95">
        <v>1625</v>
      </c>
    </row>
    <row r="38" spans="1:9" ht="17.25" customHeight="1" thickBot="1" x14ac:dyDescent="0.3">
      <c r="A38" s="90" t="s">
        <v>25</v>
      </c>
      <c r="B38" s="151" t="s">
        <v>51</v>
      </c>
      <c r="C38" s="152"/>
      <c r="D38" s="153"/>
      <c r="E38" s="161"/>
      <c r="F38" s="155"/>
      <c r="G38" s="162"/>
      <c r="H38" s="163"/>
      <c r="I38" s="95"/>
    </row>
    <row r="39" spans="1:9" ht="17.25" thickBot="1" x14ac:dyDescent="0.35">
      <c r="A39" s="91"/>
      <c r="B39" s="141" t="s">
        <v>31</v>
      </c>
      <c r="C39" s="164" t="s">
        <v>213</v>
      </c>
      <c r="D39" s="42">
        <v>33000</v>
      </c>
      <c r="E39" s="42">
        <v>32000</v>
      </c>
      <c r="F39" s="142">
        <v>35000</v>
      </c>
      <c r="G39" s="165">
        <v>26000</v>
      </c>
      <c r="H39" s="166">
        <v>28333</v>
      </c>
      <c r="I39" s="95">
        <v>30866.6</v>
      </c>
    </row>
    <row r="40" spans="1:9" ht="17.25" thickBot="1" x14ac:dyDescent="0.35">
      <c r="A40" s="94"/>
      <c r="B40" s="147" t="s">
        <v>32</v>
      </c>
      <c r="C40" s="150" t="s">
        <v>185</v>
      </c>
      <c r="D40" s="49">
        <v>17500</v>
      </c>
      <c r="E40" s="49">
        <v>20000</v>
      </c>
      <c r="F40" s="148">
        <v>22000</v>
      </c>
      <c r="G40" s="85">
        <v>15500</v>
      </c>
      <c r="H40" s="167">
        <v>19333</v>
      </c>
      <c r="I40" s="95">
        <v>18866.599999999999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16-12-2019</vt:lpstr>
      <vt:lpstr>By Order</vt:lpstr>
      <vt:lpstr>All Stores</vt:lpstr>
      <vt:lpstr>'16-12-2019'!Print_Titles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2019-12-12T12:20:03Z</cp:lastPrinted>
  <dcterms:created xsi:type="dcterms:W3CDTF">2010-10-20T06:23:14Z</dcterms:created>
  <dcterms:modified xsi:type="dcterms:W3CDTF">2019-12-19T12:48:27Z</dcterms:modified>
</cp:coreProperties>
</file>