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3-12-2019" sheetId="9" r:id="rId4"/>
    <sheet name="By Order" sheetId="11" r:id="rId5"/>
    <sheet name="All Stores" sheetId="12" r:id="rId6"/>
  </sheets>
  <definedNames>
    <definedName name="_xlnm.Print_Titles" localSheetId="3">'23-12-2019'!$12:$14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8" i="11"/>
  <c r="G88" i="11"/>
  <c r="I89" i="11"/>
  <c r="G89" i="11"/>
  <c r="I85" i="11"/>
  <c r="G85" i="11"/>
  <c r="I87" i="11"/>
  <c r="G87" i="11"/>
  <c r="I84" i="11"/>
  <c r="G84" i="11"/>
  <c r="I86" i="11"/>
  <c r="G86" i="11"/>
  <c r="I77" i="11"/>
  <c r="G77" i="11"/>
  <c r="I80" i="11"/>
  <c r="G80" i="11"/>
  <c r="I78" i="11"/>
  <c r="G78" i="11"/>
  <c r="I76" i="11"/>
  <c r="G76" i="11"/>
  <c r="I79" i="11"/>
  <c r="G79" i="11"/>
  <c r="I68" i="11"/>
  <c r="G68" i="11"/>
  <c r="I72" i="11"/>
  <c r="G72" i="11"/>
  <c r="I73" i="11"/>
  <c r="G73" i="11"/>
  <c r="I69" i="11"/>
  <c r="G69" i="11"/>
  <c r="I70" i="11"/>
  <c r="G70" i="11"/>
  <c r="I71" i="11"/>
  <c r="G71" i="11"/>
  <c r="I62" i="11"/>
  <c r="G62" i="11"/>
  <c r="I61" i="11"/>
  <c r="G61" i="11"/>
  <c r="I60" i="11"/>
  <c r="G60" i="11"/>
  <c r="I63" i="11"/>
  <c r="G63" i="11"/>
  <c r="I65" i="11"/>
  <c r="G65" i="11"/>
  <c r="I59" i="11"/>
  <c r="G59" i="11"/>
  <c r="I64" i="11"/>
  <c r="G64" i="11"/>
  <c r="I58" i="11"/>
  <c r="G58" i="11"/>
  <c r="I57" i="11"/>
  <c r="G57" i="11"/>
  <c r="I52" i="11"/>
  <c r="G52" i="11"/>
  <c r="I54" i="11"/>
  <c r="G54" i="11"/>
  <c r="I49" i="11"/>
  <c r="G49" i="11"/>
  <c r="I53" i="11"/>
  <c r="G53" i="11"/>
  <c r="I50" i="11"/>
  <c r="G50" i="11"/>
  <c r="I51" i="11"/>
  <c r="G51" i="11"/>
  <c r="I46" i="11"/>
  <c r="G46" i="11"/>
  <c r="I44" i="11"/>
  <c r="G44" i="11"/>
  <c r="I41" i="11"/>
  <c r="G41" i="11"/>
  <c r="I45" i="11"/>
  <c r="G45" i="11"/>
  <c r="I43" i="11"/>
  <c r="G43" i="11"/>
  <c r="I42" i="11"/>
  <c r="G42" i="11"/>
  <c r="I36" i="11"/>
  <c r="G36" i="11"/>
  <c r="I34" i="11"/>
  <c r="G34" i="11"/>
  <c r="I35" i="11"/>
  <c r="G35" i="11"/>
  <c r="I38" i="11"/>
  <c r="G38" i="11"/>
  <c r="I37" i="11"/>
  <c r="G37" i="11"/>
  <c r="I26" i="11"/>
  <c r="G26" i="11"/>
  <c r="I29" i="11"/>
  <c r="G29" i="11"/>
  <c r="I17" i="11"/>
  <c r="G17" i="11"/>
  <c r="I24" i="11"/>
  <c r="G24" i="11"/>
  <c r="I23" i="11"/>
  <c r="G23" i="11"/>
  <c r="I21" i="11"/>
  <c r="G21" i="11"/>
  <c r="I30" i="11"/>
  <c r="G30" i="11"/>
  <c r="I31" i="11"/>
  <c r="G31" i="11"/>
  <c r="I22" i="11"/>
  <c r="G22" i="11"/>
  <c r="I19" i="11"/>
  <c r="G19" i="11"/>
  <c r="I16" i="11"/>
  <c r="G16" i="11"/>
  <c r="I27" i="11"/>
  <c r="G27" i="11"/>
  <c r="I20" i="11"/>
  <c r="G20" i="11"/>
  <c r="I28" i="11"/>
  <c r="G28" i="11"/>
  <c r="I25" i="11"/>
  <c r="G25" i="11"/>
  <c r="I18" i="11"/>
  <c r="G18" i="11"/>
  <c r="E40" i="8"/>
  <c r="D40" i="8" l="1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<sst xmlns="http://schemas.openxmlformats.org/spreadsheetml/2006/main" count="848" uniqueCount="225">
  <si>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</si>
  <si>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</si>
  <si>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</si>
  <si>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</si>
  <si>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</si>
  <si>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</si>
  <si>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</si>
  <si>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</si>
  <si>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</si>
  <si>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</si>
  <si>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</si>
  <si>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</si>
  <si>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</si>
  <si>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</si>
  <si>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</si>
  <si>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</si>
  <si>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</si>
  <si>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</si>
  <si>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</si>
  <si>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</si>
  <si>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</si>
  <si>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</si>
  <si>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</si>
  <si>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</si>
  <si>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</si>
  <si>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</si>
  <si>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</si>
  <si>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</si>
  <si>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</si>
  <si>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</si>
  <si>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</si>
  <si>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</si>
  <si>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</si>
  <si>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</si>
  <si>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</si>
  <si>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</si>
  <si>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</si>
  <si>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</si>
  <si>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</si>
  <si>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</si>
  <si>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</si>
  <si>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</si>
  <si>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</si>
  <si>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</si>
  <si>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</si>
  <si>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</si>
  <si>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</si>
  <si>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</si>
  <si>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</si>
  <si>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</si>
  <si>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</si>
  <si>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</si>
  <si>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</si>
  <si>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</si>
  <si>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</si>
  <si>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</si>
  <si>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</si>
  <si>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</si>
  <si>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</si>
  <si>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</si>
  <si>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</si>
  <si>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</si>
  <si>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</si>
  <si>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</si>
  <si>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</si>
  <si>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</si>
  <si>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</si>
  <si>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</si>
  <si>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</si>
  <si>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</si>
  <si>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</si>
  <si>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</si>
  <si>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</si>
  <si>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</si>
  <si>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</si>
  <si>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</si>
  <si>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</si>
  <si>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</si>
  <si>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</si>
  <si>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</si>
  <si>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</si>
  <si>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</si>
  <si>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</si>
  <si>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</si>
  <si>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</si>
  <si>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</si>
  <si>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</si>
  <si>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</si>
  <si>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</si>
  <si>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</si>
  <si>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</si>
  <si>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</si>
  <si>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</si>
  <si>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</si>
  <si>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</si>
  <si>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</si>
  <si>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</si>
  <si>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</si>
  <si>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</si>
  <si>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</si>
  <si>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</si>
  <si>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</si>
  <si>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</si>
  <si>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</si>
  <si>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</si>
  <si>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</si>
  <si>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</si>
  <si>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</si>
  <si>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</si>
  <si>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</si>
  <si>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</si>
  <si>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</si>
  <si>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</si>
  <si>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</si>
  <si>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</si>
  <si>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</si>
  <si>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</si>
  <si>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</si>
  <si>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</si>
  <si>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</si>
  <si>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</si>
  <si>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</si>
  <si>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</si>
  <si>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</si>
  <si>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</si>
  <si>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</si>
  <si>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</si>
  <si>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</si>
  <si>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</si>
  <si>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</si>
  <si>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</si>
  <si>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</si>
  <si>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</si>
  <si>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</si>
  <si>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</si>
  <si>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</si>
  <si>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</si>
  <si>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</si>
  <si>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</si>
  <si>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</si>
  <si>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</si>
  <si>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</si>
  <si>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</si>
  <si>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</si>
  <si>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</si>
  <si>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</si>
  <si>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</si>
  <si>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</si>
  <si>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</si>
  <si>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</si>
  <si>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</si>
  <si>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</si>
  <si>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</si>
  <si>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</si>
  <si>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</si>
  <si>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</si>
  <si>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</si>
  <si>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</si>
  <si>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</si>
  <si>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</si>
  <si>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</si>
  <si>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</si>
  <si>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</si>
  <si>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</si>
  <si>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</si>
  <si>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</si>
  <si>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</si>
  <si>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</si>
  <si>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</si>
  <si>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</si>
  <si>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</si>
  <si>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</si>
  <si>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</si>
  <si>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</si>
  <si>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</si>
  <si>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</si>
  <si>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</si>
  <si>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</si>
  <si>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</si>
  <si>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</si>
  <si>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</si>
  <si>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</si>
  <si>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</si>
  <si>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</si>
  <si>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</si>
  <si>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</si>
  <si>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</si>
  <si>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</si>
  <si>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</si>
  <si>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</si>
  <si>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</si>
  <si>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</si>
  <si>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</si>
  <si>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</si>
  <si>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</si>
  <si>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</si>
  <si>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</si>
  <si>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</si>
  <si>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</si>
  <si>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</si>
  <si>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</si>
  <si>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</si>
  <si>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</si>
  <si>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</si>
  <si>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</si>
  <si>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</si>
  <si>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</si>
  <si>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</si>
  <si>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</si>
  <si>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</si>
  <si>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</si>
  <si>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</si>
  <si>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</si>
  <si>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</si>
  <si>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</si>
  <si>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</si>
  <si>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</si>
  <si>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2018 (ل.ل.)</t>
  </si>
  <si>
    <t>المعدل العام للأسعار في 16-12-2019  (ل.ل.)</t>
  </si>
  <si>
    <t>معدل أسعار  السوبرماركات في 16-12-2019 (ل.ل.)</t>
  </si>
  <si>
    <t>معدل أسعار المحلات والملاحم في 16-12-2019 (ل.ل.)</t>
  </si>
  <si>
    <t xml:space="preserve"> التاريخ 23 كانون الأول 2019</t>
  </si>
  <si>
    <t>معدل أسعار  السوبرماركات في 23-12-2019 (ل.ل.)</t>
  </si>
  <si>
    <t>معدل أسعار المحلات والملاحم في 23-12-2019 (ل.ل.)</t>
  </si>
  <si>
    <t>المعدل العام للأسعار في 23-12-2019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</si>
</sst>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80" t="s">
        <v>202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1" t="s">
        <v>3</v>
      </c>
      <c r="B12" s="187"/>
      <c r="C12" s="185" t="s">
        <v>0</v>
      </c>
      <c r="D12" s="183" t="s">
        <v>23</v>
      </c>
      <c r="E12" s="183" t="s">
        <v>217</v>
      </c>
      <c r="F12" s="183" t="s">
        <v>222</v>
      </c>
      <c r="G12" s="183" t="s">
        <v>197</v>
      </c>
      <c r="H12" s="183" t="s">
        <v>219</v>
      </c>
      <c r="I12" s="183" t="s">
        <v>187</v>
      </c>
    </row>
    <row r="13" spans="1:9" ht="38.25" customHeight="1" thickBot="1" x14ac:dyDescent="0.25">
      <c r="A13" s="182"/>
      <c r="B13" s="188"/>
      <c r="C13" s="186"/>
      <c r="D13" s="184"/>
      <c r="E13" s="184"/>
      <c r="F13" s="184"/>
      <c r="G13" s="184"/>
      <c r="H13" s="184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1544.3667499999999</v>
      </c>
      <c r="F15" s="43">
        <v>1862.8</v>
      </c>
      <c r="G15" s="45">
        <f t="shared" ref="G15:G30" si="0">(F15-E15)/E15</f>
        <v>0.20619017471076742</v>
      </c>
      <c r="H15" s="43">
        <v>1923</v>
      </c>
      <c r="I15" s="45">
        <f>(F15-H15)/H15</f>
        <v>-3.1305252210088425E-2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2707.49</v>
      </c>
      <c r="F16" s="47">
        <v>2467.8000000000002</v>
      </c>
      <c r="G16" s="48">
        <f t="shared" si="0"/>
        <v>-8.8528489486572298E-2</v>
      </c>
      <c r="H16" s="47">
        <v>2542.5</v>
      </c>
      <c r="I16" s="44">
        <f t="shared" ref="I16:I30" si="1">(F16-H16)/H16</f>
        <v>-2.9380530973451256E-2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1619.7525000000001</v>
      </c>
      <c r="F17" s="47">
        <v>1518.8</v>
      </c>
      <c r="G17" s="48">
        <f t="shared" si="0"/>
        <v>-6.2325880034141079E-2</v>
      </c>
      <c r="H17" s="47">
        <v>1424.8</v>
      </c>
      <c r="I17" s="44">
        <f>(F17-H17)/H17</f>
        <v>6.5974171813587876E-2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778.57500000000005</v>
      </c>
      <c r="F18" s="47">
        <v>808.8</v>
      </c>
      <c r="G18" s="48">
        <f t="shared" si="0"/>
        <v>3.8820922839803366E-2</v>
      </c>
      <c r="H18" s="47">
        <v>883.8</v>
      </c>
      <c r="I18" s="44">
        <f t="shared" si="1"/>
        <v>-8.4860828241683645E-2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2989.0222222222224</v>
      </c>
      <c r="F19" s="47">
        <v>2904.75</v>
      </c>
      <c r="G19" s="48">
        <f>(F19-E19)/E19</f>
        <v>-2.8193909565372592E-2</v>
      </c>
      <c r="H19" s="47">
        <v>3066</v>
      </c>
      <c r="I19" s="44">
        <f>(F19-H19)/H19</f>
        <v>-5.2592954990215261E-2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1749.0900000000001</v>
      </c>
      <c r="F20" s="47">
        <v>1848.8</v>
      </c>
      <c r="G20" s="48">
        <f t="shared" si="0"/>
        <v>5.7006786386063497E-2</v>
      </c>
      <c r="H20" s="47">
        <v>2004</v>
      </c>
      <c r="I20" s="44">
        <f t="shared" si="1"/>
        <v>-7.7445109780439142E-2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1284.4749999999999</v>
      </c>
      <c r="F21" s="47">
        <v>1324.8</v>
      </c>
      <c r="G21" s="48">
        <f t="shared" si="0"/>
        <v>3.1394149360633762E-2</v>
      </c>
      <c r="H21" s="47">
        <v>1528.8</v>
      </c>
      <c r="I21" s="44">
        <f t="shared" si="1"/>
        <v>-0.13343799058084774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430.63749999999999</v>
      </c>
      <c r="F22" s="47">
        <v>393.2</v>
      </c>
      <c r="G22" s="48">
        <f t="shared" si="0"/>
        <v>-8.693506719688833E-2</v>
      </c>
      <c r="H22" s="47">
        <v>389.8</v>
      </c>
      <c r="I22" s="44">
        <f t="shared" si="1"/>
        <v>8.7224217547459647E-3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541.51250000000005</v>
      </c>
      <c r="F23" s="47">
        <v>594.79999999999995</v>
      </c>
      <c r="G23" s="48">
        <f t="shared" si="0"/>
        <v>9.8404930634103382E-2</v>
      </c>
      <c r="H23" s="47">
        <v>564.79999999999995</v>
      </c>
      <c r="I23" s="44">
        <f t="shared" si="1"/>
        <v>5.3116147308781871E-2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528.65</v>
      </c>
      <c r="F24" s="47">
        <v>585</v>
      </c>
      <c r="G24" s="48">
        <f t="shared" si="0"/>
        <v>0.10659226331221039</v>
      </c>
      <c r="H24" s="47">
        <v>569</v>
      </c>
      <c r="I24" s="44">
        <f t="shared" si="1"/>
        <v>2.8119507908611598E-2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500.54999999999995</v>
      </c>
      <c r="F25" s="47">
        <v>539.79999999999995</v>
      </c>
      <c r="G25" s="48">
        <f t="shared" si="0"/>
        <v>7.8413744880631311E-2</v>
      </c>
      <c r="H25" s="47">
        <v>524.79999999999995</v>
      </c>
      <c r="I25" s="44">
        <f t="shared" si="1"/>
        <v>2.8582317073170733E-2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1543.2249999999999</v>
      </c>
      <c r="F26" s="47">
        <v>1318.8</v>
      </c>
      <c r="G26" s="48">
        <f t="shared" si="0"/>
        <v>-0.1454259748254467</v>
      </c>
      <c r="H26" s="47">
        <v>1389.8</v>
      </c>
      <c r="I26" s="44">
        <f t="shared" si="1"/>
        <v>-5.1086487264354587E-2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527.73749999999995</v>
      </c>
      <c r="F27" s="47">
        <v>595</v>
      </c>
      <c r="G27" s="48">
        <f t="shared" si="0"/>
        <v>0.12745446363011922</v>
      </c>
      <c r="H27" s="47">
        <v>567.5</v>
      </c>
      <c r="I27" s="44">
        <f t="shared" si="1"/>
        <v>4.8458149779735685E-2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1188.2593750000001</v>
      </c>
      <c r="F28" s="47">
        <v>998.8</v>
      </c>
      <c r="G28" s="48">
        <f t="shared" si="0"/>
        <v>-0.15944277738183224</v>
      </c>
      <c r="H28" s="47">
        <v>1030</v>
      </c>
      <c r="I28" s="44">
        <f t="shared" si="1"/>
        <v>-3.0291262135922373E-2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1208.6875</v>
      </c>
      <c r="F29" s="47">
        <v>2050.5555555555557</v>
      </c>
      <c r="G29" s="48">
        <f t="shared" si="0"/>
        <v>0.69651424007905738</v>
      </c>
      <c r="H29" s="47">
        <v>1922.7777777777778</v>
      </c>
      <c r="I29" s="44">
        <f t="shared" si="1"/>
        <v>6.6454781854955236E-2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1257.0650000000001</v>
      </c>
      <c r="F30" s="50">
        <v>1148.8</v>
      </c>
      <c r="G30" s="51">
        <f t="shared" si="0"/>
        <v>-8.6125220255118151E-2</v>
      </c>
      <c r="H30" s="50">
        <v>1131.2</v>
      </c>
      <c r="I30" s="56">
        <f t="shared" si="1"/>
        <v>1.5558698727015478E-2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43">
        <v>2273.75</v>
      </c>
      <c r="G32" s="45">
        <f>(F32-E32)/E32</f>
        <v>-6.7442516213375714E-2</v>
      </c>
      <c r="H32" s="43">
        <v>2211.25</v>
      </c>
      <c r="I32" s="44">
        <f>(F32-H32)/H32</f>
        <v>2.826455624646693E-2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47">
        <v>2103.8000000000002</v>
      </c>
      <c r="G33" s="48">
        <f>(F33-E33)/E33</f>
        <v>-6.2122461716782158E-2</v>
      </c>
      <c r="H33" s="47">
        <v>1954.7</v>
      </c>
      <c r="I33" s="44">
        <f>(F33-H33)/H33</f>
        <v>7.6277689671049337E-2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47">
        <v>1355</v>
      </c>
      <c r="G34" s="48">
        <f>(F34-E34)/E34</f>
        <v>0.16677573795336348</v>
      </c>
      <c r="H34" s="47">
        <v>1338</v>
      </c>
      <c r="I34" s="44">
        <f>(F34-H34)/H34</f>
        <v>1.2705530642750373E-2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47">
        <v>1536.25</v>
      </c>
      <c r="G35" s="48">
        <f>(F35-E35)/E35</f>
        <v>0.15489428347689885</v>
      </c>
      <c r="H35" s="47">
        <v>1573.8</v>
      </c>
      <c r="I35" s="44">
        <f>(F35-H35)/H35</f>
        <v>-2.3859448468674518E-2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50">
        <v>1368.8</v>
      </c>
      <c r="G36" s="51">
        <f>(F36-E36)/E36</f>
        <v>0.1311929259121524</v>
      </c>
      <c r="H36" s="50">
        <v>1277.8</v>
      </c>
      <c r="I36" s="56">
        <f>(F36-H36)/H36</f>
        <v>7.1216152762560658E-2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26391.363055555554</v>
      </c>
      <c r="F38" s="43">
        <v>32542</v>
      </c>
      <c r="G38" s="45">
        <f t="shared" ref="G38:G43" si="2">(F38-E38)/E38</f>
        <v>0.23305491768261272</v>
      </c>
      <c r="H38" s="43">
        <v>32542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15193.075000000001</v>
      </c>
      <c r="F39" s="57">
        <v>17542</v>
      </c>
      <c r="G39" s="48">
        <f t="shared" si="2"/>
        <v>0.15460497628031186</v>
      </c>
      <c r="H39" s="57">
        <v>17542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10690.6875</v>
      </c>
      <c r="F40" s="57">
        <v>13922.25</v>
      </c>
      <c r="G40" s="48">
        <f t="shared" si="2"/>
        <v>0.30227826788501677</v>
      </c>
      <c r="H40" s="57">
        <v>13476.857142857143</v>
      </c>
      <c r="I40" s="44">
        <f t="shared" si="3"/>
        <v>3.3048718437957113E-2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5953.2</v>
      </c>
      <c r="F41" s="47">
        <v>5421.2</v>
      </c>
      <c r="G41" s="48">
        <f t="shared" si="2"/>
        <v>-8.9363703554390925E-2</v>
      </c>
      <c r="H41" s="47">
        <v>5579</v>
      </c>
      <c r="I41" s="44">
        <f t="shared" si="3"/>
        <v>-2.8284638824162069E-2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9968.5119047619046</v>
      </c>
      <c r="F42" s="47">
        <v>13330</v>
      </c>
      <c r="G42" s="48">
        <f t="shared" si="2"/>
        <v>0.33721062154044584</v>
      </c>
      <c r="H42" s="47">
        <v>13330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12760</v>
      </c>
      <c r="F43" s="50">
        <v>13900</v>
      </c>
      <c r="G43" s="51">
        <f t="shared" si="2"/>
        <v>8.9341692789968646E-2</v>
      </c>
      <c r="H43" s="50">
        <v>12508.333333333334</v>
      </c>
      <c r="I43" s="59">
        <f t="shared" si="3"/>
        <v>0.11125916055962687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6510.666666666667</v>
      </c>
      <c r="F45" s="43">
        <v>7208.3</v>
      </c>
      <c r="G45" s="45">
        <f t="shared" ref="G45:G50" si="4">(F45-E45)/E45</f>
        <v>0.10715236534917057</v>
      </c>
      <c r="H45" s="43">
        <v>7209.3</v>
      </c>
      <c r="I45" s="44">
        <f t="shared" ref="I45:I50" si="5">(F45-H45)/H45</f>
        <v>-1.387097221644265E-4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6144.2222222222226</v>
      </c>
      <c r="F46" s="47">
        <v>6313.8888888888887</v>
      </c>
      <c r="G46" s="48">
        <f t="shared" si="4"/>
        <v>2.7614018590183993E-2</v>
      </c>
      <c r="H46" s="47">
        <v>6425</v>
      </c>
      <c r="I46" s="87">
        <f t="shared" si="5"/>
        <v>-1.729355814958931E-2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19287.098214285714</v>
      </c>
      <c r="F47" s="47">
        <v>20792.5</v>
      </c>
      <c r="G47" s="48">
        <f t="shared" si="4"/>
        <v>7.8052269397334936E-2</v>
      </c>
      <c r="H47" s="47">
        <v>20550.833333333332</v>
      </c>
      <c r="I47" s="87">
        <f t="shared" si="5"/>
        <v>1.1759458253923258E-2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18663.571166666668</v>
      </c>
      <c r="F48" s="47">
        <v>20327.875</v>
      </c>
      <c r="G48" s="48">
        <f t="shared" si="4"/>
        <v>8.9173921671849996E-2</v>
      </c>
      <c r="H48" s="47">
        <v>20901.875</v>
      </c>
      <c r="I48" s="87">
        <f t="shared" si="5"/>
        <v>-2.7461651167658405E-2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2296.4285714285711</v>
      </c>
      <c r="F49" s="47">
        <v>2610.4285714285716</v>
      </c>
      <c r="G49" s="48">
        <f t="shared" si="4"/>
        <v>0.13673405909797845</v>
      </c>
      <c r="H49" s="47">
        <v>2396.4285714285716</v>
      </c>
      <c r="I49" s="44">
        <f t="shared" si="5"/>
        <v>8.9299552906110274E-2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27478.5</v>
      </c>
      <c r="F50" s="50">
        <v>28337</v>
      </c>
      <c r="G50" s="56">
        <f t="shared" si="4"/>
        <v>3.1242607857051876E-2</v>
      </c>
      <c r="H50" s="50">
        <v>28337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3502.9375</v>
      </c>
      <c r="F53" s="70">
        <v>5388.5</v>
      </c>
      <c r="G53" s="48">
        <f t="shared" si="6"/>
        <v>0.53828037183078492</v>
      </c>
      <c r="H53" s="70">
        <v>5388.5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2187.5</v>
      </c>
      <c r="F54" s="70">
        <v>3480.75</v>
      </c>
      <c r="G54" s="48">
        <f t="shared" si="6"/>
        <v>0.59119999999999995</v>
      </c>
      <c r="H54" s="70">
        <v>3404.6</v>
      </c>
      <c r="I54" s="87">
        <f t="shared" si="7"/>
        <v>2.2366797861716529E-2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4507.5</v>
      </c>
      <c r="F55" s="70">
        <v>5216.666666666667</v>
      </c>
      <c r="G55" s="48">
        <f t="shared" si="6"/>
        <v>0.15733037530042529</v>
      </c>
      <c r="H55" s="70">
        <v>5216.666666666667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3100.7142857142858</v>
      </c>
      <c r="G56" s="55">
        <f t="shared" si="6"/>
        <v>0.49552135966926958</v>
      </c>
      <c r="H56" s="105">
        <v>2920</v>
      </c>
      <c r="I56" s="88">
        <f t="shared" si="7"/>
        <v>6.1888454011741707E-2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4158.6736111111113</v>
      </c>
      <c r="F57" s="50">
        <v>5705.333333333333</v>
      </c>
      <c r="G57" s="51">
        <f t="shared" si="6"/>
        <v>0.37191178410584291</v>
      </c>
      <c r="H57" s="50">
        <v>5619.8</v>
      </c>
      <c r="I57" s="126">
        <f t="shared" si="7"/>
        <v>1.5219995966641668E-2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5209.53125</v>
      </c>
      <c r="F58" s="68">
        <v>6008.125</v>
      </c>
      <c r="G58" s="44">
        <f t="shared" si="6"/>
        <v>0.15329474220929187</v>
      </c>
      <c r="H58" s="68">
        <v>6008.125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4997.5</v>
      </c>
      <c r="F59" s="70">
        <v>5789</v>
      </c>
      <c r="G59" s="48">
        <f t="shared" si="6"/>
        <v>0.15837918959479741</v>
      </c>
      <c r="H59" s="70">
        <v>5789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21405</v>
      </c>
      <c r="F60" s="73">
        <v>23400.625</v>
      </c>
      <c r="G60" s="51">
        <f t="shared" si="6"/>
        <v>9.3231721560383091E-2</v>
      </c>
      <c r="H60" s="73">
        <v>23400.625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7686</v>
      </c>
      <c r="G62" s="45">
        <f t="shared" ref="G62:G67" si="8">(F62-E62)/E62</f>
        <v>0.19524142757172849</v>
      </c>
      <c r="H62" s="54">
        <v>7579.5</v>
      </c>
      <c r="I62" s="44">
        <f t="shared" ref="I62:I67" si="9">(F62-H62)/H62</f>
        <v>1.405105877696418E-2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49306.857142857145</v>
      </c>
      <c r="G63" s="48">
        <f t="shared" si="8"/>
        <v>4.8042386523095865E-2</v>
      </c>
      <c r="H63" s="46">
        <v>49306.857142857145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10671.25</v>
      </c>
      <c r="F64" s="46">
        <v>13700.375</v>
      </c>
      <c r="G64" s="48">
        <f t="shared" si="8"/>
        <v>0.28385849830151105</v>
      </c>
      <c r="H64" s="46">
        <v>13825.375</v>
      </c>
      <c r="I64" s="87">
        <f t="shared" si="9"/>
        <v>-9.0413460756037355E-3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7897.6944444444453</v>
      </c>
      <c r="F65" s="46">
        <v>10221.111111111111</v>
      </c>
      <c r="G65" s="48">
        <f t="shared" si="8"/>
        <v>0.29418923244125383</v>
      </c>
      <c r="H65" s="46">
        <v>9408.8888888888887</v>
      </c>
      <c r="I65" s="87">
        <f t="shared" si="9"/>
        <v>8.632498819083613E-2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3858.4277777777779</v>
      </c>
      <c r="F66" s="46">
        <v>4957.8571428571431</v>
      </c>
      <c r="G66" s="48">
        <f t="shared" si="8"/>
        <v>0.28494232065490943</v>
      </c>
      <c r="H66" s="46">
        <v>4857.8571428571431</v>
      </c>
      <c r="I66" s="87">
        <f t="shared" si="9"/>
        <v>2.0585208057638582E-2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3654.3749999999995</v>
      </c>
      <c r="F67" s="58">
        <v>4448.75</v>
      </c>
      <c r="G67" s="51">
        <f t="shared" si="8"/>
        <v>0.21737643235847459</v>
      </c>
      <c r="H67" s="58">
        <v>4792.5</v>
      </c>
      <c r="I67" s="88">
        <f t="shared" si="9"/>
        <v>-7.1726656233698491E-2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3733.3444444444444</v>
      </c>
      <c r="F69" s="43">
        <v>4980.333333333333</v>
      </c>
      <c r="G69" s="45">
        <f>(F69-E69)/E69</f>
        <v>0.33401388686343186</v>
      </c>
      <c r="H69" s="43">
        <v>4878.1111111111113</v>
      </c>
      <c r="I69" s="44">
        <f>(F69-H69)/H69</f>
        <v>2.0955287793544757E-2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3055.3333333333335</v>
      </c>
      <c r="G70" s="48">
        <f>(F70-E70)/E70</f>
        <v>9.8909003716580735E-2</v>
      </c>
      <c r="H70" s="47">
        <v>3055.3333333333335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1362.5</v>
      </c>
      <c r="G71" s="48">
        <f>(F71-E71)/E71</f>
        <v>2.9251300990431387E-2</v>
      </c>
      <c r="H71" s="47">
        <v>1354.4444444444443</v>
      </c>
      <c r="I71" s="44">
        <f>(F71-H71)/H71</f>
        <v>5.9474979491387133E-3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2222.4569444444446</v>
      </c>
      <c r="F72" s="47">
        <v>2820.5555555555557</v>
      </c>
      <c r="G72" s="48">
        <f>(F72-E72)/E72</f>
        <v>0.26911594962782048</v>
      </c>
      <c r="H72" s="47">
        <v>2699</v>
      </c>
      <c r="I72" s="44">
        <f>(F72-H72)/H72</f>
        <v>4.5037256597093608E-2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1597.9027777777778</v>
      </c>
      <c r="F73" s="50">
        <v>2174.5</v>
      </c>
      <c r="G73" s="48">
        <f>(F73-E73)/E73</f>
        <v>0.36084624812036609</v>
      </c>
      <c r="H73" s="50">
        <v>2174.5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1720</v>
      </c>
      <c r="G75" s="44">
        <f t="shared" ref="G75:G81" si="10">(F75-E75)/E75</f>
        <v>0.17291768144179256</v>
      </c>
      <c r="H75" s="43">
        <v>1720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1268.0555555555557</v>
      </c>
      <c r="F76" s="32">
        <v>1775.5555555555557</v>
      </c>
      <c r="G76" s="48">
        <f t="shared" si="10"/>
        <v>0.40021905805038333</v>
      </c>
      <c r="H76" s="32">
        <v>1803.3333333333333</v>
      </c>
      <c r="I76" s="44">
        <f t="shared" si="11"/>
        <v>-1.5403573629081849E-2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</v>
      </c>
      <c r="F77" s="47">
        <v>1020</v>
      </c>
      <c r="G77" s="48">
        <f t="shared" si="10"/>
        <v>0.22743682310469315</v>
      </c>
      <c r="H77" s="47">
        <v>1020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1907.5555555555557</v>
      </c>
      <c r="G78" s="48">
        <f t="shared" si="10"/>
        <v>0.24570989065209672</v>
      </c>
      <c r="H78" s="47">
        <v>1935.3333333333333</v>
      </c>
      <c r="I78" s="44">
        <f t="shared" si="11"/>
        <v>-1.4352968193822391E-2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2078.8000000000002</v>
      </c>
      <c r="G79" s="48">
        <f t="shared" si="10"/>
        <v>7.5538079470198791E-2</v>
      </c>
      <c r="H79" s="61">
        <v>2072.3000000000002</v>
      </c>
      <c r="I79" s="44">
        <f t="shared" si="11"/>
        <v>3.1366114944747382E-3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8982.6666666666661</v>
      </c>
      <c r="G80" s="48">
        <f t="shared" si="10"/>
        <v>1.7289543223857992E-2</v>
      </c>
      <c r="H80" s="61">
        <v>8982.6666666666661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3967.3</v>
      </c>
      <c r="F81" s="50">
        <v>4354.2222222222226</v>
      </c>
      <c r="G81" s="51">
        <f t="shared" si="10"/>
        <v>9.7527845694104914E-2</v>
      </c>
      <c r="H81" s="50">
        <v>4428.1111111111113</v>
      </c>
      <c r="I81" s="56">
        <f t="shared" si="11"/>
        <v>-1.6686322234210679E-2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0" zoomScaleNormal="100" workbookViewId="0">
      <selection activeCell="F19" sqref="F1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203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1" t="s">
        <v>3</v>
      </c>
      <c r="B12" s="187"/>
      <c r="C12" s="189" t="s">
        <v>0</v>
      </c>
      <c r="D12" s="183" t="s">
        <v>23</v>
      </c>
      <c r="E12" s="183" t="s">
        <v>217</v>
      </c>
      <c r="F12" s="191" t="s">
        <v>223</v>
      </c>
      <c r="G12" s="183" t="s">
        <v>197</v>
      </c>
      <c r="H12" s="191" t="s">
        <v>220</v>
      </c>
      <c r="I12" s="183" t="s">
        <v>187</v>
      </c>
    </row>
    <row r="13" spans="1:9" ht="30.75" customHeight="1" thickBot="1" x14ac:dyDescent="0.25">
      <c r="A13" s="182"/>
      <c r="B13" s="188"/>
      <c r="C13" s="190"/>
      <c r="D13" s="184"/>
      <c r="E13" s="184"/>
      <c r="F13" s="192"/>
      <c r="G13" s="184"/>
      <c r="H13" s="192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1544.3667499999999</v>
      </c>
      <c r="F15" s="83">
        <v>2075</v>
      </c>
      <c r="G15" s="44">
        <f>(F15-E15)/E15</f>
        <v>0.34359277030536955</v>
      </c>
      <c r="H15" s="83">
        <v>2258.1999999999998</v>
      </c>
      <c r="I15" s="127">
        <f>(F15-H15)/H15</f>
        <v>-8.1126560977769838E-2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2707.49</v>
      </c>
      <c r="F16" s="83">
        <v>2600</v>
      </c>
      <c r="G16" s="48">
        <f t="shared" ref="G16:G39" si="0">(F16-E16)/E16</f>
        <v>-3.9700977658273823E-2</v>
      </c>
      <c r="H16" s="83">
        <v>2350</v>
      </c>
      <c r="I16" s="48">
        <f>(F16-H16)/H16</f>
        <v>0.10638297872340426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1619.7525000000001</v>
      </c>
      <c r="F17" s="83">
        <v>2033.2</v>
      </c>
      <c r="G17" s="48">
        <f t="shared" si="0"/>
        <v>0.25525350323583385</v>
      </c>
      <c r="H17" s="83">
        <v>1910</v>
      </c>
      <c r="I17" s="48">
        <f t="shared" ref="I17:I29" si="1">(F17-H17)/H17</f>
        <v>6.4502617801047143E-2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778.57500000000005</v>
      </c>
      <c r="F18" s="83">
        <v>953.2</v>
      </c>
      <c r="G18" s="48">
        <f t="shared" si="0"/>
        <v>0.22428796198182577</v>
      </c>
      <c r="H18" s="83">
        <v>931.5</v>
      </c>
      <c r="I18" s="48">
        <f t="shared" si="1"/>
        <v>2.3295759527643633E-2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2989.0222222222224</v>
      </c>
      <c r="F19" s="83">
        <v>3600</v>
      </c>
      <c r="G19" s="48">
        <f t="shared" si="0"/>
        <v>0.20440723833881011</v>
      </c>
      <c r="H19" s="83">
        <v>3156.6</v>
      </c>
      <c r="I19" s="48">
        <f t="shared" si="1"/>
        <v>0.1404675917126022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1749.0900000000001</v>
      </c>
      <c r="F20" s="83">
        <v>1875</v>
      </c>
      <c r="G20" s="48">
        <f t="shared" si="0"/>
        <v>7.1986004150729713E-2</v>
      </c>
      <c r="H20" s="83">
        <v>2010</v>
      </c>
      <c r="I20" s="48">
        <f t="shared" si="1"/>
        <v>-6.7164179104477612E-2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1284.4749999999999</v>
      </c>
      <c r="F21" s="83">
        <v>1466.6</v>
      </c>
      <c r="G21" s="48">
        <f t="shared" si="0"/>
        <v>0.14178944705035132</v>
      </c>
      <c r="H21" s="83">
        <v>1396.6</v>
      </c>
      <c r="I21" s="48">
        <f t="shared" si="1"/>
        <v>5.0121724187312047E-2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430.63749999999999</v>
      </c>
      <c r="F22" s="83">
        <v>426</v>
      </c>
      <c r="G22" s="48">
        <f t="shared" si="0"/>
        <v>-1.0768918173637895E-2</v>
      </c>
      <c r="H22" s="83">
        <v>420</v>
      </c>
      <c r="I22" s="48">
        <f t="shared" si="1"/>
        <v>1.4285714285714285E-2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541.51250000000005</v>
      </c>
      <c r="F23" s="83">
        <v>504</v>
      </c>
      <c r="G23" s="48">
        <f t="shared" si="0"/>
        <v>-6.9273562475473865E-2</v>
      </c>
      <c r="H23" s="83">
        <v>437.5</v>
      </c>
      <c r="I23" s="48">
        <f t="shared" si="1"/>
        <v>0.152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528.65</v>
      </c>
      <c r="F24" s="83">
        <v>500</v>
      </c>
      <c r="G24" s="48">
        <f t="shared" si="0"/>
        <v>-5.419464674170052E-2</v>
      </c>
      <c r="H24" s="83">
        <v>440</v>
      </c>
      <c r="I24" s="48">
        <f t="shared" si="1"/>
        <v>0.13636363636363635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500.54999999999995</v>
      </c>
      <c r="F25" s="83">
        <v>466</v>
      </c>
      <c r="G25" s="48">
        <f t="shared" si="0"/>
        <v>-6.902407351912887E-2</v>
      </c>
      <c r="H25" s="83">
        <v>485</v>
      </c>
      <c r="I25" s="48">
        <f t="shared" si="1"/>
        <v>-3.9175257731958762E-2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1543.2249999999999</v>
      </c>
      <c r="F26" s="83">
        <v>1350</v>
      </c>
      <c r="G26" s="48">
        <f t="shared" si="0"/>
        <v>-0.12520857295598498</v>
      </c>
      <c r="H26" s="83">
        <v>1218.2</v>
      </c>
      <c r="I26" s="48">
        <f t="shared" si="1"/>
        <v>0.10819241503858147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527.73749999999995</v>
      </c>
      <c r="F27" s="83">
        <v>516</v>
      </c>
      <c r="G27" s="48">
        <f t="shared" si="0"/>
        <v>-2.224117103673693E-2</v>
      </c>
      <c r="H27" s="83">
        <v>515</v>
      </c>
      <c r="I27" s="48">
        <f t="shared" si="1"/>
        <v>1.9417475728155339E-3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1188.2593750000001</v>
      </c>
      <c r="F28" s="83">
        <v>1125</v>
      </c>
      <c r="G28" s="48">
        <f t="shared" si="0"/>
        <v>-5.3237008965319618E-2</v>
      </c>
      <c r="H28" s="83">
        <v>1250</v>
      </c>
      <c r="I28" s="48">
        <f t="shared" si="1"/>
        <v>-0.1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1208.6875</v>
      </c>
      <c r="F29" s="83">
        <v>1541.5</v>
      </c>
      <c r="G29" s="48">
        <f t="shared" si="0"/>
        <v>0.27535032835203477</v>
      </c>
      <c r="H29" s="83">
        <v>1437.2</v>
      </c>
      <c r="I29" s="48">
        <f t="shared" si="1"/>
        <v>7.257166713053155E-2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1257.0650000000001</v>
      </c>
      <c r="F30" s="95">
        <v>1298.2</v>
      </c>
      <c r="G30" s="51">
        <f t="shared" si="0"/>
        <v>3.2723049325213881E-2</v>
      </c>
      <c r="H30" s="95">
        <v>1214.9000000000001</v>
      </c>
      <c r="I30" s="51">
        <f>(F30-H30)/H30</f>
        <v>6.8565314017614579E-2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83">
        <v>2700</v>
      </c>
      <c r="G32" s="44">
        <f t="shared" si="0"/>
        <v>0.10737996975212119</v>
      </c>
      <c r="H32" s="83">
        <v>2391.6</v>
      </c>
      <c r="I32" s="45">
        <f>(F32-H32)/H32</f>
        <v>0.1289513296537883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83">
        <v>2650</v>
      </c>
      <c r="G33" s="48">
        <f t="shared" si="0"/>
        <v>0.1813744065265363</v>
      </c>
      <c r="H33" s="83">
        <v>2375</v>
      </c>
      <c r="I33" s="48">
        <f>(F33-H33)/H33</f>
        <v>0.11578947368421053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83">
        <v>1233.2</v>
      </c>
      <c r="G34" s="48">
        <f>(F34-E34)/E34</f>
        <v>6.1895084903385897E-2</v>
      </c>
      <c r="H34" s="83">
        <v>1208.2</v>
      </c>
      <c r="I34" s="48">
        <f>(F34-H34)/H34</f>
        <v>2.0691938420791259E-2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83">
        <v>1250</v>
      </c>
      <c r="G35" s="48">
        <f t="shared" si="0"/>
        <v>-6.0297572435395567E-2</v>
      </c>
      <c r="H35" s="83">
        <v>1300</v>
      </c>
      <c r="I35" s="48">
        <f>(F35-H35)/H35</f>
        <v>-3.8461538461538464E-2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83">
        <v>1600</v>
      </c>
      <c r="G36" s="55">
        <f t="shared" si="0"/>
        <v>0.32225941076815012</v>
      </c>
      <c r="H36" s="83">
        <v>1625</v>
      </c>
      <c r="I36" s="48">
        <f>(F36-H36)/H36</f>
        <v>-1.5384615384615385E-2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32542</v>
      </c>
      <c r="F38" s="84">
        <v>30733.200000000001</v>
      </c>
      <c r="G38" s="45">
        <f t="shared" si="0"/>
        <v>-5.5583553561551202E-2</v>
      </c>
      <c r="H38" s="84">
        <v>30866.6</v>
      </c>
      <c r="I38" s="45">
        <f>(F38-H38)/H38</f>
        <v>-4.3218235892517418E-3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17542</v>
      </c>
      <c r="F39" s="85">
        <v>18833.2</v>
      </c>
      <c r="G39" s="51">
        <f t="shared" si="0"/>
        <v>7.3606202257439329E-2</v>
      </c>
      <c r="H39" s="85">
        <v>18866.599999999999</v>
      </c>
      <c r="I39" s="51">
        <f>(F39-H39)/H39</f>
        <v>-1.7703242767641133E-3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204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1" t="s">
        <v>3</v>
      </c>
      <c r="B12" s="187"/>
      <c r="C12" s="189" t="s">
        <v>0</v>
      </c>
      <c r="D12" s="183" t="s">
        <v>222</v>
      </c>
      <c r="E12" s="191" t="s">
        <v>223</v>
      </c>
      <c r="F12" s="198" t="s">
        <v>186</v>
      </c>
      <c r="G12" s="183" t="s">
        <v>217</v>
      </c>
      <c r="H12" s="200" t="s">
        <v>224</v>
      </c>
      <c r="I12" s="196" t="s">
        <v>196</v>
      </c>
    </row>
    <row r="13" spans="1:9" ht="39.75" customHeight="1" thickBot="1" x14ac:dyDescent="0.25">
      <c r="A13" s="182"/>
      <c r="B13" s="188"/>
      <c r="C13" s="190"/>
      <c r="D13" s="184"/>
      <c r="E13" s="192"/>
      <c r="F13" s="199"/>
      <c r="G13" s="184"/>
      <c r="H13" s="201"/>
      <c r="I13" s="19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1862.8</v>
      </c>
      <c r="E15" s="83">
        <v>2075</v>
      </c>
      <c r="F15" s="67">
        <f t="shared" ref="F15:F30" si="0">D15-E15</f>
        <v>-212.20000000000005</v>
      </c>
      <c r="G15" s="42">
        <v>1544.3667499999999</v>
      </c>
      <c r="H15" s="66">
        <f>AVERAGE(D15:E15)</f>
        <v>1968.9</v>
      </c>
      <c r="I15" s="69">
        <f>(H15-G15)/G15</f>
        <v>0.27489147250806856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2467.8000000000002</v>
      </c>
      <c r="E16" s="83">
        <v>2600</v>
      </c>
      <c r="F16" s="71">
        <f t="shared" si="0"/>
        <v>-132.19999999999982</v>
      </c>
      <c r="G16" s="46">
        <v>2707.49</v>
      </c>
      <c r="H16" s="68">
        <f t="shared" ref="H16:H30" si="1">AVERAGE(D16:E16)</f>
        <v>2533.9</v>
      </c>
      <c r="I16" s="72">
        <f t="shared" ref="I16:I39" si="2">(H16-G16)/G16</f>
        <v>-6.411473357242306E-2</v>
      </c>
    </row>
    <row r="17" spans="1:9" ht="16.5" x14ac:dyDescent="0.3">
      <c r="A17" s="37"/>
      <c r="B17" s="34" t="s">
        <v>6</v>
      </c>
      <c r="C17" s="15" t="s">
        <v>165</v>
      </c>
      <c r="D17" s="47">
        <v>1518.8</v>
      </c>
      <c r="E17" s="83">
        <v>2033.2</v>
      </c>
      <c r="F17" s="71">
        <f t="shared" si="0"/>
        <v>-514.40000000000009</v>
      </c>
      <c r="G17" s="46">
        <v>1619.7525000000001</v>
      </c>
      <c r="H17" s="68">
        <f t="shared" si="1"/>
        <v>1776</v>
      </c>
      <c r="I17" s="72">
        <f t="shared" si="2"/>
        <v>9.6463811600846383E-2</v>
      </c>
    </row>
    <row r="18" spans="1:9" ht="16.5" x14ac:dyDescent="0.3">
      <c r="A18" s="37"/>
      <c r="B18" s="34" t="s">
        <v>7</v>
      </c>
      <c r="C18" s="15" t="s">
        <v>166</v>
      </c>
      <c r="D18" s="47">
        <v>808.8</v>
      </c>
      <c r="E18" s="83">
        <v>953.2</v>
      </c>
      <c r="F18" s="71">
        <f t="shared" si="0"/>
        <v>-144.40000000000009</v>
      </c>
      <c r="G18" s="46">
        <v>778.57500000000005</v>
      </c>
      <c r="H18" s="68">
        <f t="shared" si="1"/>
        <v>881</v>
      </c>
      <c r="I18" s="72">
        <f t="shared" si="2"/>
        <v>0.13155444241081457</v>
      </c>
    </row>
    <row r="19" spans="1:9" ht="16.5" x14ac:dyDescent="0.3">
      <c r="A19" s="37"/>
      <c r="B19" s="34" t="s">
        <v>8</v>
      </c>
      <c r="C19" s="15" t="s">
        <v>167</v>
      </c>
      <c r="D19" s="47">
        <v>2904.75</v>
      </c>
      <c r="E19" s="83">
        <v>3600</v>
      </c>
      <c r="F19" s="71">
        <f t="shared" si="0"/>
        <v>-695.25</v>
      </c>
      <c r="G19" s="46">
        <v>2989.0222222222224</v>
      </c>
      <c r="H19" s="68">
        <f t="shared" si="1"/>
        <v>3252.375</v>
      </c>
      <c r="I19" s="72">
        <f t="shared" si="2"/>
        <v>8.8106664386718755E-2</v>
      </c>
    </row>
    <row r="20" spans="1:9" ht="16.5" x14ac:dyDescent="0.3">
      <c r="A20" s="37"/>
      <c r="B20" s="34" t="s">
        <v>9</v>
      </c>
      <c r="C20" s="15" t="s">
        <v>168</v>
      </c>
      <c r="D20" s="47">
        <v>1848.8</v>
      </c>
      <c r="E20" s="83">
        <v>1875</v>
      </c>
      <c r="F20" s="71">
        <f t="shared" si="0"/>
        <v>-26.200000000000045</v>
      </c>
      <c r="G20" s="46">
        <v>1749.0900000000001</v>
      </c>
      <c r="H20" s="68">
        <f t="shared" si="1"/>
        <v>1861.9</v>
      </c>
      <c r="I20" s="72">
        <f t="shared" si="2"/>
        <v>6.4496395268396678E-2</v>
      </c>
    </row>
    <row r="21" spans="1:9" ht="16.5" x14ac:dyDescent="0.3">
      <c r="A21" s="37"/>
      <c r="B21" s="34" t="s">
        <v>10</v>
      </c>
      <c r="C21" s="15" t="s">
        <v>169</v>
      </c>
      <c r="D21" s="47">
        <v>1324.8</v>
      </c>
      <c r="E21" s="83">
        <v>1466.6</v>
      </c>
      <c r="F21" s="71">
        <f t="shared" si="0"/>
        <v>-141.79999999999995</v>
      </c>
      <c r="G21" s="46">
        <v>1284.4749999999999</v>
      </c>
      <c r="H21" s="68">
        <f t="shared" si="1"/>
        <v>1395.6999999999998</v>
      </c>
      <c r="I21" s="72">
        <f t="shared" si="2"/>
        <v>8.6591798205492454E-2</v>
      </c>
    </row>
    <row r="22" spans="1:9" ht="16.5" x14ac:dyDescent="0.3">
      <c r="A22" s="37"/>
      <c r="B22" s="34" t="s">
        <v>11</v>
      </c>
      <c r="C22" s="15" t="s">
        <v>170</v>
      </c>
      <c r="D22" s="47">
        <v>393.2</v>
      </c>
      <c r="E22" s="83">
        <v>426</v>
      </c>
      <c r="F22" s="71">
        <f t="shared" si="0"/>
        <v>-32.800000000000011</v>
      </c>
      <c r="G22" s="46">
        <v>430.63749999999999</v>
      </c>
      <c r="H22" s="68">
        <f t="shared" si="1"/>
        <v>409.6</v>
      </c>
      <c r="I22" s="72">
        <f t="shared" si="2"/>
        <v>-4.8851992685263051E-2</v>
      </c>
    </row>
    <row r="23" spans="1:9" ht="16.5" x14ac:dyDescent="0.3">
      <c r="A23" s="37"/>
      <c r="B23" s="34" t="s">
        <v>12</v>
      </c>
      <c r="C23" s="15" t="s">
        <v>171</v>
      </c>
      <c r="D23" s="47">
        <v>594.79999999999995</v>
      </c>
      <c r="E23" s="83">
        <v>504</v>
      </c>
      <c r="F23" s="71">
        <f t="shared" si="0"/>
        <v>90.799999999999955</v>
      </c>
      <c r="G23" s="46">
        <v>541.51250000000005</v>
      </c>
      <c r="H23" s="68">
        <f t="shared" si="1"/>
        <v>549.4</v>
      </c>
      <c r="I23" s="72">
        <f t="shared" si="2"/>
        <v>1.4565684079314755E-2</v>
      </c>
    </row>
    <row r="24" spans="1:9" ht="16.5" x14ac:dyDescent="0.3">
      <c r="A24" s="37"/>
      <c r="B24" s="34" t="s">
        <v>13</v>
      </c>
      <c r="C24" s="15" t="s">
        <v>172</v>
      </c>
      <c r="D24" s="47">
        <v>585</v>
      </c>
      <c r="E24" s="83">
        <v>500</v>
      </c>
      <c r="F24" s="71">
        <f t="shared" si="0"/>
        <v>85</v>
      </c>
      <c r="G24" s="46">
        <v>528.65</v>
      </c>
      <c r="H24" s="68">
        <f t="shared" si="1"/>
        <v>542.5</v>
      </c>
      <c r="I24" s="72">
        <f t="shared" si="2"/>
        <v>2.6198808285254938E-2</v>
      </c>
    </row>
    <row r="25" spans="1:9" ht="16.5" x14ac:dyDescent="0.3">
      <c r="A25" s="37"/>
      <c r="B25" s="34" t="s">
        <v>14</v>
      </c>
      <c r="C25" s="15" t="s">
        <v>173</v>
      </c>
      <c r="D25" s="47">
        <v>539.79999999999995</v>
      </c>
      <c r="E25" s="83">
        <v>466</v>
      </c>
      <c r="F25" s="71">
        <f t="shared" si="0"/>
        <v>73.799999999999955</v>
      </c>
      <c r="G25" s="46">
        <v>500.54999999999995</v>
      </c>
      <c r="H25" s="68">
        <f t="shared" si="1"/>
        <v>502.9</v>
      </c>
      <c r="I25" s="72">
        <f t="shared" si="2"/>
        <v>4.6948356807512198E-3</v>
      </c>
    </row>
    <row r="26" spans="1:9" ht="16.5" x14ac:dyDescent="0.3">
      <c r="A26" s="37"/>
      <c r="B26" s="34" t="s">
        <v>15</v>
      </c>
      <c r="C26" s="15" t="s">
        <v>174</v>
      </c>
      <c r="D26" s="47">
        <v>1318.8</v>
      </c>
      <c r="E26" s="83">
        <v>1350</v>
      </c>
      <c r="F26" s="71">
        <f t="shared" si="0"/>
        <v>-31.200000000000045</v>
      </c>
      <c r="G26" s="46">
        <v>1543.2249999999999</v>
      </c>
      <c r="H26" s="68">
        <f t="shared" si="1"/>
        <v>1334.4</v>
      </c>
      <c r="I26" s="72">
        <f t="shared" si="2"/>
        <v>-0.13531727389071577</v>
      </c>
    </row>
    <row r="27" spans="1:9" ht="16.5" x14ac:dyDescent="0.3">
      <c r="A27" s="37"/>
      <c r="B27" s="34" t="s">
        <v>16</v>
      </c>
      <c r="C27" s="15" t="s">
        <v>175</v>
      </c>
      <c r="D27" s="47">
        <v>595</v>
      </c>
      <c r="E27" s="83">
        <v>516</v>
      </c>
      <c r="F27" s="71">
        <f t="shared" si="0"/>
        <v>79</v>
      </c>
      <c r="G27" s="46">
        <v>527.73749999999995</v>
      </c>
      <c r="H27" s="68">
        <f t="shared" si="1"/>
        <v>555.5</v>
      </c>
      <c r="I27" s="72">
        <f t="shared" si="2"/>
        <v>5.2606646296691151E-2</v>
      </c>
    </row>
    <row r="28" spans="1:9" ht="16.5" x14ac:dyDescent="0.3">
      <c r="A28" s="37"/>
      <c r="B28" s="34" t="s">
        <v>17</v>
      </c>
      <c r="C28" s="15" t="s">
        <v>176</v>
      </c>
      <c r="D28" s="47">
        <v>998.8</v>
      </c>
      <c r="E28" s="83">
        <v>1125</v>
      </c>
      <c r="F28" s="71">
        <f t="shared" si="0"/>
        <v>-126.20000000000005</v>
      </c>
      <c r="G28" s="46">
        <v>1188.2593750000001</v>
      </c>
      <c r="H28" s="68">
        <f t="shared" si="1"/>
        <v>1061.9000000000001</v>
      </c>
      <c r="I28" s="72">
        <f t="shared" si="2"/>
        <v>-0.10633989317357584</v>
      </c>
    </row>
    <row r="29" spans="1:9" ht="16.5" x14ac:dyDescent="0.3">
      <c r="A29" s="37"/>
      <c r="B29" s="34" t="s">
        <v>18</v>
      </c>
      <c r="C29" s="15" t="s">
        <v>177</v>
      </c>
      <c r="D29" s="47">
        <v>2050.5555555555557</v>
      </c>
      <c r="E29" s="83">
        <v>1541.5</v>
      </c>
      <c r="F29" s="71">
        <f t="shared" si="0"/>
        <v>509.05555555555566</v>
      </c>
      <c r="G29" s="46">
        <v>1208.6875</v>
      </c>
      <c r="H29" s="68">
        <f t="shared" si="1"/>
        <v>1796.0277777777778</v>
      </c>
      <c r="I29" s="72">
        <f t="shared" si="2"/>
        <v>0.48593228421554607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1148.8</v>
      </c>
      <c r="E30" s="95">
        <v>1298.2</v>
      </c>
      <c r="F30" s="74">
        <f t="shared" si="0"/>
        <v>-149.40000000000009</v>
      </c>
      <c r="G30" s="49">
        <v>1257.0650000000001</v>
      </c>
      <c r="H30" s="107">
        <f t="shared" si="1"/>
        <v>1223.5</v>
      </c>
      <c r="I30" s="75">
        <f t="shared" si="2"/>
        <v>-2.6701085464952132E-2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2273.75</v>
      </c>
      <c r="E32" s="83">
        <v>2700</v>
      </c>
      <c r="F32" s="67">
        <f>D32-E32</f>
        <v>-426.25</v>
      </c>
      <c r="G32" s="54">
        <v>2438.1875</v>
      </c>
      <c r="H32" s="68">
        <f>AVERAGE(D32:E32)</f>
        <v>2486.875</v>
      </c>
      <c r="I32" s="78">
        <f t="shared" si="2"/>
        <v>1.9968726769372742E-2</v>
      </c>
    </row>
    <row r="33" spans="1:9" ht="16.5" x14ac:dyDescent="0.3">
      <c r="A33" s="37"/>
      <c r="B33" s="34" t="s">
        <v>27</v>
      </c>
      <c r="C33" s="15" t="s">
        <v>180</v>
      </c>
      <c r="D33" s="47">
        <v>2103.8000000000002</v>
      </c>
      <c r="E33" s="83">
        <v>2650</v>
      </c>
      <c r="F33" s="79">
        <f>D33-E33</f>
        <v>-546.19999999999982</v>
      </c>
      <c r="G33" s="46">
        <v>2243.15</v>
      </c>
      <c r="H33" s="68">
        <f>AVERAGE(D33:E33)</f>
        <v>2376.9</v>
      </c>
      <c r="I33" s="72">
        <f t="shared" si="2"/>
        <v>5.9625972404877069E-2</v>
      </c>
    </row>
    <row r="34" spans="1:9" ht="16.5" x14ac:dyDescent="0.3">
      <c r="A34" s="37"/>
      <c r="B34" s="39" t="s">
        <v>28</v>
      </c>
      <c r="C34" s="15" t="s">
        <v>181</v>
      </c>
      <c r="D34" s="47">
        <v>1355</v>
      </c>
      <c r="E34" s="83">
        <v>1233.2</v>
      </c>
      <c r="F34" s="71">
        <f>D34-E34</f>
        <v>121.79999999999995</v>
      </c>
      <c r="G34" s="46">
        <v>1161.32</v>
      </c>
      <c r="H34" s="68">
        <f>AVERAGE(D34:E34)</f>
        <v>1294.0999999999999</v>
      </c>
      <c r="I34" s="72">
        <f t="shared" si="2"/>
        <v>0.1143354114283746</v>
      </c>
    </row>
    <row r="35" spans="1:9" ht="16.5" x14ac:dyDescent="0.3">
      <c r="A35" s="37"/>
      <c r="B35" s="34" t="s">
        <v>29</v>
      </c>
      <c r="C35" s="15" t="s">
        <v>182</v>
      </c>
      <c r="D35" s="47">
        <v>1536.25</v>
      </c>
      <c r="E35" s="83">
        <v>1250</v>
      </c>
      <c r="F35" s="79">
        <f>D35-E35</f>
        <v>286.25</v>
      </c>
      <c r="G35" s="46">
        <v>1330.2083333333335</v>
      </c>
      <c r="H35" s="68">
        <f>AVERAGE(D35:E35)</f>
        <v>1393.125</v>
      </c>
      <c r="I35" s="72">
        <f t="shared" si="2"/>
        <v>4.7298355520751643E-2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1368.8</v>
      </c>
      <c r="E36" s="83">
        <v>1600</v>
      </c>
      <c r="F36" s="71">
        <f>D36-E36</f>
        <v>-231.20000000000005</v>
      </c>
      <c r="G36" s="49">
        <v>1210.05</v>
      </c>
      <c r="H36" s="68">
        <f>AVERAGE(D36:E36)</f>
        <v>1484.4</v>
      </c>
      <c r="I36" s="80">
        <f t="shared" si="2"/>
        <v>0.22672616834015136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32542</v>
      </c>
      <c r="E38" s="84">
        <v>30733.200000000001</v>
      </c>
      <c r="F38" s="67">
        <f>D38-E38</f>
        <v>1808.7999999999993</v>
      </c>
      <c r="G38" s="46">
        <v>26391.363055555554</v>
      </c>
      <c r="H38" s="67">
        <f>AVERAGE(D38:E38)</f>
        <v>31637.599999999999</v>
      </c>
      <c r="I38" s="78">
        <f t="shared" si="2"/>
        <v>0.19878613065193984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17542</v>
      </c>
      <c r="E39" s="85">
        <v>18833.2</v>
      </c>
      <c r="F39" s="74">
        <f>D39-E39</f>
        <v>-1291.2000000000007</v>
      </c>
      <c r="G39" s="46">
        <v>15193.075000000001</v>
      </c>
      <c r="H39" s="81">
        <f>AVERAGE(D39:E39)</f>
        <v>18187.599999999999</v>
      </c>
      <c r="I39" s="75">
        <f t="shared" si="2"/>
        <v>0.19709801998607904</v>
      </c>
    </row>
    <row r="40" spans="1:9" ht="15.75" customHeight="1" thickBot="1" x14ac:dyDescent="0.25">
      <c r="A40" s="193"/>
      <c r="B40" s="194"/>
      <c r="C40" s="195"/>
      <c r="D40" s="86">
        <f>SUM(D15:D39)</f>
        <v>79682.905555555553</v>
      </c>
      <c r="E40" s="86">
        <f>SUM(E15:E39)</f>
        <v>81329.3</v>
      </c>
      <c r="F40" s="86">
        <f>SUM(F15:F39)</f>
        <v>-1646.394444444446</v>
      </c>
      <c r="G40" s="86">
        <f>SUM(G15:G39)</f>
        <v>70366.449736111113</v>
      </c>
      <c r="H40" s="86">
        <f>AVERAGE(D40:E40)</f>
        <v>80506.102777777778</v>
      </c>
      <c r="I40" s="75">
        <f>(H40-G40)/G40</f>
        <v>0.14409783468815723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1" t="s">
        <v>3</v>
      </c>
      <c r="B13" s="187"/>
      <c r="C13" s="189" t="s">
        <v>0</v>
      </c>
      <c r="D13" s="183" t="s">
        <v>23</v>
      </c>
      <c r="E13" s="183" t="s">
        <v>217</v>
      </c>
      <c r="F13" s="200" t="s">
        <v>224</v>
      </c>
      <c r="G13" s="183" t="s">
        <v>197</v>
      </c>
      <c r="H13" s="200" t="s">
        <v>218</v>
      </c>
      <c r="I13" s="183" t="s">
        <v>187</v>
      </c>
    </row>
    <row r="14" spans="1:9" ht="33.75" customHeight="1" thickBot="1" x14ac:dyDescent="0.25">
      <c r="A14" s="182"/>
      <c r="B14" s="188"/>
      <c r="C14" s="190"/>
      <c r="D14" s="203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1544.3667499999999</v>
      </c>
      <c r="F16" s="42">
        <v>1968.9</v>
      </c>
      <c r="G16" s="21">
        <f>(F16-E16)/E16</f>
        <v>0.27489147250806856</v>
      </c>
      <c r="H16" s="42">
        <v>2090.6</v>
      </c>
      <c r="I16" s="21">
        <f>(F16-H16)/H16</f>
        <v>-5.8212953219171443E-2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2707.49</v>
      </c>
      <c r="F17" s="46">
        <v>2533.9</v>
      </c>
      <c r="G17" s="21">
        <f t="shared" ref="G17:G80" si="0">(F17-E17)/E17</f>
        <v>-6.411473357242306E-2</v>
      </c>
      <c r="H17" s="46">
        <v>2446.25</v>
      </c>
      <c r="I17" s="21">
        <f>(F17-H17)/H17</f>
        <v>3.5830352580480361E-2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1619.7525000000001</v>
      </c>
      <c r="F18" s="46">
        <v>1776</v>
      </c>
      <c r="G18" s="21">
        <f t="shared" si="0"/>
        <v>9.6463811600846383E-2</v>
      </c>
      <c r="H18" s="46">
        <v>1667.4</v>
      </c>
      <c r="I18" s="21">
        <f t="shared" ref="I18:I31" si="1">(F18-H18)/H18</f>
        <v>6.5131342209427789E-2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778.57500000000005</v>
      </c>
      <c r="F19" s="46">
        <v>881</v>
      </c>
      <c r="G19" s="21">
        <f t="shared" si="0"/>
        <v>0.13155444241081457</v>
      </c>
      <c r="H19" s="46">
        <v>907.65</v>
      </c>
      <c r="I19" s="21">
        <f t="shared" si="1"/>
        <v>-2.9361538037789871E-2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2989.0222222222224</v>
      </c>
      <c r="F20" s="46">
        <v>3252.375</v>
      </c>
      <c r="G20" s="21">
        <f>(F20-E20)/E20</f>
        <v>8.8106664386718755E-2</v>
      </c>
      <c r="H20" s="46">
        <v>3111.3</v>
      </c>
      <c r="I20" s="21">
        <f t="shared" si="1"/>
        <v>4.5342782759618103E-2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1749.0900000000001</v>
      </c>
      <c r="F21" s="46">
        <v>1861.9</v>
      </c>
      <c r="G21" s="21">
        <f t="shared" si="0"/>
        <v>6.4496395268396678E-2</v>
      </c>
      <c r="H21" s="46">
        <v>2007</v>
      </c>
      <c r="I21" s="21">
        <f t="shared" si="1"/>
        <v>-7.2296960637767763E-2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1284.4749999999999</v>
      </c>
      <c r="F22" s="46">
        <v>1395.6999999999998</v>
      </c>
      <c r="G22" s="21">
        <f t="shared" si="0"/>
        <v>8.6591798205492454E-2</v>
      </c>
      <c r="H22" s="46">
        <v>1462.6999999999998</v>
      </c>
      <c r="I22" s="21">
        <f t="shared" si="1"/>
        <v>-4.5805701784371371E-2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430.63749999999999</v>
      </c>
      <c r="F23" s="46">
        <v>409.6</v>
      </c>
      <c r="G23" s="21">
        <f t="shared" si="0"/>
        <v>-4.8851992685263051E-2</v>
      </c>
      <c r="H23" s="46">
        <v>404.9</v>
      </c>
      <c r="I23" s="21">
        <f t="shared" si="1"/>
        <v>1.160780439614731E-2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541.51250000000005</v>
      </c>
      <c r="F24" s="46">
        <v>549.4</v>
      </c>
      <c r="G24" s="21">
        <f t="shared" si="0"/>
        <v>1.4565684079314755E-2</v>
      </c>
      <c r="H24" s="46">
        <v>501.15</v>
      </c>
      <c r="I24" s="21">
        <f t="shared" si="1"/>
        <v>9.6278559313578774E-2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528.65</v>
      </c>
      <c r="F25" s="46">
        <v>542.5</v>
      </c>
      <c r="G25" s="21">
        <f t="shared" si="0"/>
        <v>2.6198808285254938E-2</v>
      </c>
      <c r="H25" s="46">
        <v>504.5</v>
      </c>
      <c r="I25" s="21">
        <f t="shared" si="1"/>
        <v>7.5322101090188304E-2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500.54999999999995</v>
      </c>
      <c r="F26" s="46">
        <v>502.9</v>
      </c>
      <c r="G26" s="21">
        <f t="shared" si="0"/>
        <v>4.6948356807512198E-3</v>
      </c>
      <c r="H26" s="46">
        <v>504.9</v>
      </c>
      <c r="I26" s="21">
        <f t="shared" si="1"/>
        <v>-3.9611804317686676E-3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1543.2249999999999</v>
      </c>
      <c r="F27" s="46">
        <v>1334.4</v>
      </c>
      <c r="G27" s="21">
        <f t="shared" si="0"/>
        <v>-0.13531727389071577</v>
      </c>
      <c r="H27" s="46">
        <v>1304</v>
      </c>
      <c r="I27" s="21">
        <f t="shared" si="1"/>
        <v>2.3312883435582892E-2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527.73749999999995</v>
      </c>
      <c r="F28" s="46">
        <v>555.5</v>
      </c>
      <c r="G28" s="21">
        <f t="shared" si="0"/>
        <v>5.2606646296691151E-2</v>
      </c>
      <c r="H28" s="46">
        <v>541.25</v>
      </c>
      <c r="I28" s="21">
        <f t="shared" si="1"/>
        <v>2.6327944572748268E-2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1188.2593750000001</v>
      </c>
      <c r="F29" s="46">
        <v>1061.9000000000001</v>
      </c>
      <c r="G29" s="21">
        <f t="shared" si="0"/>
        <v>-0.10633989317357584</v>
      </c>
      <c r="H29" s="46">
        <v>1140</v>
      </c>
      <c r="I29" s="21">
        <f t="shared" si="1"/>
        <v>-6.8508771929824477E-2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1208.6875</v>
      </c>
      <c r="F30" s="46">
        <v>1796.0277777777778</v>
      </c>
      <c r="G30" s="21">
        <f t="shared" si="0"/>
        <v>0.48593228421554607</v>
      </c>
      <c r="H30" s="46">
        <v>1679.9888888888891</v>
      </c>
      <c r="I30" s="21">
        <f t="shared" si="1"/>
        <v>6.9071224016031774E-2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1257.0650000000001</v>
      </c>
      <c r="F31" s="49">
        <v>1223.5</v>
      </c>
      <c r="G31" s="23">
        <f t="shared" si="0"/>
        <v>-2.6701085464952132E-2</v>
      </c>
      <c r="H31" s="49">
        <v>1173.0500000000002</v>
      </c>
      <c r="I31" s="23">
        <f t="shared" si="1"/>
        <v>4.3007544435445896E-2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2438.1875</v>
      </c>
      <c r="F33" s="54">
        <v>2486.875</v>
      </c>
      <c r="G33" s="21">
        <f t="shared" si="0"/>
        <v>1.9968726769372742E-2</v>
      </c>
      <c r="H33" s="54">
        <v>2301.4250000000002</v>
      </c>
      <c r="I33" s="21">
        <f>(F33-H33)/H33</f>
        <v>8.0580509901474001E-2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2243.15</v>
      </c>
      <c r="F34" s="46">
        <v>2376.9</v>
      </c>
      <c r="G34" s="21">
        <f t="shared" si="0"/>
        <v>5.9625972404877069E-2</v>
      </c>
      <c r="H34" s="46">
        <v>2164.85</v>
      </c>
      <c r="I34" s="21">
        <f>(F34-H34)/H34</f>
        <v>9.7951359216573983E-2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1161.32</v>
      </c>
      <c r="F35" s="46">
        <v>1294.0999999999999</v>
      </c>
      <c r="G35" s="21">
        <f t="shared" si="0"/>
        <v>0.1143354114283746</v>
      </c>
      <c r="H35" s="46">
        <v>1273.0999999999999</v>
      </c>
      <c r="I35" s="21">
        <f>(F35-H35)/H35</f>
        <v>1.6495169271856101E-2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1330.2083333333335</v>
      </c>
      <c r="F36" s="46">
        <v>1393.125</v>
      </c>
      <c r="G36" s="21">
        <f t="shared" si="0"/>
        <v>4.7298355520751643E-2</v>
      </c>
      <c r="H36" s="46">
        <v>1436.9</v>
      </c>
      <c r="I36" s="21">
        <f>(F36-H36)/H36</f>
        <v>-3.0464889693089352E-2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1210.05</v>
      </c>
      <c r="F37" s="49">
        <v>1484.4</v>
      </c>
      <c r="G37" s="23">
        <f t="shared" si="0"/>
        <v>0.22672616834015136</v>
      </c>
      <c r="H37" s="49">
        <v>1451.4</v>
      </c>
      <c r="I37" s="23">
        <f>(F37-H37)/H37</f>
        <v>2.2736668044646548E-2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26391.363055555554</v>
      </c>
      <c r="F39" s="46">
        <v>31637.599999999999</v>
      </c>
      <c r="G39" s="21">
        <f t="shared" si="0"/>
        <v>0.19878613065193984</v>
      </c>
      <c r="H39" s="46">
        <v>31704.3</v>
      </c>
      <c r="I39" s="21">
        <f t="shared" ref="I39:I44" si="2">(F39-H39)/H39</f>
        <v>-2.1038155707585634E-3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15193.075000000001</v>
      </c>
      <c r="F40" s="46">
        <v>18187.599999999999</v>
      </c>
      <c r="G40" s="21">
        <f t="shared" si="0"/>
        <v>0.19709801998607904</v>
      </c>
      <c r="H40" s="46">
        <v>18204.3</v>
      </c>
      <c r="I40" s="21">
        <f t="shared" si="2"/>
        <v>-9.1736567734000912E-4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10690.6875</v>
      </c>
      <c r="F41" s="57">
        <v>13922.25</v>
      </c>
      <c r="G41" s="21">
        <f t="shared" si="0"/>
        <v>0.30227826788501677</v>
      </c>
      <c r="H41" s="57">
        <v>13476.857142857143</v>
      </c>
      <c r="I41" s="21">
        <f t="shared" si="2"/>
        <v>3.3048718437957113E-2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5953.2</v>
      </c>
      <c r="F42" s="47">
        <v>5421.2</v>
      </c>
      <c r="G42" s="21">
        <f t="shared" si="0"/>
        <v>-8.9363703554390925E-2</v>
      </c>
      <c r="H42" s="47">
        <v>5579</v>
      </c>
      <c r="I42" s="21">
        <f t="shared" si="2"/>
        <v>-2.8284638824162069E-2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9968.5119047619046</v>
      </c>
      <c r="F43" s="47">
        <v>13330</v>
      </c>
      <c r="G43" s="21">
        <f t="shared" si="0"/>
        <v>0.33721062154044584</v>
      </c>
      <c r="H43" s="47">
        <v>13330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13900</v>
      </c>
      <c r="G44" s="31">
        <f t="shared" si="0"/>
        <v>8.9341692789968646E-2</v>
      </c>
      <c r="H44" s="50">
        <v>12508.333333333334</v>
      </c>
      <c r="I44" s="31">
        <f t="shared" si="2"/>
        <v>0.11125916055962687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6510.666666666667</v>
      </c>
      <c r="F46" s="43">
        <v>7208.3</v>
      </c>
      <c r="G46" s="21">
        <f t="shared" si="0"/>
        <v>0.10715236534917057</v>
      </c>
      <c r="H46" s="43">
        <v>7209.3</v>
      </c>
      <c r="I46" s="21">
        <f t="shared" ref="I46:I51" si="3">(F46-H46)/H46</f>
        <v>-1.387097221644265E-4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6144.2222222222226</v>
      </c>
      <c r="F47" s="47">
        <v>6313.8888888888887</v>
      </c>
      <c r="G47" s="21">
        <f t="shared" si="0"/>
        <v>2.7614018590183993E-2</v>
      </c>
      <c r="H47" s="47">
        <v>6425</v>
      </c>
      <c r="I47" s="21">
        <f t="shared" si="3"/>
        <v>-1.729355814958931E-2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19287.098214285714</v>
      </c>
      <c r="F48" s="47">
        <v>20792.5</v>
      </c>
      <c r="G48" s="21">
        <f t="shared" si="0"/>
        <v>7.8052269397334936E-2</v>
      </c>
      <c r="H48" s="47">
        <v>20550.833333333332</v>
      </c>
      <c r="I48" s="21">
        <f t="shared" si="3"/>
        <v>1.1759458253923258E-2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18663.571166666668</v>
      </c>
      <c r="F49" s="47">
        <v>20327.875</v>
      </c>
      <c r="G49" s="21">
        <f t="shared" si="0"/>
        <v>8.9173921671849996E-2</v>
      </c>
      <c r="H49" s="47">
        <v>20901.875</v>
      </c>
      <c r="I49" s="21">
        <f t="shared" si="3"/>
        <v>-2.7461651167658405E-2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2296.4285714285711</v>
      </c>
      <c r="F50" s="47">
        <v>2610.4285714285716</v>
      </c>
      <c r="G50" s="21">
        <f t="shared" si="0"/>
        <v>0.13673405909797845</v>
      </c>
      <c r="H50" s="47">
        <v>2396.4285714285716</v>
      </c>
      <c r="I50" s="21">
        <f t="shared" si="3"/>
        <v>8.9299552906110274E-2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27478.5</v>
      </c>
      <c r="F51" s="50">
        <v>28337</v>
      </c>
      <c r="G51" s="31">
        <f t="shared" si="0"/>
        <v>3.1242607857051876E-2</v>
      </c>
      <c r="H51" s="50">
        <v>28337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3502.9375</v>
      </c>
      <c r="F54" s="70">
        <v>5388.5</v>
      </c>
      <c r="G54" s="21">
        <f t="shared" si="0"/>
        <v>0.53828037183078492</v>
      </c>
      <c r="H54" s="70">
        <v>5388.5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2187.5</v>
      </c>
      <c r="F55" s="70">
        <v>3480.75</v>
      </c>
      <c r="G55" s="21">
        <f t="shared" si="0"/>
        <v>0.59119999999999995</v>
      </c>
      <c r="H55" s="70">
        <v>3404.6</v>
      </c>
      <c r="I55" s="21">
        <f t="shared" si="4"/>
        <v>2.2366797861716529E-2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4507.5</v>
      </c>
      <c r="F56" s="70">
        <v>5216.666666666667</v>
      </c>
      <c r="G56" s="21">
        <f t="shared" si="0"/>
        <v>0.15733037530042529</v>
      </c>
      <c r="H56" s="70">
        <v>5216.666666666667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3100.7142857142858</v>
      </c>
      <c r="G57" s="21">
        <f t="shared" si="0"/>
        <v>0.49552135966926958</v>
      </c>
      <c r="H57" s="105">
        <v>2920</v>
      </c>
      <c r="I57" s="21">
        <f t="shared" si="4"/>
        <v>6.1888454011741707E-2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4158.6736111111113</v>
      </c>
      <c r="F58" s="50">
        <v>5705.333333333333</v>
      </c>
      <c r="G58" s="29">
        <f t="shared" si="0"/>
        <v>0.37191178410584291</v>
      </c>
      <c r="H58" s="50">
        <v>5619.8</v>
      </c>
      <c r="I58" s="29">
        <f t="shared" si="4"/>
        <v>1.5219995966641668E-2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5209.53125</v>
      </c>
      <c r="F59" s="68">
        <v>6008.125</v>
      </c>
      <c r="G59" s="21">
        <f t="shared" si="0"/>
        <v>0.15329474220929187</v>
      </c>
      <c r="H59" s="68">
        <v>6008.125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4997.5</v>
      </c>
      <c r="F60" s="70">
        <v>5789</v>
      </c>
      <c r="G60" s="21">
        <f t="shared" si="0"/>
        <v>0.15837918959479741</v>
      </c>
      <c r="H60" s="70">
        <v>5789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21405</v>
      </c>
      <c r="F61" s="73">
        <v>23400.625</v>
      </c>
      <c r="G61" s="29">
        <f t="shared" si="0"/>
        <v>9.3231721560383091E-2</v>
      </c>
      <c r="H61" s="73">
        <v>23400.625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7686</v>
      </c>
      <c r="G63" s="21">
        <f t="shared" si="0"/>
        <v>0.19524142757172849</v>
      </c>
      <c r="H63" s="54">
        <v>7579.5</v>
      </c>
      <c r="I63" s="21">
        <f t="shared" ref="I63:I74" si="5">(F63-H63)/H63</f>
        <v>1.405105877696418E-2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49306.857142857145</v>
      </c>
      <c r="G64" s="21">
        <f t="shared" si="0"/>
        <v>4.8042386523095865E-2</v>
      </c>
      <c r="H64" s="46">
        <v>49306.857142857145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10671.25</v>
      </c>
      <c r="F65" s="46">
        <v>13700.375</v>
      </c>
      <c r="G65" s="21">
        <f t="shared" si="0"/>
        <v>0.28385849830151105</v>
      </c>
      <c r="H65" s="46">
        <v>13825.375</v>
      </c>
      <c r="I65" s="21">
        <f t="shared" si="5"/>
        <v>-9.0413460756037355E-3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7897.6944444444453</v>
      </c>
      <c r="F66" s="46">
        <v>10221.111111111111</v>
      </c>
      <c r="G66" s="21">
        <f t="shared" si="0"/>
        <v>0.29418923244125383</v>
      </c>
      <c r="H66" s="46">
        <v>9408.8888888888887</v>
      </c>
      <c r="I66" s="21">
        <f t="shared" si="5"/>
        <v>8.632498819083613E-2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3858.4277777777779</v>
      </c>
      <c r="F67" s="46">
        <v>4957.8571428571431</v>
      </c>
      <c r="G67" s="21">
        <f t="shared" si="0"/>
        <v>0.28494232065490943</v>
      </c>
      <c r="H67" s="46">
        <v>4857.8571428571431</v>
      </c>
      <c r="I67" s="21">
        <f t="shared" si="5"/>
        <v>2.0585208057638582E-2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3654.3749999999995</v>
      </c>
      <c r="F68" s="58">
        <v>4448.75</v>
      </c>
      <c r="G68" s="31">
        <f t="shared" si="0"/>
        <v>0.21737643235847459</v>
      </c>
      <c r="H68" s="58">
        <v>4792.5</v>
      </c>
      <c r="I68" s="31">
        <f t="shared" si="5"/>
        <v>-7.1726656233698491E-2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3733.3444444444444</v>
      </c>
      <c r="F70" s="43">
        <v>4980.333333333333</v>
      </c>
      <c r="G70" s="21">
        <f t="shared" si="0"/>
        <v>0.33401388686343186</v>
      </c>
      <c r="H70" s="43">
        <v>4878.1111111111113</v>
      </c>
      <c r="I70" s="21">
        <f t="shared" si="5"/>
        <v>2.0955287793544757E-2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3055.3333333333335</v>
      </c>
      <c r="G71" s="21">
        <f t="shared" si="0"/>
        <v>9.8909003716580735E-2</v>
      </c>
      <c r="H71" s="47">
        <v>3055.3333333333335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1362.5</v>
      </c>
      <c r="G72" s="21">
        <f t="shared" si="0"/>
        <v>2.9251300990431387E-2</v>
      </c>
      <c r="H72" s="47">
        <v>1354.4444444444443</v>
      </c>
      <c r="I72" s="21">
        <f t="shared" si="5"/>
        <v>5.9474979491387133E-3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2222.4569444444446</v>
      </c>
      <c r="F73" s="47">
        <v>2820.5555555555557</v>
      </c>
      <c r="G73" s="21">
        <f t="shared" si="0"/>
        <v>0.26911594962782048</v>
      </c>
      <c r="H73" s="47">
        <v>2699</v>
      </c>
      <c r="I73" s="21">
        <f t="shared" si="5"/>
        <v>4.5037256597093608E-2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1597.9027777777778</v>
      </c>
      <c r="F74" s="50">
        <v>2174.5</v>
      </c>
      <c r="G74" s="21">
        <f t="shared" si="0"/>
        <v>0.36084624812036609</v>
      </c>
      <c r="H74" s="50">
        <v>2174.5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1720</v>
      </c>
      <c r="G76" s="22">
        <f t="shared" si="0"/>
        <v>0.17291768144179256</v>
      </c>
      <c r="H76" s="43">
        <v>1720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1268.0555555555557</v>
      </c>
      <c r="F77" s="32">
        <v>1775.5555555555557</v>
      </c>
      <c r="G77" s="21">
        <f t="shared" si="0"/>
        <v>0.40021905805038333</v>
      </c>
      <c r="H77" s="32">
        <v>1803.3333333333333</v>
      </c>
      <c r="I77" s="21">
        <f t="shared" si="6"/>
        <v>-1.5403573629081849E-2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</v>
      </c>
      <c r="F78" s="47">
        <v>1020</v>
      </c>
      <c r="G78" s="21">
        <f t="shared" si="0"/>
        <v>0.22743682310469315</v>
      </c>
      <c r="H78" s="47">
        <v>1020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1907.5555555555557</v>
      </c>
      <c r="G79" s="21">
        <f t="shared" si="0"/>
        <v>0.24570989065209672</v>
      </c>
      <c r="H79" s="47">
        <v>1935.3333333333333</v>
      </c>
      <c r="I79" s="21">
        <f t="shared" si="6"/>
        <v>-1.4352968193822391E-2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2078.8000000000002</v>
      </c>
      <c r="G80" s="21">
        <f t="shared" si="0"/>
        <v>7.5538079470198791E-2</v>
      </c>
      <c r="H80" s="61">
        <v>2072.3000000000002</v>
      </c>
      <c r="I80" s="21">
        <f t="shared" si="6"/>
        <v>3.1366114944747382E-3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8982.6666666666661</v>
      </c>
      <c r="G81" s="21">
        <f>(F81-E81)/E81</f>
        <v>1.7289543223857992E-2</v>
      </c>
      <c r="H81" s="61">
        <v>8982.6666666666661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3967.3</v>
      </c>
      <c r="F82" s="50">
        <v>4354.2222222222226</v>
      </c>
      <c r="G82" s="23">
        <f>(F82-E82)/E82</f>
        <v>9.7527845694104914E-2</v>
      </c>
      <c r="H82" s="50">
        <v>4428.1111111111113</v>
      </c>
      <c r="I82" s="23">
        <f t="shared" si="6"/>
        <v>-1.6686322234210679E-2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selection activeCell="E91" sqref="E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1" t="s">
        <v>3</v>
      </c>
      <c r="B13" s="187"/>
      <c r="C13" s="204" t="s">
        <v>0</v>
      </c>
      <c r="D13" s="206" t="s">
        <v>23</v>
      </c>
      <c r="E13" s="183" t="s">
        <v>217</v>
      </c>
      <c r="F13" s="200" t="s">
        <v>224</v>
      </c>
      <c r="G13" s="183" t="s">
        <v>197</v>
      </c>
      <c r="H13" s="200" t="s">
        <v>218</v>
      </c>
      <c r="I13" s="183" t="s">
        <v>187</v>
      </c>
    </row>
    <row r="14" spans="1:9" ht="38.25" customHeight="1" thickBot="1" x14ac:dyDescent="0.25">
      <c r="A14" s="182"/>
      <c r="B14" s="188"/>
      <c r="C14" s="205"/>
      <c r="D14" s="207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1749.0900000000001</v>
      </c>
      <c r="F16" s="42">
        <v>1861.9</v>
      </c>
      <c r="G16" s="21">
        <f>(F16-E16)/E16</f>
        <v>6.4496395268396678E-2</v>
      </c>
      <c r="H16" s="42">
        <v>2007</v>
      </c>
      <c r="I16" s="21">
        <f>(F16-H16)/H16</f>
        <v>-7.2296960637767763E-2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1188.2593750000001</v>
      </c>
      <c r="F17" s="46">
        <v>1061.9000000000001</v>
      </c>
      <c r="G17" s="21">
        <f>(F17-E17)/E17</f>
        <v>-0.10633989317357584</v>
      </c>
      <c r="H17" s="46">
        <v>1140</v>
      </c>
      <c r="I17" s="21">
        <f>(F17-H17)/H17</f>
        <v>-6.8508771929824477E-2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1544.3667499999999</v>
      </c>
      <c r="F18" s="46">
        <v>1968.9</v>
      </c>
      <c r="G18" s="21">
        <f>(F18-E18)/E18</f>
        <v>0.27489147250806856</v>
      </c>
      <c r="H18" s="46">
        <v>2090.6</v>
      </c>
      <c r="I18" s="21">
        <f>(F18-H18)/H18</f>
        <v>-5.8212953219171443E-2</v>
      </c>
    </row>
    <row r="19" spans="1:9" ht="16.5" x14ac:dyDescent="0.3">
      <c r="A19" s="37"/>
      <c r="B19" s="34" t="s">
        <v>10</v>
      </c>
      <c r="C19" s="15" t="s">
        <v>90</v>
      </c>
      <c r="D19" s="11" t="s">
        <v>161</v>
      </c>
      <c r="E19" s="46">
        <v>1284.4749999999999</v>
      </c>
      <c r="F19" s="46">
        <v>1395.6999999999998</v>
      </c>
      <c r="G19" s="21">
        <f>(F19-E19)/E19</f>
        <v>8.6591798205492454E-2</v>
      </c>
      <c r="H19" s="46">
        <v>1462.6999999999998</v>
      </c>
      <c r="I19" s="21">
        <f>(F19-H19)/H19</f>
        <v>-4.5805701784371371E-2</v>
      </c>
    </row>
    <row r="20" spans="1:9" ht="16.5" x14ac:dyDescent="0.3">
      <c r="A20" s="37"/>
      <c r="B20" s="34" t="s">
        <v>7</v>
      </c>
      <c r="C20" s="15" t="s">
        <v>87</v>
      </c>
      <c r="D20" s="11" t="s">
        <v>161</v>
      </c>
      <c r="E20" s="46">
        <v>778.57500000000005</v>
      </c>
      <c r="F20" s="46">
        <v>881</v>
      </c>
      <c r="G20" s="21">
        <f>(F20-E20)/E20</f>
        <v>0.13155444241081457</v>
      </c>
      <c r="H20" s="46">
        <v>907.65</v>
      </c>
      <c r="I20" s="21">
        <f>(F20-H20)/H20</f>
        <v>-2.9361538037789871E-2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500.54999999999995</v>
      </c>
      <c r="F21" s="46">
        <v>502.9</v>
      </c>
      <c r="G21" s="21">
        <f>(F21-E21)/E21</f>
        <v>4.6948356807512198E-3</v>
      </c>
      <c r="H21" s="46">
        <v>504.9</v>
      </c>
      <c r="I21" s="21">
        <f>(F21-H21)/H21</f>
        <v>-3.9611804317686676E-3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430.63749999999999</v>
      </c>
      <c r="F22" s="46">
        <v>409.6</v>
      </c>
      <c r="G22" s="21">
        <f>(F22-E22)/E22</f>
        <v>-4.8851992685263051E-2</v>
      </c>
      <c r="H22" s="46">
        <v>404.9</v>
      </c>
      <c r="I22" s="21">
        <f>(F22-H22)/H22</f>
        <v>1.160780439614731E-2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1543.2249999999999</v>
      </c>
      <c r="F23" s="46">
        <v>1334.4</v>
      </c>
      <c r="G23" s="21">
        <f>(F23-E23)/E23</f>
        <v>-0.13531727389071577</v>
      </c>
      <c r="H23" s="46">
        <v>1304</v>
      </c>
      <c r="I23" s="21">
        <f>(F23-H23)/H23</f>
        <v>2.3312883435582892E-2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527.73749999999995</v>
      </c>
      <c r="F24" s="46">
        <v>555.5</v>
      </c>
      <c r="G24" s="21">
        <f>(F24-E24)/E24</f>
        <v>5.2606646296691151E-2</v>
      </c>
      <c r="H24" s="46">
        <v>541.25</v>
      </c>
      <c r="I24" s="21">
        <f>(F24-H24)/H24</f>
        <v>2.6327944572748268E-2</v>
      </c>
    </row>
    <row r="25" spans="1:9" ht="16.5" x14ac:dyDescent="0.3">
      <c r="A25" s="37"/>
      <c r="B25" s="34" t="s">
        <v>5</v>
      </c>
      <c r="C25" s="15" t="s">
        <v>85</v>
      </c>
      <c r="D25" s="13" t="s">
        <v>161</v>
      </c>
      <c r="E25" s="46">
        <v>2707.49</v>
      </c>
      <c r="F25" s="46">
        <v>2533.9</v>
      </c>
      <c r="G25" s="21">
        <f>(F25-E25)/E25</f>
        <v>-6.411473357242306E-2</v>
      </c>
      <c r="H25" s="46">
        <v>2446.25</v>
      </c>
      <c r="I25" s="21">
        <f>(F25-H25)/H25</f>
        <v>3.5830352580480361E-2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1257.0650000000001</v>
      </c>
      <c r="F26" s="46">
        <v>1223.5</v>
      </c>
      <c r="G26" s="21">
        <f>(F26-E26)/E26</f>
        <v>-2.6701085464952132E-2</v>
      </c>
      <c r="H26" s="46">
        <v>1173.0500000000002</v>
      </c>
      <c r="I26" s="21">
        <f>(F26-H26)/H26</f>
        <v>4.3007544435445896E-2</v>
      </c>
    </row>
    <row r="27" spans="1:9" ht="16.5" x14ac:dyDescent="0.3">
      <c r="A27" s="37"/>
      <c r="B27" s="34" t="s">
        <v>8</v>
      </c>
      <c r="C27" s="15" t="s">
        <v>89</v>
      </c>
      <c r="D27" s="13" t="s">
        <v>161</v>
      </c>
      <c r="E27" s="46">
        <v>2989.0222222222224</v>
      </c>
      <c r="F27" s="46">
        <v>3252.375</v>
      </c>
      <c r="G27" s="21">
        <f>(F27-E27)/E27</f>
        <v>8.8106664386718755E-2</v>
      </c>
      <c r="H27" s="46">
        <v>3111.3</v>
      </c>
      <c r="I27" s="21">
        <f>(F27-H27)/H27</f>
        <v>4.5342782759618103E-2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1619.7525000000001</v>
      </c>
      <c r="F28" s="46">
        <v>1776</v>
      </c>
      <c r="G28" s="21">
        <f>(F28-E28)/E28</f>
        <v>9.6463811600846383E-2</v>
      </c>
      <c r="H28" s="46">
        <v>1667.4</v>
      </c>
      <c r="I28" s="21">
        <f>(F28-H28)/H28</f>
        <v>6.5131342209427789E-2</v>
      </c>
    </row>
    <row r="29" spans="1:9" ht="17.25" thickBot="1" x14ac:dyDescent="0.35">
      <c r="A29" s="38"/>
      <c r="B29" s="34" t="s">
        <v>18</v>
      </c>
      <c r="C29" s="15" t="s">
        <v>98</v>
      </c>
      <c r="D29" s="13" t="s">
        <v>83</v>
      </c>
      <c r="E29" s="46">
        <v>1208.6875</v>
      </c>
      <c r="F29" s="46">
        <v>1796.0277777777778</v>
      </c>
      <c r="G29" s="21">
        <f>(F29-E29)/E29</f>
        <v>0.48593228421554607</v>
      </c>
      <c r="H29" s="46">
        <v>1679.9888888888891</v>
      </c>
      <c r="I29" s="21">
        <f>(F29-H29)/H29</f>
        <v>6.9071224016031774E-2</v>
      </c>
    </row>
    <row r="30" spans="1:9" ht="16.5" x14ac:dyDescent="0.3">
      <c r="A30" s="37"/>
      <c r="B30" s="34" t="s">
        <v>13</v>
      </c>
      <c r="C30" s="15" t="s">
        <v>93</v>
      </c>
      <c r="D30" s="13" t="s">
        <v>81</v>
      </c>
      <c r="E30" s="46">
        <v>528.65</v>
      </c>
      <c r="F30" s="46">
        <v>542.5</v>
      </c>
      <c r="G30" s="21">
        <f>(F30-E30)/E30</f>
        <v>2.6198808285254938E-2</v>
      </c>
      <c r="H30" s="46">
        <v>504.5</v>
      </c>
      <c r="I30" s="21">
        <f>(F30-H30)/H30</f>
        <v>7.5322101090188304E-2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541.51250000000005</v>
      </c>
      <c r="F31" s="49">
        <v>549.4</v>
      </c>
      <c r="G31" s="23">
        <f>(F31-E31)/E31</f>
        <v>1.4565684079314755E-2</v>
      </c>
      <c r="H31" s="49">
        <v>501.15</v>
      </c>
      <c r="I31" s="23">
        <f>(F31-H31)/H31</f>
        <v>9.6278559313578774E-2</v>
      </c>
    </row>
    <row r="32" spans="1:9" ht="15.75" customHeight="1" thickBot="1" x14ac:dyDescent="0.25">
      <c r="A32" s="193" t="s">
        <v>188</v>
      </c>
      <c r="B32" s="194"/>
      <c r="C32" s="194"/>
      <c r="D32" s="195"/>
      <c r="E32" s="106">
        <f>SUM(E16:E31)</f>
        <v>20399.095847222223</v>
      </c>
      <c r="F32" s="107">
        <f>SUM(F16:F31)</f>
        <v>21645.50277777778</v>
      </c>
      <c r="G32" s="108">
        <f t="shared" ref="G32" si="0">(F32-E32)/E32</f>
        <v>6.1101087023191863E-2</v>
      </c>
      <c r="H32" s="107">
        <f>SUM(H16:H31)</f>
        <v>21446.638888888891</v>
      </c>
      <c r="I32" s="111">
        <f t="shared" ref="I32" si="1">(F32-H32)/H32</f>
        <v>9.272496726371272E-3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1330.2083333333335</v>
      </c>
      <c r="F34" s="54">
        <v>1393.125</v>
      </c>
      <c r="G34" s="21">
        <f>(F34-E34)/E34</f>
        <v>4.7298355520751643E-2</v>
      </c>
      <c r="H34" s="54">
        <v>1436.9</v>
      </c>
      <c r="I34" s="21">
        <f>(F34-H34)/H34</f>
        <v>-3.0464889693089352E-2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1161.32</v>
      </c>
      <c r="F35" s="46">
        <v>1294.0999999999999</v>
      </c>
      <c r="G35" s="21">
        <f>(F35-E35)/E35</f>
        <v>0.1143354114283746</v>
      </c>
      <c r="H35" s="46">
        <v>1273.0999999999999</v>
      </c>
      <c r="I35" s="21">
        <f>(F35-H35)/H35</f>
        <v>1.6495169271856101E-2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1210.05</v>
      </c>
      <c r="F36" s="46">
        <v>1484.4</v>
      </c>
      <c r="G36" s="21">
        <f>(F36-E36)/E36</f>
        <v>0.22672616834015136</v>
      </c>
      <c r="H36" s="46">
        <v>1451.4</v>
      </c>
      <c r="I36" s="21">
        <f>(F36-H36)/H36</f>
        <v>2.2736668044646548E-2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2438.1875</v>
      </c>
      <c r="F37" s="46">
        <v>2486.875</v>
      </c>
      <c r="G37" s="21">
        <f>(F37-E37)/E37</f>
        <v>1.9968726769372742E-2</v>
      </c>
      <c r="H37" s="46">
        <v>2301.4250000000002</v>
      </c>
      <c r="I37" s="21">
        <f>(F37-H37)/H37</f>
        <v>8.0580509901474001E-2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2243.15</v>
      </c>
      <c r="F38" s="49">
        <v>2376.9</v>
      </c>
      <c r="G38" s="23">
        <f>(F38-E38)/E38</f>
        <v>5.9625972404877069E-2</v>
      </c>
      <c r="H38" s="49">
        <v>2164.85</v>
      </c>
      <c r="I38" s="23">
        <f>(F38-H38)/H38</f>
        <v>9.7951359216573983E-2</v>
      </c>
    </row>
    <row r="39" spans="1:9" ht="15.75" customHeight="1" thickBot="1" x14ac:dyDescent="0.25">
      <c r="A39" s="193" t="s">
        <v>189</v>
      </c>
      <c r="B39" s="194"/>
      <c r="C39" s="194"/>
      <c r="D39" s="195"/>
      <c r="E39" s="86">
        <f>SUM(E34:E38)</f>
        <v>8382.9158333333344</v>
      </c>
      <c r="F39" s="109">
        <f>SUM(F34:F38)</f>
        <v>9035.4</v>
      </c>
      <c r="G39" s="110">
        <f t="shared" ref="G39" si="2">(F39-E39)/E39</f>
        <v>7.783498959540612E-2</v>
      </c>
      <c r="H39" s="109">
        <f>SUM(H34:H38)</f>
        <v>8627.6749999999993</v>
      </c>
      <c r="I39" s="111">
        <f t="shared" ref="I39" si="3">(F39-H39)/H39</f>
        <v>4.7257806998988766E-2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5953.2</v>
      </c>
      <c r="F41" s="46">
        <v>5421.2</v>
      </c>
      <c r="G41" s="21">
        <f>(F41-E41)/E41</f>
        <v>-8.9363703554390925E-2</v>
      </c>
      <c r="H41" s="46">
        <v>5579</v>
      </c>
      <c r="I41" s="21">
        <f>(F41-H41)/H41</f>
        <v>-2.8284638824162069E-2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26391.363055555554</v>
      </c>
      <c r="F42" s="46">
        <v>31637.599999999999</v>
      </c>
      <c r="G42" s="21">
        <f>(F42-E42)/E42</f>
        <v>0.19878613065193984</v>
      </c>
      <c r="H42" s="46">
        <v>31704.3</v>
      </c>
      <c r="I42" s="21">
        <f>(F42-H42)/H42</f>
        <v>-2.1038155707585634E-3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15193.075000000001</v>
      </c>
      <c r="F43" s="57">
        <v>18187.599999999999</v>
      </c>
      <c r="G43" s="21">
        <f>(F43-E43)/E43</f>
        <v>0.19709801998607904</v>
      </c>
      <c r="H43" s="57">
        <v>18204.3</v>
      </c>
      <c r="I43" s="21">
        <f>(F43-H43)/H43</f>
        <v>-9.1736567734000912E-4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9968.5119047619046</v>
      </c>
      <c r="F44" s="47">
        <v>13330</v>
      </c>
      <c r="G44" s="21">
        <f>(F44-E44)/E44</f>
        <v>0.33721062154044584</v>
      </c>
      <c r="H44" s="47">
        <v>13330</v>
      </c>
      <c r="I44" s="21">
        <f>(F44-H44)/H44</f>
        <v>0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10690.6875</v>
      </c>
      <c r="F45" s="47">
        <v>13922.25</v>
      </c>
      <c r="G45" s="21">
        <f>(F45-E45)/E45</f>
        <v>0.30227826788501677</v>
      </c>
      <c r="H45" s="47">
        <v>13476.857142857143</v>
      </c>
      <c r="I45" s="21">
        <f>(F45-H45)/H45</f>
        <v>3.3048718437957113E-2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12760</v>
      </c>
      <c r="F46" s="50">
        <v>13900</v>
      </c>
      <c r="G46" s="31">
        <f>(F46-E46)/E46</f>
        <v>8.9341692789968646E-2</v>
      </c>
      <c r="H46" s="50">
        <v>12508.333333333334</v>
      </c>
      <c r="I46" s="31">
        <f>(F46-H46)/H46</f>
        <v>0.11125916055962687</v>
      </c>
    </row>
    <row r="47" spans="1:9" ht="15.75" customHeight="1" thickBot="1" x14ac:dyDescent="0.25">
      <c r="A47" s="193" t="s">
        <v>190</v>
      </c>
      <c r="B47" s="194"/>
      <c r="C47" s="194"/>
      <c r="D47" s="195"/>
      <c r="E47" s="86">
        <f>SUM(E41:E46)</f>
        <v>80956.83746031746</v>
      </c>
      <c r="F47" s="86">
        <f>SUM(F41:F46)</f>
        <v>96398.65</v>
      </c>
      <c r="G47" s="110">
        <f t="shared" ref="G47" si="4">(F47-E47)/E47</f>
        <v>0.19074130146513732</v>
      </c>
      <c r="H47" s="109">
        <f>SUM(H41:H46)</f>
        <v>94802.790476190479</v>
      </c>
      <c r="I47" s="111">
        <f t="shared" ref="I47" si="5">(F47-H47)/H47</f>
        <v>1.683346572177442E-2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18663.571166666668</v>
      </c>
      <c r="F49" s="43">
        <v>20327.875</v>
      </c>
      <c r="G49" s="21">
        <f>(F49-E49)/E49</f>
        <v>8.9173921671849996E-2</v>
      </c>
      <c r="H49" s="43">
        <v>20901.875</v>
      </c>
      <c r="I49" s="21">
        <f>(F49-H49)/H49</f>
        <v>-2.7461651167658405E-2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6144.2222222222226</v>
      </c>
      <c r="F50" s="47">
        <v>6313.8888888888887</v>
      </c>
      <c r="G50" s="21">
        <f>(F50-E50)/E50</f>
        <v>2.7614018590183993E-2</v>
      </c>
      <c r="H50" s="47">
        <v>6425</v>
      </c>
      <c r="I50" s="21">
        <f>(F50-H50)/H50</f>
        <v>-1.729355814958931E-2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6510.666666666667</v>
      </c>
      <c r="F51" s="47">
        <v>7208.3</v>
      </c>
      <c r="G51" s="21">
        <f>(F51-E51)/E51</f>
        <v>0.10715236534917057</v>
      </c>
      <c r="H51" s="47">
        <v>7209.3</v>
      </c>
      <c r="I51" s="21">
        <f>(F51-H51)/H51</f>
        <v>-1.387097221644265E-4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27478.5</v>
      </c>
      <c r="F52" s="47">
        <v>28337</v>
      </c>
      <c r="G52" s="21">
        <f>(F52-E52)/E52</f>
        <v>3.1242607857051876E-2</v>
      </c>
      <c r="H52" s="47">
        <v>28337</v>
      </c>
      <c r="I52" s="21">
        <f>(F52-H52)/H52</f>
        <v>0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19287.098214285714</v>
      </c>
      <c r="F53" s="47">
        <v>20792.5</v>
      </c>
      <c r="G53" s="21">
        <f>(F53-E53)/E53</f>
        <v>7.8052269397334936E-2</v>
      </c>
      <c r="H53" s="47">
        <v>20550.833333333332</v>
      </c>
      <c r="I53" s="21">
        <f>(F53-H53)/H53</f>
        <v>1.1759458253923258E-2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2296.4285714285711</v>
      </c>
      <c r="F54" s="50">
        <v>2610.4285714285716</v>
      </c>
      <c r="G54" s="31">
        <f>(F54-E54)/E54</f>
        <v>0.13673405909797845</v>
      </c>
      <c r="H54" s="50">
        <v>2396.4285714285716</v>
      </c>
      <c r="I54" s="31">
        <f>(F54-H54)/H54</f>
        <v>8.9299552906110274E-2</v>
      </c>
    </row>
    <row r="55" spans="1:9" ht="15.75" customHeight="1" thickBot="1" x14ac:dyDescent="0.25">
      <c r="A55" s="193" t="s">
        <v>191</v>
      </c>
      <c r="B55" s="194"/>
      <c r="C55" s="194"/>
      <c r="D55" s="195"/>
      <c r="E55" s="86">
        <f>SUM(E49:E54)</f>
        <v>80380.486841269842</v>
      </c>
      <c r="F55" s="86">
        <f>SUM(F49:F54)</f>
        <v>85589.992460317459</v>
      </c>
      <c r="G55" s="110">
        <f t="shared" ref="G55" si="6">(F55-E55)/E55</f>
        <v>6.4810575598217138E-2</v>
      </c>
      <c r="H55" s="86">
        <f>SUM(H49:H54)</f>
        <v>85820.436904761897</v>
      </c>
      <c r="I55" s="111">
        <f t="shared" ref="I55" si="7">(F55-H55)/H55</f>
        <v>-2.6851930933440792E-3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3999</v>
      </c>
      <c r="G57" s="22">
        <f>(F57-E57)/E57</f>
        <v>6.6400000000000001E-2</v>
      </c>
      <c r="H57" s="66">
        <v>3999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3502.9375</v>
      </c>
      <c r="F58" s="70">
        <v>5388.5</v>
      </c>
      <c r="G58" s="21">
        <f>(F58-E58)/E58</f>
        <v>0.53828037183078492</v>
      </c>
      <c r="H58" s="70">
        <v>5388.5</v>
      </c>
      <c r="I58" s="21">
        <f>(F58-H58)/H58</f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4507.5</v>
      </c>
      <c r="F59" s="70">
        <v>5216.666666666667</v>
      </c>
      <c r="G59" s="21">
        <f>(F59-E59)/E59</f>
        <v>0.15733037530042529</v>
      </c>
      <c r="H59" s="70">
        <v>5216.666666666667</v>
      </c>
      <c r="I59" s="21">
        <f>(F59-H59)/H59</f>
        <v>0</v>
      </c>
    </row>
    <row r="60" spans="1:9" ht="16.5" x14ac:dyDescent="0.3">
      <c r="A60" s="118"/>
      <c r="B60" s="99" t="s">
        <v>54</v>
      </c>
      <c r="C60" s="15" t="s">
        <v>121</v>
      </c>
      <c r="D60" s="11" t="s">
        <v>120</v>
      </c>
      <c r="E60" s="47">
        <v>5209.53125</v>
      </c>
      <c r="F60" s="70">
        <v>6008.125</v>
      </c>
      <c r="G60" s="21">
        <f>(F60-E60)/E60</f>
        <v>0.15329474220929187</v>
      </c>
      <c r="H60" s="70">
        <v>6008.125</v>
      </c>
      <c r="I60" s="21">
        <f>(F60-H60)/H60</f>
        <v>0</v>
      </c>
    </row>
    <row r="61" spans="1:9" ht="16.5" x14ac:dyDescent="0.3">
      <c r="A61" s="118"/>
      <c r="B61" s="99" t="s">
        <v>55</v>
      </c>
      <c r="C61" s="15" t="s">
        <v>122</v>
      </c>
      <c r="D61" s="11" t="s">
        <v>120</v>
      </c>
      <c r="E61" s="47">
        <v>4997.5</v>
      </c>
      <c r="F61" s="105">
        <v>5789</v>
      </c>
      <c r="G61" s="21">
        <f>(F61-E61)/E61</f>
        <v>0.15837918959479741</v>
      </c>
      <c r="H61" s="105">
        <v>5789</v>
      </c>
      <c r="I61" s="21">
        <f>(F61-H61)/H61</f>
        <v>0</v>
      </c>
    </row>
    <row r="62" spans="1:9" ht="17.25" thickBot="1" x14ac:dyDescent="0.35">
      <c r="A62" s="118"/>
      <c r="B62" s="100" t="s">
        <v>56</v>
      </c>
      <c r="C62" s="16" t="s">
        <v>123</v>
      </c>
      <c r="D62" s="12" t="s">
        <v>120</v>
      </c>
      <c r="E62" s="50">
        <v>21405</v>
      </c>
      <c r="F62" s="73">
        <v>23400.625</v>
      </c>
      <c r="G62" s="29">
        <f>(F62-E62)/E62</f>
        <v>9.3231721560383091E-2</v>
      </c>
      <c r="H62" s="73">
        <v>23400.625</v>
      </c>
      <c r="I62" s="29">
        <f>(F62-H62)/H62</f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4158.6736111111113</v>
      </c>
      <c r="F63" s="57">
        <v>5705.333333333333</v>
      </c>
      <c r="G63" s="21">
        <f>(F63-E63)/E63</f>
        <v>0.37191178410584291</v>
      </c>
      <c r="H63" s="57">
        <v>5619.8</v>
      </c>
      <c r="I63" s="21">
        <f>(F63-H63)/H63</f>
        <v>1.5219995966641668E-2</v>
      </c>
    </row>
    <row r="64" spans="1:9" ht="16.5" x14ac:dyDescent="0.3">
      <c r="A64" s="118"/>
      <c r="B64" s="99" t="s">
        <v>40</v>
      </c>
      <c r="C64" s="15" t="s">
        <v>117</v>
      </c>
      <c r="D64" s="13" t="s">
        <v>114</v>
      </c>
      <c r="E64" s="47">
        <v>2187.5</v>
      </c>
      <c r="F64" s="70">
        <v>3480.75</v>
      </c>
      <c r="G64" s="21">
        <f>(F64-E64)/E64</f>
        <v>0.59119999999999995</v>
      </c>
      <c r="H64" s="70">
        <v>3404.6</v>
      </c>
      <c r="I64" s="21">
        <f>(F64-H64)/H64</f>
        <v>2.2366797861716529E-2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2073.3333333333335</v>
      </c>
      <c r="F65" s="73">
        <v>3100.7142857142858</v>
      </c>
      <c r="G65" s="29">
        <f>(F65-E65)/E65</f>
        <v>0.49552135966926958</v>
      </c>
      <c r="H65" s="73">
        <v>2920</v>
      </c>
      <c r="I65" s="29">
        <f>(F65-H65)/H65</f>
        <v>6.1888454011741707E-2</v>
      </c>
    </row>
    <row r="66" spans="1:9" ht="15.75" customHeight="1" thickBot="1" x14ac:dyDescent="0.25">
      <c r="A66" s="193" t="s">
        <v>192</v>
      </c>
      <c r="B66" s="208"/>
      <c r="C66" s="208"/>
      <c r="D66" s="209"/>
      <c r="E66" s="106">
        <f>SUM(E57:E65)</f>
        <v>51791.975694444445</v>
      </c>
      <c r="F66" s="106">
        <f>SUM(F57:F65)</f>
        <v>62088.71428571429</v>
      </c>
      <c r="G66" s="108">
        <f t="shared" ref="G66" si="8">(F66-E66)/E66</f>
        <v>0.1988095347437063</v>
      </c>
      <c r="H66" s="106">
        <f>SUM(H57:H65)</f>
        <v>61746.316666666673</v>
      </c>
      <c r="I66" s="111">
        <f t="shared" ref="I66" si="9">(F66-H66)/H66</f>
        <v>5.5452314815153652E-3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3654.3749999999995</v>
      </c>
      <c r="F68" s="54">
        <v>4448.75</v>
      </c>
      <c r="G68" s="21">
        <f>(F68-E68)/E68</f>
        <v>0.21737643235847459</v>
      </c>
      <c r="H68" s="54">
        <v>4792.5</v>
      </c>
      <c r="I68" s="21">
        <f>(F68-H68)/H68</f>
        <v>-7.1726656233698491E-2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10671.25</v>
      </c>
      <c r="F69" s="46">
        <v>13700.375</v>
      </c>
      <c r="G69" s="21">
        <f>(F69-E69)/E69</f>
        <v>0.28385849830151105</v>
      </c>
      <c r="H69" s="46">
        <v>13825.375</v>
      </c>
      <c r="I69" s="21">
        <f>(F69-H69)/H69</f>
        <v>-9.0413460756037355E-3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49306.857142857145</v>
      </c>
      <c r="G70" s="21">
        <f>(F70-E70)/E70</f>
        <v>4.8042386523095865E-2</v>
      </c>
      <c r="H70" s="46">
        <v>49306.857142857145</v>
      </c>
      <c r="I70" s="21">
        <f>(F70-H70)/H70</f>
        <v>0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6430.5</v>
      </c>
      <c r="F71" s="46">
        <v>7686</v>
      </c>
      <c r="G71" s="21">
        <f>(F71-E71)/E71</f>
        <v>0.19524142757172849</v>
      </c>
      <c r="H71" s="46">
        <v>7579.5</v>
      </c>
      <c r="I71" s="21">
        <f>(F71-H71)/H71</f>
        <v>1.405105877696418E-2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3858.4277777777779</v>
      </c>
      <c r="F72" s="46">
        <v>4957.8571428571431</v>
      </c>
      <c r="G72" s="21">
        <f>(F72-E72)/E72</f>
        <v>0.28494232065490943</v>
      </c>
      <c r="H72" s="46">
        <v>4857.8571428571431</v>
      </c>
      <c r="I72" s="21">
        <f>(F72-H72)/H72</f>
        <v>2.0585208057638582E-2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7897.6944444444453</v>
      </c>
      <c r="F73" s="58">
        <v>10221.111111111111</v>
      </c>
      <c r="G73" s="31">
        <f>(F73-E73)/E73</f>
        <v>0.29418923244125383</v>
      </c>
      <c r="H73" s="58">
        <v>9408.8888888888887</v>
      </c>
      <c r="I73" s="31">
        <f>(F73-H73)/H73</f>
        <v>8.632498819083613E-2</v>
      </c>
    </row>
    <row r="74" spans="1:9" ht="15.75" customHeight="1" thickBot="1" x14ac:dyDescent="0.25">
      <c r="A74" s="193" t="s">
        <v>214</v>
      </c>
      <c r="B74" s="194"/>
      <c r="C74" s="194"/>
      <c r="D74" s="195"/>
      <c r="E74" s="86">
        <f>SUM(E68:E73)</f>
        <v>79558.872222222213</v>
      </c>
      <c r="F74" s="86">
        <f>SUM(F68:F73)</f>
        <v>90320.950396825399</v>
      </c>
      <c r="G74" s="110">
        <f t="shared" ref="G74" si="10">(F74-E74)/E74</f>
        <v>0.13527187947741101</v>
      </c>
      <c r="H74" s="86">
        <f>SUM(H68:H73)</f>
        <v>89770.97817460318</v>
      </c>
      <c r="I74" s="111">
        <f t="shared" ref="I74" si="11">(F74-H74)/H74</f>
        <v>6.1263922194601849E-3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2780.3333333333335</v>
      </c>
      <c r="F76" s="43">
        <v>3055.3333333333335</v>
      </c>
      <c r="G76" s="21">
        <f>(F76-E76)/E76</f>
        <v>9.8909003716580735E-2</v>
      </c>
      <c r="H76" s="43">
        <v>3055.3333333333335</v>
      </c>
      <c r="I76" s="21">
        <f>(F76-H76)/H76</f>
        <v>0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1597.9027777777778</v>
      </c>
      <c r="F77" s="47">
        <v>2174.5</v>
      </c>
      <c r="G77" s="21">
        <f>(F77-E77)/E77</f>
        <v>0.36084624812036609</v>
      </c>
      <c r="H77" s="47">
        <v>2174.5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1323.7777777777778</v>
      </c>
      <c r="F78" s="47">
        <v>1362.5</v>
      </c>
      <c r="G78" s="21">
        <f>(F78-E78)/E78</f>
        <v>2.9251300990431387E-2</v>
      </c>
      <c r="H78" s="47">
        <v>1354.4444444444443</v>
      </c>
      <c r="I78" s="21">
        <f>(F78-H78)/H78</f>
        <v>5.9474979491387133E-3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3733.3444444444444</v>
      </c>
      <c r="F79" s="47">
        <v>4980.333333333333</v>
      </c>
      <c r="G79" s="21">
        <f>(F79-E79)/E79</f>
        <v>0.33401388686343186</v>
      </c>
      <c r="H79" s="47">
        <v>4878.1111111111113</v>
      </c>
      <c r="I79" s="21">
        <f>(F79-H79)/H79</f>
        <v>2.0955287793544757E-2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2222.4569444444446</v>
      </c>
      <c r="F80" s="50">
        <v>2820.5555555555557</v>
      </c>
      <c r="G80" s="21">
        <f>(F80-E80)/E80</f>
        <v>0.26911594962782048</v>
      </c>
      <c r="H80" s="50">
        <v>2699</v>
      </c>
      <c r="I80" s="21">
        <f>(F80-H80)/H80</f>
        <v>4.5037256597093608E-2</v>
      </c>
    </row>
    <row r="81" spans="1:11" ht="15.75" customHeight="1" thickBot="1" x14ac:dyDescent="0.25">
      <c r="A81" s="193" t="s">
        <v>193</v>
      </c>
      <c r="B81" s="194"/>
      <c r="C81" s="194"/>
      <c r="D81" s="195"/>
      <c r="E81" s="86">
        <f>SUM(E76:E80)</f>
        <v>11657.815277777778</v>
      </c>
      <c r="F81" s="86">
        <f>SUM(F76:F80)</f>
        <v>14393.222222222223</v>
      </c>
      <c r="G81" s="110">
        <f t="shared" ref="G81" si="12">(F81-E81)/E81</f>
        <v>0.2346414726315573</v>
      </c>
      <c r="H81" s="86">
        <f>SUM(H76:H80)</f>
        <v>14161.388888888891</v>
      </c>
      <c r="I81" s="111">
        <f t="shared" ref="I81" si="13">(F81-H81)/H81</f>
        <v>1.6370804809634876E-2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3967.3</v>
      </c>
      <c r="F83" s="43">
        <v>4354.2222222222226</v>
      </c>
      <c r="G83" s="22">
        <f>(F83-E83)/E83</f>
        <v>9.7527845694104914E-2</v>
      </c>
      <c r="H83" s="43">
        <v>4428.1111111111113</v>
      </c>
      <c r="I83" s="22">
        <f>(F83-H83)/H83</f>
        <v>-1.6686322234210679E-2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1268.0555555555557</v>
      </c>
      <c r="F84" s="32">
        <v>1775.5555555555557</v>
      </c>
      <c r="G84" s="21">
        <f>(F84-E84)/E84</f>
        <v>0.40021905805038333</v>
      </c>
      <c r="H84" s="32">
        <v>1803.3333333333333</v>
      </c>
      <c r="I84" s="21">
        <f>(F84-H84)/H84</f>
        <v>-1.5403573629081849E-2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1531.3</v>
      </c>
      <c r="F85" s="47">
        <v>1907.5555555555557</v>
      </c>
      <c r="G85" s="21">
        <f>(F85-E85)/E85</f>
        <v>0.24570989065209672</v>
      </c>
      <c r="H85" s="47">
        <v>1935.3333333333333</v>
      </c>
      <c r="I85" s="21">
        <f>(F85-H85)/H85</f>
        <v>-1.4352968193822391E-2</v>
      </c>
    </row>
    <row r="86" spans="1:11" ht="16.5" x14ac:dyDescent="0.3">
      <c r="A86" s="37"/>
      <c r="B86" s="34" t="s">
        <v>74</v>
      </c>
      <c r="C86" s="15" t="s">
        <v>144</v>
      </c>
      <c r="D86" s="13" t="s">
        <v>142</v>
      </c>
      <c r="E86" s="47">
        <v>1466.4285714285713</v>
      </c>
      <c r="F86" s="47">
        <v>1720</v>
      </c>
      <c r="G86" s="21">
        <f>(F86-E86)/E86</f>
        <v>0.17291768144179256</v>
      </c>
      <c r="H86" s="47">
        <v>1720</v>
      </c>
      <c r="I86" s="21">
        <f>(F86-H86)/H86</f>
        <v>0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831</v>
      </c>
      <c r="F87" s="61">
        <v>1020</v>
      </c>
      <c r="G87" s="21">
        <f>(F87-E87)/E87</f>
        <v>0.22743682310469315</v>
      </c>
      <c r="H87" s="61">
        <v>1020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8830</v>
      </c>
      <c r="F88" s="61">
        <v>8982.6666666666661</v>
      </c>
      <c r="G88" s="21">
        <f>(F88-E88)/E88</f>
        <v>1.7289543223857992E-2</v>
      </c>
      <c r="H88" s="61">
        <v>8982.6666666666661</v>
      </c>
      <c r="I88" s="21">
        <f>(F88-H88)/H88</f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1932.8</v>
      </c>
      <c r="F89" s="50">
        <v>2078.8000000000002</v>
      </c>
      <c r="G89" s="23">
        <f>(F89-E89)/E89</f>
        <v>7.5538079470198791E-2</v>
      </c>
      <c r="H89" s="50">
        <v>2072.3000000000002</v>
      </c>
      <c r="I89" s="23">
        <f>(F89-H89)/H89</f>
        <v>3.1366114944747382E-3</v>
      </c>
    </row>
    <row r="90" spans="1:11" ht="15.75" customHeight="1" thickBot="1" x14ac:dyDescent="0.25">
      <c r="A90" s="193" t="s">
        <v>194</v>
      </c>
      <c r="B90" s="194"/>
      <c r="C90" s="194"/>
      <c r="D90" s="195"/>
      <c r="E90" s="86">
        <f>SUM(E83:E89)</f>
        <v>19826.884126984125</v>
      </c>
      <c r="F90" s="86">
        <f>SUM(F83:F89)</f>
        <v>21838.799999999999</v>
      </c>
      <c r="G90" s="120">
        <f t="shared" ref="G90:G91" si="14">(F90-E90)/E90</f>
        <v>0.1014741328052492</v>
      </c>
      <c r="H90" s="86">
        <f>SUM(H83:H89)</f>
        <v>21961.744444444445</v>
      </c>
      <c r="I90" s="111">
        <f t="shared" ref="I90:I91" si="15">(F90-H90)/H90</f>
        <v>-5.5981183441712393E-3</v>
      </c>
    </row>
    <row r="91" spans="1:11" ht="15.75" customHeight="1" thickBot="1" x14ac:dyDescent="0.25">
      <c r="A91" s="193" t="s">
        <v>195</v>
      </c>
      <c r="B91" s="194"/>
      <c r="C91" s="194"/>
      <c r="D91" s="195"/>
      <c r="E91" s="106">
        <f>SUM(E90+E81+E74+E66+E55+E47+E39+E32)</f>
        <v>352954.88330357138</v>
      </c>
      <c r="F91" s="106">
        <f>SUM(F32,F39,F47,F55,F66,F74,F81,F90)</f>
        <v>401311.23214285716</v>
      </c>
      <c r="G91" s="108">
        <f t="shared" si="14"/>
        <v>0.13700433434064485</v>
      </c>
      <c r="H91" s="106">
        <f>SUM(H32,H39,H47,H55,H66,H74,H81,H90)</f>
        <v>398337.9694444444</v>
      </c>
      <c r="I91" s="121">
        <f t="shared" si="15"/>
        <v>7.4641709464943005E-3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5.2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87" t="s">
        <v>3</v>
      </c>
      <c r="B13" s="187"/>
      <c r="C13" s="189" t="s">
        <v>0</v>
      </c>
      <c r="D13" s="183" t="s">
        <v>207</v>
      </c>
      <c r="E13" s="183" t="s">
        <v>208</v>
      </c>
      <c r="F13" s="183" t="s">
        <v>209</v>
      </c>
      <c r="G13" s="183" t="s">
        <v>210</v>
      </c>
      <c r="H13" s="183" t="s">
        <v>211</v>
      </c>
      <c r="I13" s="183" t="s">
        <v>212</v>
      </c>
    </row>
    <row r="14" spans="1:9" ht="24.75" customHeight="1" thickBot="1" x14ac:dyDescent="0.25">
      <c r="A14" s="188"/>
      <c r="B14" s="188"/>
      <c r="C14" s="190"/>
      <c r="D14" s="203"/>
      <c r="E14" s="203"/>
      <c r="F14" s="203"/>
      <c r="G14" s="184"/>
      <c r="H14" s="203"/>
      <c r="I14" s="203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8"/>
    </row>
    <row r="16" spans="1:9" ht="16.5" x14ac:dyDescent="0.3">
      <c r="A16" s="91"/>
      <c r="B16" s="169" t="s">
        <v>4</v>
      </c>
      <c r="C16" s="175" t="s">
        <v>163</v>
      </c>
      <c r="D16" s="134">
        <v>2000</v>
      </c>
      <c r="E16" s="42">
        <v>2500</v>
      </c>
      <c r="F16" s="142">
        <v>2500</v>
      </c>
      <c r="G16" s="143">
        <v>1875</v>
      </c>
      <c r="H16" s="134">
        <v>1500</v>
      </c>
      <c r="I16" s="143">
        <v>2075</v>
      </c>
    </row>
    <row r="17" spans="1:9" ht="16.5" x14ac:dyDescent="0.3">
      <c r="A17" s="92"/>
      <c r="B17" s="170" t="s">
        <v>5</v>
      </c>
      <c r="C17" s="176" t="s">
        <v>164</v>
      </c>
      <c r="D17" s="93">
        <v>3000</v>
      </c>
      <c r="E17" s="46">
        <v>3000</v>
      </c>
      <c r="F17" s="178">
        <v>2500</v>
      </c>
      <c r="G17" s="146">
        <v>2500</v>
      </c>
      <c r="H17" s="93">
        <v>2000</v>
      </c>
      <c r="I17" s="146">
        <v>2600</v>
      </c>
    </row>
    <row r="18" spans="1:9" ht="16.5" x14ac:dyDescent="0.3">
      <c r="A18" s="92"/>
      <c r="B18" s="170" t="s">
        <v>6</v>
      </c>
      <c r="C18" s="176" t="s">
        <v>165</v>
      </c>
      <c r="D18" s="93">
        <v>2000</v>
      </c>
      <c r="E18" s="46">
        <v>2500</v>
      </c>
      <c r="F18" s="178">
        <v>2000</v>
      </c>
      <c r="G18" s="146">
        <v>1500</v>
      </c>
      <c r="H18" s="93">
        <v>2166</v>
      </c>
      <c r="I18" s="146">
        <v>2033.2</v>
      </c>
    </row>
    <row r="19" spans="1:9" ht="16.5" x14ac:dyDescent="0.3">
      <c r="A19" s="92"/>
      <c r="B19" s="170" t="s">
        <v>7</v>
      </c>
      <c r="C19" s="176" t="s">
        <v>166</v>
      </c>
      <c r="D19" s="93">
        <v>850</v>
      </c>
      <c r="E19" s="46">
        <v>500</v>
      </c>
      <c r="F19" s="178">
        <v>1500</v>
      </c>
      <c r="G19" s="146">
        <v>1000</v>
      </c>
      <c r="H19" s="93">
        <v>916</v>
      </c>
      <c r="I19" s="146">
        <v>953.2</v>
      </c>
    </row>
    <row r="20" spans="1:9" ht="16.5" x14ac:dyDescent="0.3">
      <c r="A20" s="92"/>
      <c r="B20" s="170" t="s">
        <v>8</v>
      </c>
      <c r="C20" s="176" t="s">
        <v>167</v>
      </c>
      <c r="D20" s="93">
        <v>4500</v>
      </c>
      <c r="E20" s="46">
        <v>3000</v>
      </c>
      <c r="F20" s="178">
        <v>3500</v>
      </c>
      <c r="G20" s="146">
        <v>4000</v>
      </c>
      <c r="H20" s="93">
        <v>3000</v>
      </c>
      <c r="I20" s="146">
        <v>3600</v>
      </c>
    </row>
    <row r="21" spans="1:9" ht="16.5" x14ac:dyDescent="0.3">
      <c r="A21" s="92"/>
      <c r="B21" s="170" t="s">
        <v>9</v>
      </c>
      <c r="C21" s="176" t="s">
        <v>168</v>
      </c>
      <c r="D21" s="93">
        <v>2000</v>
      </c>
      <c r="E21" s="46">
        <v>2000</v>
      </c>
      <c r="F21" s="178">
        <v>2000</v>
      </c>
      <c r="G21" s="146">
        <v>1875</v>
      </c>
      <c r="H21" s="93">
        <v>1500</v>
      </c>
      <c r="I21" s="146">
        <v>1875</v>
      </c>
    </row>
    <row r="22" spans="1:9" ht="16.5" x14ac:dyDescent="0.3">
      <c r="A22" s="92"/>
      <c r="B22" s="170" t="s">
        <v>10</v>
      </c>
      <c r="C22" s="176" t="s">
        <v>169</v>
      </c>
      <c r="D22" s="93">
        <v>1500</v>
      </c>
      <c r="E22" s="46">
        <v>1750</v>
      </c>
      <c r="F22" s="178">
        <v>2000</v>
      </c>
      <c r="G22" s="146">
        <v>1000</v>
      </c>
      <c r="H22" s="93">
        <v>1083</v>
      </c>
      <c r="I22" s="146">
        <v>1466.6</v>
      </c>
    </row>
    <row r="23" spans="1:9" ht="16.5" x14ac:dyDescent="0.3">
      <c r="A23" s="92"/>
      <c r="B23" s="170" t="s">
        <v>11</v>
      </c>
      <c r="C23" s="176" t="s">
        <v>170</v>
      </c>
      <c r="D23" s="93">
        <v>330</v>
      </c>
      <c r="E23" s="46">
        <v>500</v>
      </c>
      <c r="F23" s="178">
        <v>500</v>
      </c>
      <c r="G23" s="146">
        <v>500</v>
      </c>
      <c r="H23" s="93">
        <v>300</v>
      </c>
      <c r="I23" s="146">
        <v>426</v>
      </c>
    </row>
    <row r="24" spans="1:9" ht="16.5" x14ac:dyDescent="0.3">
      <c r="A24" s="92"/>
      <c r="B24" s="170" t="s">
        <v>12</v>
      </c>
      <c r="C24" s="176" t="s">
        <v>171</v>
      </c>
      <c r="D24" s="93"/>
      <c r="E24" s="46">
        <v>350</v>
      </c>
      <c r="F24" s="178">
        <v>500</v>
      </c>
      <c r="G24" s="146">
        <v>500</v>
      </c>
      <c r="H24" s="93">
        <v>666</v>
      </c>
      <c r="I24" s="146">
        <v>504</v>
      </c>
    </row>
    <row r="25" spans="1:9" ht="16.5" x14ac:dyDescent="0.3">
      <c r="A25" s="92"/>
      <c r="B25" s="170" t="s">
        <v>13</v>
      </c>
      <c r="C25" s="176" t="s">
        <v>172</v>
      </c>
      <c r="D25" s="93"/>
      <c r="E25" s="46">
        <v>500</v>
      </c>
      <c r="F25" s="178">
        <v>500</v>
      </c>
      <c r="G25" s="146">
        <v>500</v>
      </c>
      <c r="H25" s="93">
        <v>500</v>
      </c>
      <c r="I25" s="146">
        <v>500</v>
      </c>
    </row>
    <row r="26" spans="1:9" ht="16.5" x14ac:dyDescent="0.3">
      <c r="A26" s="92"/>
      <c r="B26" s="170" t="s">
        <v>14</v>
      </c>
      <c r="C26" s="176" t="s">
        <v>173</v>
      </c>
      <c r="D26" s="93">
        <v>330</v>
      </c>
      <c r="E26" s="46">
        <v>500</v>
      </c>
      <c r="F26" s="178">
        <v>500</v>
      </c>
      <c r="G26" s="146">
        <v>500</v>
      </c>
      <c r="H26" s="93">
        <v>500</v>
      </c>
      <c r="I26" s="146">
        <v>466</v>
      </c>
    </row>
    <row r="27" spans="1:9" ht="17.25" thickBot="1" x14ac:dyDescent="0.35">
      <c r="A27" s="92"/>
      <c r="B27" s="171" t="s">
        <v>15</v>
      </c>
      <c r="C27" s="176" t="s">
        <v>174</v>
      </c>
      <c r="D27" s="93">
        <v>1500</v>
      </c>
      <c r="E27" s="46">
        <v>1500</v>
      </c>
      <c r="F27" s="178">
        <v>1250</v>
      </c>
      <c r="G27" s="146">
        <v>1500</v>
      </c>
      <c r="H27" s="93">
        <v>1000</v>
      </c>
      <c r="I27" s="146">
        <v>1350</v>
      </c>
    </row>
    <row r="28" spans="1:9" ht="16.5" x14ac:dyDescent="0.3">
      <c r="A28" s="92"/>
      <c r="B28" s="169" t="s">
        <v>16</v>
      </c>
      <c r="C28" s="176" t="s">
        <v>175</v>
      </c>
      <c r="D28" s="93">
        <v>330</v>
      </c>
      <c r="E28" s="46">
        <v>500</v>
      </c>
      <c r="F28" s="178">
        <v>750</v>
      </c>
      <c r="G28" s="146">
        <v>500</v>
      </c>
      <c r="H28" s="93">
        <v>500</v>
      </c>
      <c r="I28" s="146">
        <v>516</v>
      </c>
    </row>
    <row r="29" spans="1:9" ht="16.5" x14ac:dyDescent="0.3">
      <c r="A29" s="92"/>
      <c r="B29" s="172" t="s">
        <v>17</v>
      </c>
      <c r="C29" s="176" t="s">
        <v>176</v>
      </c>
      <c r="D29" s="93"/>
      <c r="E29" s="46">
        <v>1500</v>
      </c>
      <c r="F29" s="178">
        <v>1000</v>
      </c>
      <c r="G29" s="146">
        <v>1000</v>
      </c>
      <c r="H29" s="93">
        <v>1000</v>
      </c>
      <c r="I29" s="146">
        <v>1125</v>
      </c>
    </row>
    <row r="30" spans="1:9" ht="16.5" x14ac:dyDescent="0.3">
      <c r="A30" s="92"/>
      <c r="B30" s="170" t="s">
        <v>18</v>
      </c>
      <c r="C30" s="176" t="s">
        <v>177</v>
      </c>
      <c r="D30" s="93"/>
      <c r="E30" s="46">
        <v>2500</v>
      </c>
      <c r="F30" s="178">
        <v>1500</v>
      </c>
      <c r="G30" s="146">
        <v>1000</v>
      </c>
      <c r="H30" s="93">
        <v>1166</v>
      </c>
      <c r="I30" s="146">
        <v>1541.5</v>
      </c>
    </row>
    <row r="31" spans="1:9" ht="17.25" thickBot="1" x14ac:dyDescent="0.35">
      <c r="A31" s="94"/>
      <c r="B31" s="171" t="s">
        <v>19</v>
      </c>
      <c r="C31" s="177" t="s">
        <v>178</v>
      </c>
      <c r="D31" s="136">
        <v>950</v>
      </c>
      <c r="E31" s="49">
        <v>1500</v>
      </c>
      <c r="F31" s="179">
        <v>1500</v>
      </c>
      <c r="G31" s="95">
        <v>1375</v>
      </c>
      <c r="H31" s="136">
        <v>1166</v>
      </c>
      <c r="I31" s="95">
        <v>1298.2</v>
      </c>
    </row>
    <row r="32" spans="1:9" ht="17.25" customHeight="1" thickBot="1" x14ac:dyDescent="0.3">
      <c r="A32" s="90" t="s">
        <v>20</v>
      </c>
      <c r="B32" s="151" t="s">
        <v>21</v>
      </c>
      <c r="C32" s="173"/>
      <c r="D32" s="174"/>
      <c r="E32" s="154"/>
      <c r="F32" s="155"/>
      <c r="G32" s="174"/>
      <c r="H32" s="156"/>
      <c r="I32" s="157"/>
    </row>
    <row r="33" spans="1:9" ht="16.5" x14ac:dyDescent="0.3">
      <c r="A33" s="91"/>
      <c r="B33" s="141" t="s">
        <v>26</v>
      </c>
      <c r="C33" s="158" t="s">
        <v>179</v>
      </c>
      <c r="D33" s="134">
        <v>3500</v>
      </c>
      <c r="E33" s="42">
        <v>3000</v>
      </c>
      <c r="F33" s="142">
        <v>2250</v>
      </c>
      <c r="G33" s="143">
        <v>2750</v>
      </c>
      <c r="H33" s="135">
        <v>2000</v>
      </c>
      <c r="I33" s="143">
        <v>2700</v>
      </c>
    </row>
    <row r="34" spans="1:9" ht="16.5" x14ac:dyDescent="0.3">
      <c r="A34" s="92"/>
      <c r="B34" s="144" t="s">
        <v>27</v>
      </c>
      <c r="C34" s="15" t="s">
        <v>180</v>
      </c>
      <c r="D34" s="93">
        <v>3500</v>
      </c>
      <c r="E34" s="46">
        <v>3000</v>
      </c>
      <c r="F34" s="145">
        <v>2000</v>
      </c>
      <c r="G34" s="146">
        <v>2750</v>
      </c>
      <c r="H34" s="32">
        <v>2000</v>
      </c>
      <c r="I34" s="146">
        <v>2650</v>
      </c>
    </row>
    <row r="35" spans="1:9" ht="16.5" x14ac:dyDescent="0.3">
      <c r="A35" s="92"/>
      <c r="B35" s="149" t="s">
        <v>28</v>
      </c>
      <c r="C35" s="15" t="s">
        <v>181</v>
      </c>
      <c r="D35" s="93">
        <v>1000</v>
      </c>
      <c r="E35" s="46">
        <v>1250</v>
      </c>
      <c r="F35" s="145">
        <v>1500</v>
      </c>
      <c r="G35" s="146">
        <v>1250</v>
      </c>
      <c r="H35" s="32">
        <v>1166</v>
      </c>
      <c r="I35" s="146">
        <v>1233.2</v>
      </c>
    </row>
    <row r="36" spans="1:9" ht="16.5" x14ac:dyDescent="0.3">
      <c r="A36" s="92"/>
      <c r="B36" s="144" t="s">
        <v>29</v>
      </c>
      <c r="C36" s="15" t="s">
        <v>182</v>
      </c>
      <c r="D36" s="93">
        <v>750</v>
      </c>
      <c r="E36" s="46">
        <v>1500</v>
      </c>
      <c r="F36" s="145">
        <v>1500</v>
      </c>
      <c r="G36" s="146">
        <v>1500</v>
      </c>
      <c r="H36" s="32">
        <v>1000</v>
      </c>
      <c r="I36" s="146">
        <v>1250</v>
      </c>
    </row>
    <row r="37" spans="1:9" ht="16.5" customHeight="1" thickBot="1" x14ac:dyDescent="0.35">
      <c r="A37" s="94"/>
      <c r="B37" s="149" t="s">
        <v>30</v>
      </c>
      <c r="C37" s="15" t="s">
        <v>183</v>
      </c>
      <c r="D37" s="159">
        <v>1500</v>
      </c>
      <c r="E37" s="49">
        <v>1750</v>
      </c>
      <c r="F37" s="148">
        <v>1500</v>
      </c>
      <c r="G37" s="160">
        <v>1750</v>
      </c>
      <c r="H37" s="137">
        <v>1500</v>
      </c>
      <c r="I37" s="95">
        <v>1600</v>
      </c>
    </row>
    <row r="38" spans="1:9" ht="17.25" customHeight="1" thickBot="1" x14ac:dyDescent="0.3">
      <c r="A38" s="90" t="s">
        <v>25</v>
      </c>
      <c r="B38" s="151" t="s">
        <v>51</v>
      </c>
      <c r="C38" s="152"/>
      <c r="D38" s="153"/>
      <c r="E38" s="161"/>
      <c r="F38" s="155"/>
      <c r="G38" s="162"/>
      <c r="H38" s="163"/>
      <c r="I38" s="95"/>
    </row>
    <row r="39" spans="1:9" ht="17.25" thickBot="1" x14ac:dyDescent="0.35">
      <c r="A39" s="91"/>
      <c r="B39" s="141" t="s">
        <v>31</v>
      </c>
      <c r="C39" s="164" t="s">
        <v>213</v>
      </c>
      <c r="D39" s="42">
        <v>33000</v>
      </c>
      <c r="E39" s="42">
        <v>32000</v>
      </c>
      <c r="F39" s="142">
        <v>35000</v>
      </c>
      <c r="G39" s="165">
        <v>27000</v>
      </c>
      <c r="H39" s="166">
        <v>26666</v>
      </c>
      <c r="I39" s="95">
        <v>30733.200000000001</v>
      </c>
    </row>
    <row r="40" spans="1:9" ht="17.25" thickBot="1" x14ac:dyDescent="0.35">
      <c r="A40" s="94"/>
      <c r="B40" s="147" t="s">
        <v>32</v>
      </c>
      <c r="C40" s="150" t="s">
        <v>185</v>
      </c>
      <c r="D40" s="49">
        <v>16500</v>
      </c>
      <c r="E40" s="49">
        <v>20000</v>
      </c>
      <c r="F40" s="148">
        <v>22000</v>
      </c>
      <c r="G40" s="85">
        <v>17000</v>
      </c>
      <c r="H40" s="167">
        <v>18666</v>
      </c>
      <c r="I40" s="95">
        <v>18833.2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23-12-2019</vt:lpstr>
      <vt:lpstr>By Order</vt:lpstr>
      <vt:lpstr>All Stores</vt:lpstr>
      <vt:lpstr>'23-12-2019'!Print_Titles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2019-12-12T12:20:03Z</cp:lastPrinted>
  <dcterms:created xsi:type="dcterms:W3CDTF">2010-10-20T06:23:14Z</dcterms:created>
  <dcterms:modified xsi:type="dcterms:W3CDTF">2019-12-26T11:56:55Z</dcterms:modified>
</cp:coreProperties>
</file>