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30-12-2019" sheetId="9" r:id="rId4"/>
    <sheet name="By Order" sheetId="11" r:id="rId5"/>
    <sheet name="All Stores" sheetId="12" r:id="rId6"/>
  </sheets>
  <definedNames>
    <definedName name="_xlnm.Print_Titles" localSheetId="3">'30-12-2019'!$12:$14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9" i="11"/>
  <c r="G89" i="11"/>
  <c r="I83" i="11"/>
  <c r="G83" i="11"/>
  <c r="I84" i="11"/>
  <c r="G84" i="11"/>
  <c r="I79" i="11"/>
  <c r="G79" i="11"/>
  <c r="I80" i="11"/>
  <c r="G80" i="11"/>
  <c r="I78" i="11"/>
  <c r="G78" i="11"/>
  <c r="I77" i="11"/>
  <c r="G77" i="11"/>
  <c r="I76" i="11"/>
  <c r="G76" i="11"/>
  <c r="I70" i="11"/>
  <c r="G70" i="11"/>
  <c r="I72" i="11"/>
  <c r="G72" i="11"/>
  <c r="I73" i="11"/>
  <c r="G73" i="11"/>
  <c r="I69" i="11"/>
  <c r="G69" i="11"/>
  <c r="I68" i="11"/>
  <c r="G68" i="11"/>
  <c r="I71" i="11"/>
  <c r="G71" i="11"/>
  <c r="I65" i="11"/>
  <c r="G65" i="11"/>
  <c r="I64" i="11"/>
  <c r="G64" i="11"/>
  <c r="I63" i="11"/>
  <c r="G63" i="11"/>
  <c r="I62" i="11"/>
  <c r="G62" i="11"/>
  <c r="I57" i="11"/>
  <c r="G57" i="11"/>
  <c r="I61" i="11"/>
  <c r="G61" i="11"/>
  <c r="I60" i="11"/>
  <c r="G60" i="11"/>
  <c r="I59" i="11"/>
  <c r="G59" i="11"/>
  <c r="I58" i="11"/>
  <c r="G58" i="11"/>
  <c r="I51" i="11"/>
  <c r="G51" i="11"/>
  <c r="I54" i="11"/>
  <c r="G54" i="11"/>
  <c r="I53" i="11"/>
  <c r="G53" i="11"/>
  <c r="I50" i="11"/>
  <c r="G50" i="11"/>
  <c r="I49" i="11"/>
  <c r="G49" i="11"/>
  <c r="I52" i="11"/>
  <c r="G52" i="11"/>
  <c r="I45" i="11"/>
  <c r="G45" i="11"/>
  <c r="I44" i="11"/>
  <c r="G44" i="11"/>
  <c r="I46" i="11"/>
  <c r="G46" i="11"/>
  <c r="I43" i="11"/>
  <c r="G43" i="11"/>
  <c r="I42" i="11"/>
  <c r="G42" i="11"/>
  <c r="I41" i="11"/>
  <c r="G41" i="11"/>
  <c r="I37" i="11"/>
  <c r="G37" i="11"/>
  <c r="I38" i="11"/>
  <c r="G38" i="11"/>
  <c r="I36" i="11"/>
  <c r="G36" i="11"/>
  <c r="I35" i="11"/>
  <c r="G35" i="11"/>
  <c r="I34" i="11"/>
  <c r="G34" i="11"/>
  <c r="I26" i="11"/>
  <c r="G26" i="11"/>
  <c r="I22" i="11"/>
  <c r="G22" i="11"/>
  <c r="I30" i="11"/>
  <c r="G30" i="11"/>
  <c r="I24" i="11"/>
  <c r="G24" i="11"/>
  <c r="I16" i="11"/>
  <c r="G16" i="11"/>
  <c r="I25" i="11"/>
  <c r="G25" i="11"/>
  <c r="I28" i="11"/>
  <c r="G28" i="11"/>
  <c r="I31" i="11"/>
  <c r="G31" i="11"/>
  <c r="I27" i="11"/>
  <c r="G27" i="11"/>
  <c r="I21" i="11"/>
  <c r="G21" i="11"/>
  <c r="I18" i="11"/>
  <c r="G18" i="11"/>
  <c r="I29" i="11"/>
  <c r="G29" i="11"/>
  <c r="I19" i="11"/>
  <c r="G19" i="11"/>
  <c r="I23" i="11"/>
  <c r="G23" i="11"/>
  <c r="I20" i="11"/>
  <c r="G20" i="11"/>
  <c r="I17" i="11"/>
  <c r="G17" i="11"/>
  <c r="I34" i="7" l="1"/>
  <c r="D40" i="8" l="1"/>
  <c r="E40" i="8" l="1"/>
  <c r="G70" i="9" l="1"/>
  <c r="I70" i="9"/>
  <c r="G71" i="9"/>
  <c r="I71" i="9"/>
  <c r="G72" i="9"/>
  <c r="I72" i="9"/>
  <c r="G73" i="9"/>
  <c r="I73" i="9"/>
  <c r="G74" i="9"/>
  <c r="I74" i="9"/>
  <c r="I17" i="9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<sst xmlns="http://schemas.openxmlformats.org/spreadsheetml/2006/main" count="848" uniqueCount="225">
  <si>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</si>
  <si>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</si>
  <si>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</si>
  <si>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</si>
  <si>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</si>
  <si>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</si>
  <si>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</si>
  <si>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</si>
  <si>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</si>
  <si>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</si>
  <si>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</si>
  <si>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</si>
  <si>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</si>
  <si>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</si>
  <si>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</si>
  <si>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</si>
  <si>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</si>
  <si>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</si>
  <si>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</si>
  <si>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</si>
  <si>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</si>
  <si>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</si>
  <si>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</si>
  <si>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</si>
  <si>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</si>
  <si>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</si>
  <si>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</si>
  <si>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</si>
  <si>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</si>
  <si>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</si>
  <si>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</si>
  <si>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</si>
  <si>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</si>
  <si>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</si>
  <si>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</si>
  <si>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</si>
  <si>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</si>
  <si>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</si>
  <si>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</si>
  <si>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</si>
  <si>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</si>
  <si>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</si>
  <si>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</si>
  <si>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</si>
  <si>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</si>
  <si>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</si>
  <si>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</si>
  <si>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</si>
  <si>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</si>
  <si>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</si>
  <si>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</si>
  <si>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</si>
  <si>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</si>
  <si>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</si>
  <si>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</si>
  <si>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</si>
  <si>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</si>
  <si>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</si>
  <si>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</si>
  <si>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</si>
  <si>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</si>
  <si>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</si>
  <si>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</si>
  <si>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</si>
  <si>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</si>
  <si>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</si>
  <si>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</si>
  <si>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</si>
  <si>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</si>
  <si>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</si>
  <si>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</si>
  <si>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</si>
  <si>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</si>
  <si>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</si>
  <si>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</si>
  <si>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</si>
  <si>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</si>
  <si>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</si>
  <si>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</si>
  <si>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</si>
  <si>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</si>
  <si>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</si>
  <si>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</si>
  <si>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</si>
  <si>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</si>
  <si>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</si>
  <si>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</si>
  <si>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</si>
  <si>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</si>
  <si>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</si>
  <si>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</si>
  <si>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</si>
  <si>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</si>
  <si>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</si>
  <si>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</si>
  <si>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</si>
  <si>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</si>
  <si>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</si>
  <si>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</si>
  <si>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</si>
  <si>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</si>
  <si>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</si>
  <si>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</si>
  <si>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</si>
  <si>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</si>
  <si>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</si>
  <si>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</si>
  <si>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</si>
  <si>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</si>
  <si>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</si>
  <si>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</si>
  <si>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</si>
  <si>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</si>
  <si>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</si>
  <si>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</si>
  <si>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</si>
  <si>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</si>
  <si>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</si>
  <si>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</si>
  <si>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</si>
  <si>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</si>
  <si>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</si>
  <si>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</si>
  <si>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</si>
  <si>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</si>
  <si>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</si>
  <si>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</si>
  <si>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</si>
  <si>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</si>
  <si>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</si>
  <si>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</si>
  <si>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</si>
  <si>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</si>
  <si>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</si>
  <si>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</si>
  <si>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</si>
  <si>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</si>
  <si>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</si>
  <si>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</si>
  <si>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</si>
  <si>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</si>
  <si>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</si>
  <si>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</si>
  <si>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</si>
  <si>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</si>
  <si>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</si>
  <si>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</si>
  <si>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</si>
  <si>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</si>
  <si>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</si>
  <si>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</si>
  <si>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</si>
  <si>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</si>
  <si>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</si>
  <si>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</si>
  <si>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</si>
  <si>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</si>
  <si>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</si>
  <si>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</si>
  <si>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</si>
  <si>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</si>
  <si>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</si>
  <si>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</si>
  <si>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</si>
  <si>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</si>
  <si>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</si>
  <si>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</si>
  <si>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</si>
  <si>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</si>
  <si>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</si>
  <si>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</si>
  <si>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</si>
  <si>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</si>
  <si>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</si>
  <si>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</si>
  <si>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</si>
  <si>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</si>
  <si>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</si>
  <si>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</si>
  <si>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</si>
  <si>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</si>
  <si>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</si>
  <si>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</si>
  <si>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</si>
  <si>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</si>
  <si>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</si>
  <si>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</si>
  <si>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</si>
  <si>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</si>
  <si>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</si>
  <si>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</si>
  <si>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</si>
  <si>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</si>
  <si>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</si>
  <si>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</si>
  <si>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</si>
  <si>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</si>
  <si>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</si>
  <si>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</si>
  <si>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</si>
  <si>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</si>
  <si>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</si>
  <si>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</si>
  <si>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</si>
  <si>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</si>
  <si>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</si>
  <si>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</si>
  <si>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</si>
  <si>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</si>
  <si>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</si>
  <si>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</si>
  <si>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</si>
  <si>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</si>
  <si>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</si>
  <si>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</si>
  <si>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</si>
  <si>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</si>
  <si>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2018 (ل.ل.)</t>
  </si>
  <si>
    <t>معدل أسعار  السوبرماركات في 23-12-2019 (ل.ل.)</t>
  </si>
  <si>
    <t>معدل أسعار المحلات والملاحم في 23-12-2019 (ل.ل.)</t>
  </si>
  <si>
    <t>المعدل العام للأسعار في 23-12-2019  (ل.ل.)</t>
  </si>
  <si>
    <t>معدل أسعار  السوبرماركات في 30-12-2019 (ل.ل.)</t>
  </si>
  <si>
    <t xml:space="preserve"> التاريخ 30 كانون الأول 2019</t>
  </si>
  <si>
    <t>معدل أسعار المحلات والملاحم في 30-12-2019 (ل.ل.)</t>
  </si>
  <si>
    <t>المعدل العام للأسعار في 30-12-2019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</si>
</sst>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80" t="s">
        <v>202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1" t="s">
        <v>3</v>
      </c>
      <c r="B12" s="187"/>
      <c r="C12" s="185" t="s">
        <v>0</v>
      </c>
      <c r="D12" s="183" t="s">
        <v>23</v>
      </c>
      <c r="E12" s="183" t="s">
        <v>217</v>
      </c>
      <c r="F12" s="183" t="s">
        <v>221</v>
      </c>
      <c r="G12" s="183" t="s">
        <v>197</v>
      </c>
      <c r="H12" s="183" t="s">
        <v>218</v>
      </c>
      <c r="I12" s="183" t="s">
        <v>187</v>
      </c>
    </row>
    <row r="13" spans="1:9" ht="38.25" customHeight="1" thickBot="1" x14ac:dyDescent="0.25">
      <c r="A13" s="182"/>
      <c r="B13" s="188"/>
      <c r="C13" s="186"/>
      <c r="D13" s="184"/>
      <c r="E13" s="184"/>
      <c r="F13" s="184"/>
      <c r="G13" s="184"/>
      <c r="H13" s="184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1544.3667499999999</v>
      </c>
      <c r="F15" s="43">
        <v>1852.8</v>
      </c>
      <c r="G15" s="45">
        <f t="shared" ref="G15:G30" si="0">(F15-E15)/E15</f>
        <v>0.19971502882977768</v>
      </c>
      <c r="H15" s="43">
        <v>1862.8</v>
      </c>
      <c r="I15" s="45">
        <f>(F15-H15)/H15</f>
        <v>-5.3682628301481641E-3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2707.49</v>
      </c>
      <c r="F16" s="47">
        <v>2726.4444444444443</v>
      </c>
      <c r="G16" s="48">
        <f t="shared" si="0"/>
        <v>7.00074402655026E-3</v>
      </c>
      <c r="H16" s="47">
        <v>2467.8000000000002</v>
      </c>
      <c r="I16" s="44">
        <f t="shared" ref="I16:I30" si="1">(F16-H16)/H16</f>
        <v>0.10480770096622261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1619.7525000000001</v>
      </c>
      <c r="F17" s="47">
        <v>1742</v>
      </c>
      <c r="G17" s="48">
        <f t="shared" si="0"/>
        <v>7.5472950342722084E-2</v>
      </c>
      <c r="H17" s="47">
        <v>1518.8</v>
      </c>
      <c r="I17" s="44">
        <f>(F17-H17)/H17</f>
        <v>0.14695812483539639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778.57500000000005</v>
      </c>
      <c r="F18" s="47">
        <v>808.8</v>
      </c>
      <c r="G18" s="48">
        <f t="shared" si="0"/>
        <v>3.8820922839803366E-2</v>
      </c>
      <c r="H18" s="47">
        <v>808.8</v>
      </c>
      <c r="I18" s="44">
        <f t="shared" si="1"/>
        <v>0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2989.0222222222224</v>
      </c>
      <c r="F19" s="47">
        <v>3554.75</v>
      </c>
      <c r="G19" s="48">
        <f>(F19-E19)/E19</f>
        <v>0.18926850846802368</v>
      </c>
      <c r="H19" s="47">
        <v>2904.75</v>
      </c>
      <c r="I19" s="44">
        <f>(F19-H19)/H19</f>
        <v>0.22377140889921679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1749.0900000000001</v>
      </c>
      <c r="F20" s="47">
        <v>1748.8</v>
      </c>
      <c r="G20" s="48">
        <f t="shared" si="0"/>
        <v>-1.6580050197542205E-4</v>
      </c>
      <c r="H20" s="47">
        <v>1848.8</v>
      </c>
      <c r="I20" s="44">
        <f t="shared" si="1"/>
        <v>-5.4089138900908697E-2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1284.4749999999999</v>
      </c>
      <c r="F21" s="47">
        <v>1423.8</v>
      </c>
      <c r="G21" s="48">
        <f t="shared" si="0"/>
        <v>0.10846844041339851</v>
      </c>
      <c r="H21" s="47">
        <v>1324.8</v>
      </c>
      <c r="I21" s="44">
        <f t="shared" si="1"/>
        <v>7.4728260869565216E-2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430.63749999999999</v>
      </c>
      <c r="F22" s="47">
        <v>413.2</v>
      </c>
      <c r="G22" s="48">
        <f t="shared" si="0"/>
        <v>-4.0492293402223448E-2</v>
      </c>
      <c r="H22" s="47">
        <v>393.2</v>
      </c>
      <c r="I22" s="44">
        <f t="shared" si="1"/>
        <v>5.0864699898270603E-2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541.51250000000005</v>
      </c>
      <c r="F23" s="47">
        <v>619.79999999999995</v>
      </c>
      <c r="G23" s="48">
        <f t="shared" si="0"/>
        <v>0.14457191662242314</v>
      </c>
      <c r="H23" s="47">
        <v>594.79999999999995</v>
      </c>
      <c r="I23" s="44">
        <f t="shared" si="1"/>
        <v>4.2030934767989241E-2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528.65</v>
      </c>
      <c r="F24" s="47">
        <v>633.11111111111109</v>
      </c>
      <c r="G24" s="48">
        <f t="shared" si="0"/>
        <v>0.19759975619239784</v>
      </c>
      <c r="H24" s="47">
        <v>585</v>
      </c>
      <c r="I24" s="44">
        <f t="shared" si="1"/>
        <v>8.2241215574548859E-2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500.54999999999995</v>
      </c>
      <c r="F25" s="47">
        <v>544.79999999999995</v>
      </c>
      <c r="G25" s="48">
        <f t="shared" si="0"/>
        <v>8.8402756967335933E-2</v>
      </c>
      <c r="H25" s="47">
        <v>539.79999999999995</v>
      </c>
      <c r="I25" s="44">
        <f t="shared" si="1"/>
        <v>9.262689885142646E-3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1543.2249999999999</v>
      </c>
      <c r="F26" s="47">
        <v>1138.8</v>
      </c>
      <c r="G26" s="48">
        <f t="shared" si="0"/>
        <v>-0.26206483176464868</v>
      </c>
      <c r="H26" s="47">
        <v>1318.8</v>
      </c>
      <c r="I26" s="44">
        <f t="shared" si="1"/>
        <v>-0.13648771610555049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527.73749999999995</v>
      </c>
      <c r="F27" s="47">
        <v>577.77777777777783</v>
      </c>
      <c r="G27" s="48">
        <f t="shared" si="0"/>
        <v>9.4820394187977691E-2</v>
      </c>
      <c r="H27" s="47">
        <v>595</v>
      </c>
      <c r="I27" s="44">
        <f t="shared" si="1"/>
        <v>-2.8944911297852389E-2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1188.2593750000001</v>
      </c>
      <c r="F28" s="47">
        <v>1029.7</v>
      </c>
      <c r="G28" s="48">
        <f t="shared" si="0"/>
        <v>-0.13343835389474629</v>
      </c>
      <c r="H28" s="47">
        <v>998.8</v>
      </c>
      <c r="I28" s="44">
        <f t="shared" si="1"/>
        <v>3.0937124549459443E-2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1208.6875</v>
      </c>
      <c r="F29" s="47">
        <v>2028.3333333333333</v>
      </c>
      <c r="G29" s="48">
        <f t="shared" si="0"/>
        <v>0.6781288243101159</v>
      </c>
      <c r="H29" s="47">
        <v>2050.5555555555557</v>
      </c>
      <c r="I29" s="44">
        <f t="shared" si="1"/>
        <v>-1.0837171498239045E-2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1257.0650000000001</v>
      </c>
      <c r="F30" s="50">
        <v>1174.7</v>
      </c>
      <c r="G30" s="51">
        <f t="shared" si="0"/>
        <v>-6.5521671512610735E-2</v>
      </c>
      <c r="H30" s="50">
        <v>1148.8</v>
      </c>
      <c r="I30" s="56">
        <f t="shared" si="1"/>
        <v>2.2545264623955511E-2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43">
        <v>2005</v>
      </c>
      <c r="G32" s="45">
        <f>(F32-E32)/E32</f>
        <v>-0.17766783727666555</v>
      </c>
      <c r="H32" s="43">
        <v>2273.75</v>
      </c>
      <c r="I32" s="44">
        <f>(F32-H32)/H32</f>
        <v>-0.11819681143485432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47">
        <v>1888.8</v>
      </c>
      <c r="G33" s="48">
        <f>(F33-E33)/E33</f>
        <v>-0.15796981922742578</v>
      </c>
      <c r="H33" s="47">
        <v>2103.8000000000002</v>
      </c>
      <c r="I33" s="44">
        <f>(F33-H33)/H33</f>
        <v>-0.10219602623823568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47">
        <v>1360</v>
      </c>
      <c r="G34" s="48">
        <f>(F34-E34)/E34</f>
        <v>0.17108118348086668</v>
      </c>
      <c r="H34" s="47">
        <v>1355</v>
      </c>
      <c r="I34" s="44">
        <f>(F34-H34)/H34</f>
        <v>3.6900369003690036E-3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47">
        <v>1504.875</v>
      </c>
      <c r="G35" s="48">
        <f>(F35-E35)/E35</f>
        <v>0.13130775254502727</v>
      </c>
      <c r="H35" s="47">
        <v>1536.25</v>
      </c>
      <c r="I35" s="44">
        <f>(F35-H35)/H35</f>
        <v>-2.0423108218063465E-2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50">
        <v>1399.7</v>
      </c>
      <c r="G36" s="51">
        <f>(F36-E36)/E36</f>
        <v>0.15672906078261237</v>
      </c>
      <c r="H36" s="50">
        <v>1368.8</v>
      </c>
      <c r="I36" s="56">
        <f>(F36-H36)/H36</f>
        <v>2.2574517825832915E-2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26391.363055555554</v>
      </c>
      <c r="F38" s="43">
        <v>32542</v>
      </c>
      <c r="G38" s="45">
        <f t="shared" ref="G38:G43" si="2">(F38-E38)/E38</f>
        <v>0.23305491768261272</v>
      </c>
      <c r="H38" s="43">
        <v>32542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15193.075000000001</v>
      </c>
      <c r="F39" s="57">
        <v>17542</v>
      </c>
      <c r="G39" s="48">
        <f t="shared" si="2"/>
        <v>0.15460497628031186</v>
      </c>
      <c r="H39" s="57">
        <v>17542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10690.6875</v>
      </c>
      <c r="F40" s="57">
        <v>13922.25</v>
      </c>
      <c r="G40" s="48">
        <f t="shared" si="2"/>
        <v>0.30227826788501677</v>
      </c>
      <c r="H40" s="57">
        <v>13922.25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5953.2</v>
      </c>
      <c r="F41" s="47">
        <v>5461.2</v>
      </c>
      <c r="G41" s="48">
        <f t="shared" si="2"/>
        <v>-8.2644628099173556E-2</v>
      </c>
      <c r="H41" s="47">
        <v>5421.2</v>
      </c>
      <c r="I41" s="44">
        <f t="shared" si="3"/>
        <v>7.3784401977421976E-3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9968.5119047619046</v>
      </c>
      <c r="F42" s="47">
        <v>13330</v>
      </c>
      <c r="G42" s="48">
        <f t="shared" si="2"/>
        <v>0.33721062154044584</v>
      </c>
      <c r="H42" s="47">
        <v>13330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12760</v>
      </c>
      <c r="F43" s="50">
        <v>13900</v>
      </c>
      <c r="G43" s="51">
        <f t="shared" si="2"/>
        <v>8.9341692789968646E-2</v>
      </c>
      <c r="H43" s="50">
        <v>13900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6510.666666666667</v>
      </c>
      <c r="F45" s="43">
        <v>7258.3</v>
      </c>
      <c r="G45" s="45">
        <f t="shared" ref="G45:G50" si="4">(F45-E45)/E45</f>
        <v>0.11483207044849475</v>
      </c>
      <c r="H45" s="43">
        <v>7208.3</v>
      </c>
      <c r="I45" s="44">
        <f t="shared" ref="I45:I50" si="5">(F45-H45)/H45</f>
        <v>6.9364482610324209E-3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6144.2222222222226</v>
      </c>
      <c r="F46" s="47">
        <v>6313.8888888888887</v>
      </c>
      <c r="G46" s="48">
        <f t="shared" si="4"/>
        <v>2.7614018590183993E-2</v>
      </c>
      <c r="H46" s="47">
        <v>6313.8888888888887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19287.098214285714</v>
      </c>
      <c r="F47" s="47">
        <v>20792.5</v>
      </c>
      <c r="G47" s="48">
        <f t="shared" si="4"/>
        <v>7.8052269397334936E-2</v>
      </c>
      <c r="H47" s="47">
        <v>20792.5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18663.571166666668</v>
      </c>
      <c r="F48" s="47">
        <v>21076.875</v>
      </c>
      <c r="G48" s="48">
        <f t="shared" si="4"/>
        <v>0.12930557671853912</v>
      </c>
      <c r="H48" s="47">
        <v>20327.875</v>
      </c>
      <c r="I48" s="87">
        <f t="shared" si="5"/>
        <v>3.684595659900506E-2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2296.4285714285711</v>
      </c>
      <c r="F49" s="47">
        <v>2749.7142857142858</v>
      </c>
      <c r="G49" s="48">
        <f t="shared" si="4"/>
        <v>0.19738724727838278</v>
      </c>
      <c r="H49" s="47">
        <v>2610.4285714285716</v>
      </c>
      <c r="I49" s="44">
        <f t="shared" si="5"/>
        <v>5.3357412575931677E-2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27478.5</v>
      </c>
      <c r="F50" s="50">
        <v>28337</v>
      </c>
      <c r="G50" s="56">
        <f t="shared" si="4"/>
        <v>3.1242607857051876E-2</v>
      </c>
      <c r="H50" s="50">
        <v>28337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3999</v>
      </c>
      <c r="G52" s="45">
        <f t="shared" ref="G52:G60" si="6">(F52-E52)/E52</f>
        <v>6.6400000000000001E-2</v>
      </c>
      <c r="H52" s="66">
        <v>3999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3502.9375</v>
      </c>
      <c r="F53" s="70">
        <v>5388.5</v>
      </c>
      <c r="G53" s="48">
        <f t="shared" si="6"/>
        <v>0.53828037183078492</v>
      </c>
      <c r="H53" s="70">
        <v>5388.5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2187.5</v>
      </c>
      <c r="F54" s="70">
        <v>3480.75</v>
      </c>
      <c r="G54" s="48">
        <f t="shared" si="6"/>
        <v>0.59119999999999995</v>
      </c>
      <c r="H54" s="70">
        <v>3480.75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4507.5</v>
      </c>
      <c r="F55" s="70">
        <v>5216.666666666667</v>
      </c>
      <c r="G55" s="48">
        <f t="shared" si="6"/>
        <v>0.15733037530042529</v>
      </c>
      <c r="H55" s="70">
        <v>5216.666666666667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2868.75</v>
      </c>
      <c r="G56" s="55">
        <f t="shared" si="6"/>
        <v>0.38364147909967833</v>
      </c>
      <c r="H56" s="105">
        <v>3100.7142857142858</v>
      </c>
      <c r="I56" s="88">
        <f t="shared" si="7"/>
        <v>-7.4809951624049784E-2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4158.6736111111113</v>
      </c>
      <c r="F57" s="50">
        <v>5705.333333333333</v>
      </c>
      <c r="G57" s="51">
        <f t="shared" si="6"/>
        <v>0.37191178410584291</v>
      </c>
      <c r="H57" s="50">
        <v>5705.333333333333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5209.53125</v>
      </c>
      <c r="F58" s="68">
        <v>6008.125</v>
      </c>
      <c r="G58" s="44">
        <f t="shared" si="6"/>
        <v>0.15329474220929187</v>
      </c>
      <c r="H58" s="68">
        <v>6008.125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4997.5</v>
      </c>
      <c r="F59" s="70">
        <v>5789</v>
      </c>
      <c r="G59" s="48">
        <f t="shared" si="6"/>
        <v>0.15837918959479741</v>
      </c>
      <c r="H59" s="70">
        <v>5789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21405</v>
      </c>
      <c r="F60" s="73">
        <v>23400.625</v>
      </c>
      <c r="G60" s="51">
        <f t="shared" si="6"/>
        <v>9.3231721560383091E-2</v>
      </c>
      <c r="H60" s="73">
        <v>23400.625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7692.7777777777774</v>
      </c>
      <c r="G62" s="45">
        <f t="shared" ref="G62:G67" si="8">(F62-E62)/E62</f>
        <v>0.19629543235794689</v>
      </c>
      <c r="H62" s="54">
        <v>7686</v>
      </c>
      <c r="I62" s="44">
        <f t="shared" ref="I62:I67" si="9">(F62-H62)/H62</f>
        <v>8.8183421516749587E-4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49306.857142857145</v>
      </c>
      <c r="G63" s="48">
        <f t="shared" si="8"/>
        <v>4.8042386523095865E-2</v>
      </c>
      <c r="H63" s="46">
        <v>49306.857142857145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10671.25</v>
      </c>
      <c r="F64" s="46">
        <v>13700.375</v>
      </c>
      <c r="G64" s="48">
        <f t="shared" si="8"/>
        <v>0.28385849830151105</v>
      </c>
      <c r="H64" s="46">
        <v>13700.375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7897.6944444444453</v>
      </c>
      <c r="F65" s="46">
        <v>10680</v>
      </c>
      <c r="G65" s="48">
        <f t="shared" si="8"/>
        <v>0.35229339082784344</v>
      </c>
      <c r="H65" s="46">
        <v>10221.111111111111</v>
      </c>
      <c r="I65" s="87">
        <f t="shared" si="9"/>
        <v>4.4896184367866049E-2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3858.4277777777779</v>
      </c>
      <c r="F66" s="46">
        <v>5115</v>
      </c>
      <c r="G66" s="48">
        <f t="shared" si="8"/>
        <v>0.3256694940512615</v>
      </c>
      <c r="H66" s="46">
        <v>4957.8571428571431</v>
      </c>
      <c r="I66" s="87">
        <f t="shared" si="9"/>
        <v>3.1695721077654462E-2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3654.3749999999995</v>
      </c>
      <c r="F67" s="58">
        <v>4448.75</v>
      </c>
      <c r="G67" s="51">
        <f t="shared" si="8"/>
        <v>0.21737643235847459</v>
      </c>
      <c r="H67" s="58">
        <v>4448.75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3733.3444444444444</v>
      </c>
      <c r="F69" s="43">
        <v>4949.7777777777774</v>
      </c>
      <c r="G69" s="45">
        <f>(F69-E69)/E69</f>
        <v>0.32582938741253736</v>
      </c>
      <c r="H69" s="43">
        <v>4980.333333333333</v>
      </c>
      <c r="I69" s="44">
        <f>(F69-H69)/H69</f>
        <v>-6.135243067175355E-3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3055.3333333333335</v>
      </c>
      <c r="G70" s="48">
        <f>(F70-E70)/E70</f>
        <v>9.8909003716580735E-2</v>
      </c>
      <c r="H70" s="47">
        <v>3055.3333333333335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1362.5</v>
      </c>
      <c r="G71" s="48">
        <f>(F71-E71)/E71</f>
        <v>2.9251300990431387E-2</v>
      </c>
      <c r="H71" s="47">
        <v>1362.5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2222.4569444444446</v>
      </c>
      <c r="F72" s="47">
        <v>2903.3333333333335</v>
      </c>
      <c r="G72" s="48">
        <f>(F72-E72)/E72</f>
        <v>0.30636201551211151</v>
      </c>
      <c r="H72" s="47">
        <v>2820.5555555555557</v>
      </c>
      <c r="I72" s="44">
        <f>(F72-H72)/H72</f>
        <v>2.9348040181209394E-2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1597.9027777777778</v>
      </c>
      <c r="F73" s="50">
        <v>2194.5</v>
      </c>
      <c r="G73" s="48">
        <f>(F73-E73)/E73</f>
        <v>0.37336265417343911</v>
      </c>
      <c r="H73" s="50">
        <v>2174.5</v>
      </c>
      <c r="I73" s="59">
        <f>(F73-H73)/H73</f>
        <v>9.1975166704989647E-3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1720</v>
      </c>
      <c r="G75" s="44">
        <f t="shared" ref="G75:G81" si="10">(F75-E75)/E75</f>
        <v>0.17291768144179256</v>
      </c>
      <c r="H75" s="43">
        <v>1720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1268.0555555555557</v>
      </c>
      <c r="F76" s="32">
        <v>1747.5</v>
      </c>
      <c r="G76" s="48">
        <f t="shared" si="10"/>
        <v>0.37809419496166474</v>
      </c>
      <c r="H76" s="32">
        <v>1775.5555555555557</v>
      </c>
      <c r="I76" s="44">
        <f t="shared" si="11"/>
        <v>-1.5801001251564511E-2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</v>
      </c>
      <c r="F77" s="47">
        <v>1040.7142857142858</v>
      </c>
      <c r="G77" s="48">
        <f t="shared" si="10"/>
        <v>0.25236376138903222</v>
      </c>
      <c r="H77" s="47">
        <v>1020</v>
      </c>
      <c r="I77" s="44">
        <f t="shared" si="11"/>
        <v>2.0308123249299783E-2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1907.5555555555557</v>
      </c>
      <c r="G78" s="48">
        <f t="shared" si="10"/>
        <v>0.24570989065209672</v>
      </c>
      <c r="H78" s="47">
        <v>1907.5555555555557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2078.8000000000002</v>
      </c>
      <c r="G79" s="48">
        <f t="shared" si="10"/>
        <v>7.5538079470198791E-2</v>
      </c>
      <c r="H79" s="61">
        <v>2078.8000000000002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8982.6666666666661</v>
      </c>
      <c r="G80" s="48">
        <f t="shared" si="10"/>
        <v>1.7289543223857992E-2</v>
      </c>
      <c r="H80" s="61">
        <v>8982.6666666666661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3967.3</v>
      </c>
      <c r="F81" s="50">
        <v>4437.5555555555557</v>
      </c>
      <c r="G81" s="51">
        <f t="shared" si="10"/>
        <v>0.11853289530803203</v>
      </c>
      <c r="H81" s="50">
        <v>4354.2222222222226</v>
      </c>
      <c r="I81" s="56">
        <f t="shared" si="11"/>
        <v>1.9138511789323191E-2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9" zoomScaleNormal="100" workbookViewId="0">
      <selection activeCell="F28" sqref="F2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203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1" t="s">
        <v>3</v>
      </c>
      <c r="B12" s="187"/>
      <c r="C12" s="189" t="s">
        <v>0</v>
      </c>
      <c r="D12" s="183" t="s">
        <v>23</v>
      </c>
      <c r="E12" s="183" t="s">
        <v>217</v>
      </c>
      <c r="F12" s="191" t="s">
        <v>223</v>
      </c>
      <c r="G12" s="183" t="s">
        <v>197</v>
      </c>
      <c r="H12" s="191" t="s">
        <v>219</v>
      </c>
      <c r="I12" s="183" t="s">
        <v>187</v>
      </c>
    </row>
    <row r="13" spans="1:9" ht="30.75" customHeight="1" thickBot="1" x14ac:dyDescent="0.25">
      <c r="A13" s="182"/>
      <c r="B13" s="188"/>
      <c r="C13" s="190"/>
      <c r="D13" s="184"/>
      <c r="E13" s="184"/>
      <c r="F13" s="192"/>
      <c r="G13" s="184"/>
      <c r="H13" s="192"/>
      <c r="I13" s="18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1544.3667499999999</v>
      </c>
      <c r="F15" s="83">
        <v>2025</v>
      </c>
      <c r="G15" s="44">
        <f>(F15-E15)/E15</f>
        <v>0.3112170409004209</v>
      </c>
      <c r="H15" s="83">
        <v>2075</v>
      </c>
      <c r="I15" s="127">
        <f>(F15-H15)/H15</f>
        <v>-2.4096385542168676E-2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2707.49</v>
      </c>
      <c r="F16" s="83">
        <v>2300</v>
      </c>
      <c r="G16" s="48">
        <f t="shared" ref="G16:G39" si="0">(F16-E16)/E16</f>
        <v>-0.15050471100539609</v>
      </c>
      <c r="H16" s="83">
        <v>2600</v>
      </c>
      <c r="I16" s="48">
        <f>(F16-H16)/H16</f>
        <v>-0.11538461538461539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1619.7525000000001</v>
      </c>
      <c r="F17" s="83">
        <v>1908.2</v>
      </c>
      <c r="G17" s="48">
        <f t="shared" si="0"/>
        <v>0.17808121919861211</v>
      </c>
      <c r="H17" s="83">
        <v>2033.2</v>
      </c>
      <c r="I17" s="48">
        <f t="shared" ref="I17:I29" si="1">(F17-H17)/H17</f>
        <v>-6.147944127483769E-2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778.57500000000005</v>
      </c>
      <c r="F18" s="83">
        <v>933.2</v>
      </c>
      <c r="G18" s="48">
        <f t="shared" si="0"/>
        <v>0.19860000642198888</v>
      </c>
      <c r="H18" s="83">
        <v>953.2</v>
      </c>
      <c r="I18" s="48">
        <f t="shared" si="1"/>
        <v>-2.0981955518254301E-2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2989.0222222222224</v>
      </c>
      <c r="F19" s="83">
        <v>3533.2</v>
      </c>
      <c r="G19" s="48">
        <f t="shared" si="0"/>
        <v>0.18205879291630103</v>
      </c>
      <c r="H19" s="83">
        <v>3600</v>
      </c>
      <c r="I19" s="48">
        <f t="shared" si="1"/>
        <v>-1.8555555555555606E-2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1749.0900000000001</v>
      </c>
      <c r="F20" s="83">
        <v>1925</v>
      </c>
      <c r="G20" s="48">
        <f t="shared" si="0"/>
        <v>0.10057229759474917</v>
      </c>
      <c r="H20" s="83">
        <v>1875</v>
      </c>
      <c r="I20" s="48">
        <f t="shared" si="1"/>
        <v>2.6666666666666668E-2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1284.4749999999999</v>
      </c>
      <c r="F21" s="83">
        <v>1383.2</v>
      </c>
      <c r="G21" s="48">
        <f t="shared" si="0"/>
        <v>7.6860195799840519E-2</v>
      </c>
      <c r="H21" s="83">
        <v>1466.6</v>
      </c>
      <c r="I21" s="48">
        <f t="shared" si="1"/>
        <v>-5.686622119187227E-2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430.63749999999999</v>
      </c>
      <c r="F22" s="83">
        <v>460</v>
      </c>
      <c r="G22" s="48">
        <f t="shared" si="0"/>
        <v>6.8183797277292416E-2</v>
      </c>
      <c r="H22" s="83">
        <v>426</v>
      </c>
      <c r="I22" s="48">
        <f t="shared" si="1"/>
        <v>7.9812206572769953E-2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541.51250000000005</v>
      </c>
      <c r="F23" s="83">
        <v>677</v>
      </c>
      <c r="G23" s="48">
        <f t="shared" si="0"/>
        <v>0.2502019805636988</v>
      </c>
      <c r="H23" s="83">
        <v>504</v>
      </c>
      <c r="I23" s="48">
        <f t="shared" si="1"/>
        <v>0.34325396825396826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528.65</v>
      </c>
      <c r="F24" s="83">
        <v>525</v>
      </c>
      <c r="G24" s="48">
        <f t="shared" si="0"/>
        <v>-6.9043790787855436E-3</v>
      </c>
      <c r="H24" s="83">
        <v>500</v>
      </c>
      <c r="I24" s="48">
        <f t="shared" si="1"/>
        <v>0.05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500.54999999999995</v>
      </c>
      <c r="F25" s="83">
        <v>500</v>
      </c>
      <c r="G25" s="48">
        <f t="shared" si="0"/>
        <v>-1.098791329537418E-3</v>
      </c>
      <c r="H25" s="83">
        <v>466</v>
      </c>
      <c r="I25" s="48">
        <f t="shared" si="1"/>
        <v>7.2961373390557943E-2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1543.2249999999999</v>
      </c>
      <c r="F26" s="83">
        <v>1450</v>
      </c>
      <c r="G26" s="48">
        <f t="shared" si="0"/>
        <v>-6.0409207989761647E-2</v>
      </c>
      <c r="H26" s="83">
        <v>1350</v>
      </c>
      <c r="I26" s="48">
        <f t="shared" si="1"/>
        <v>7.407407407407407E-2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527.73749999999995</v>
      </c>
      <c r="F27" s="83">
        <v>575</v>
      </c>
      <c r="G27" s="48">
        <f t="shared" si="0"/>
        <v>8.9556834600535401E-2</v>
      </c>
      <c r="H27" s="83">
        <v>516</v>
      </c>
      <c r="I27" s="48">
        <f t="shared" si="1"/>
        <v>0.11434108527131782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1188.2593750000001</v>
      </c>
      <c r="F28" s="83">
        <v>1291.5</v>
      </c>
      <c r="G28" s="48">
        <f t="shared" si="0"/>
        <v>8.6883913707813079E-2</v>
      </c>
      <c r="H28" s="83">
        <v>1125</v>
      </c>
      <c r="I28" s="48">
        <f t="shared" si="1"/>
        <v>0.14799999999999999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1208.6875</v>
      </c>
      <c r="F29" s="83">
        <v>1650</v>
      </c>
      <c r="G29" s="48">
        <f t="shared" si="0"/>
        <v>0.36511712084389059</v>
      </c>
      <c r="H29" s="83">
        <v>1541.5</v>
      </c>
      <c r="I29" s="48">
        <f t="shared" si="1"/>
        <v>7.0385987674343176E-2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1257.0650000000001</v>
      </c>
      <c r="F30" s="95">
        <v>1383.2</v>
      </c>
      <c r="G30" s="51">
        <f t="shared" si="0"/>
        <v>0.10034087338363568</v>
      </c>
      <c r="H30" s="95">
        <v>1298.2</v>
      </c>
      <c r="I30" s="51">
        <f>(F30-H30)/H30</f>
        <v>6.5475273455553845E-2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2438.1875</v>
      </c>
      <c r="F32" s="83">
        <v>2483.1999999999998</v>
      </c>
      <c r="G32" s="44">
        <f t="shared" si="0"/>
        <v>1.8461459588321169E-2</v>
      </c>
      <c r="H32" s="83">
        <v>2700</v>
      </c>
      <c r="I32" s="45">
        <f>(F32-H32)/H32</f>
        <v>-8.0296296296296366E-2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2243.15</v>
      </c>
      <c r="F33" s="83">
        <v>2450</v>
      </c>
      <c r="G33" s="48">
        <f t="shared" si="0"/>
        <v>9.2214073958495818E-2</v>
      </c>
      <c r="H33" s="83">
        <v>2650</v>
      </c>
      <c r="I33" s="48">
        <f>(F33-H33)/H33</f>
        <v>-7.5471698113207544E-2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1161.32</v>
      </c>
      <c r="F34" s="83">
        <v>1300</v>
      </c>
      <c r="G34" s="48">
        <f>(F34-E34)/E34</f>
        <v>0.11941583715082843</v>
      </c>
      <c r="H34" s="83">
        <v>1233.2</v>
      </c>
      <c r="I34" s="48">
        <f>(F34-H34)/H34</f>
        <v>5.4168018164125815E-2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1330.2083333333335</v>
      </c>
      <c r="F35" s="83">
        <v>1600</v>
      </c>
      <c r="G35" s="48">
        <f t="shared" si="0"/>
        <v>0.20281910728269367</v>
      </c>
      <c r="H35" s="83">
        <v>1250</v>
      </c>
      <c r="I35" s="48">
        <f>(F35-H35)/H35</f>
        <v>0.28000000000000003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1210.05</v>
      </c>
      <c r="F36" s="83">
        <v>1800</v>
      </c>
      <c r="G36" s="55">
        <f t="shared" si="0"/>
        <v>0.48754183711416887</v>
      </c>
      <c r="H36" s="83">
        <v>1600</v>
      </c>
      <c r="I36" s="48">
        <f>(F36-H36)/H36</f>
        <v>0.125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32542</v>
      </c>
      <c r="F38" s="84">
        <v>29166.6</v>
      </c>
      <c r="G38" s="45">
        <f t="shared" si="0"/>
        <v>-0.10372441767561924</v>
      </c>
      <c r="H38" s="84">
        <v>30733.200000000001</v>
      </c>
      <c r="I38" s="45">
        <f>(F38-H38)/H38</f>
        <v>-5.0974190777400404E-2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17542</v>
      </c>
      <c r="F39" s="85">
        <v>18566.599999999999</v>
      </c>
      <c r="G39" s="51">
        <f t="shared" si="0"/>
        <v>5.8408391289476599E-2</v>
      </c>
      <c r="H39" s="85">
        <v>18833.2</v>
      </c>
      <c r="I39" s="51">
        <f>(F39-H39)/H39</f>
        <v>-1.4155852430813784E-2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80" t="s">
        <v>204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1" t="s">
        <v>3</v>
      </c>
      <c r="B12" s="187"/>
      <c r="C12" s="189" t="s">
        <v>0</v>
      </c>
      <c r="D12" s="183" t="s">
        <v>221</v>
      </c>
      <c r="E12" s="191" t="s">
        <v>223</v>
      </c>
      <c r="F12" s="198" t="s">
        <v>186</v>
      </c>
      <c r="G12" s="183" t="s">
        <v>217</v>
      </c>
      <c r="H12" s="200" t="s">
        <v>224</v>
      </c>
      <c r="I12" s="196" t="s">
        <v>196</v>
      </c>
    </row>
    <row r="13" spans="1:9" ht="39.75" customHeight="1" thickBot="1" x14ac:dyDescent="0.25">
      <c r="A13" s="182"/>
      <c r="B13" s="188"/>
      <c r="C13" s="190"/>
      <c r="D13" s="184"/>
      <c r="E13" s="192"/>
      <c r="F13" s="199"/>
      <c r="G13" s="184"/>
      <c r="H13" s="201"/>
      <c r="I13" s="19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1852.8</v>
      </c>
      <c r="E15" s="83">
        <v>2025</v>
      </c>
      <c r="F15" s="67">
        <f t="shared" ref="F15:F30" si="0">D15-E15</f>
        <v>-172.20000000000005</v>
      </c>
      <c r="G15" s="42">
        <v>1544.3667499999999</v>
      </c>
      <c r="H15" s="66">
        <f>AVERAGE(D15:E15)</f>
        <v>1938.9</v>
      </c>
      <c r="I15" s="69">
        <f>(H15-G15)/G15</f>
        <v>0.25546603486509939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2726.4444444444443</v>
      </c>
      <c r="E16" s="83">
        <v>2300</v>
      </c>
      <c r="F16" s="71">
        <f t="shared" si="0"/>
        <v>426.44444444444434</v>
      </c>
      <c r="G16" s="46">
        <v>2707.49</v>
      </c>
      <c r="H16" s="68">
        <f t="shared" ref="H16:H30" si="1">AVERAGE(D16:E16)</f>
        <v>2513.2222222222222</v>
      </c>
      <c r="I16" s="72">
        <f t="shared" ref="I16:I39" si="2">(H16-G16)/G16</f>
        <v>-7.175198348942291E-2</v>
      </c>
    </row>
    <row r="17" spans="1:9" ht="16.5" x14ac:dyDescent="0.3">
      <c r="A17" s="37"/>
      <c r="B17" s="34" t="s">
        <v>6</v>
      </c>
      <c r="C17" s="15" t="s">
        <v>165</v>
      </c>
      <c r="D17" s="47">
        <v>1742</v>
      </c>
      <c r="E17" s="83">
        <v>1908.2</v>
      </c>
      <c r="F17" s="71">
        <f t="shared" si="0"/>
        <v>-166.20000000000005</v>
      </c>
      <c r="G17" s="46">
        <v>1619.7525000000001</v>
      </c>
      <c r="H17" s="68">
        <f t="shared" si="1"/>
        <v>1825.1</v>
      </c>
      <c r="I17" s="72">
        <f t="shared" si="2"/>
        <v>0.12677708477066704</v>
      </c>
    </row>
    <row r="18" spans="1:9" ht="16.5" x14ac:dyDescent="0.3">
      <c r="A18" s="37"/>
      <c r="B18" s="34" t="s">
        <v>7</v>
      </c>
      <c r="C18" s="15" t="s">
        <v>166</v>
      </c>
      <c r="D18" s="47">
        <v>808.8</v>
      </c>
      <c r="E18" s="83">
        <v>933.2</v>
      </c>
      <c r="F18" s="71">
        <f t="shared" si="0"/>
        <v>-124.40000000000009</v>
      </c>
      <c r="G18" s="46">
        <v>778.57500000000005</v>
      </c>
      <c r="H18" s="68">
        <f t="shared" si="1"/>
        <v>871</v>
      </c>
      <c r="I18" s="72">
        <f t="shared" si="2"/>
        <v>0.11871046463089613</v>
      </c>
    </row>
    <row r="19" spans="1:9" ht="16.5" x14ac:dyDescent="0.3">
      <c r="A19" s="37"/>
      <c r="B19" s="34" t="s">
        <v>8</v>
      </c>
      <c r="C19" s="15" t="s">
        <v>167</v>
      </c>
      <c r="D19" s="47">
        <v>3554.75</v>
      </c>
      <c r="E19" s="83">
        <v>3533.2</v>
      </c>
      <c r="F19" s="71">
        <f t="shared" si="0"/>
        <v>21.550000000000182</v>
      </c>
      <c r="G19" s="46">
        <v>2989.0222222222224</v>
      </c>
      <c r="H19" s="68">
        <f t="shared" si="1"/>
        <v>3543.9749999999999</v>
      </c>
      <c r="I19" s="72">
        <f t="shared" si="2"/>
        <v>0.18566365069216234</v>
      </c>
    </row>
    <row r="20" spans="1:9" ht="16.5" x14ac:dyDescent="0.3">
      <c r="A20" s="37"/>
      <c r="B20" s="34" t="s">
        <v>9</v>
      </c>
      <c r="C20" s="15" t="s">
        <v>168</v>
      </c>
      <c r="D20" s="47">
        <v>1748.8</v>
      </c>
      <c r="E20" s="83">
        <v>1925</v>
      </c>
      <c r="F20" s="71">
        <f t="shared" si="0"/>
        <v>-176.20000000000005</v>
      </c>
      <c r="G20" s="46">
        <v>1749.0900000000001</v>
      </c>
      <c r="H20" s="68">
        <f t="shared" si="1"/>
        <v>1836.9</v>
      </c>
      <c r="I20" s="72">
        <f t="shared" si="2"/>
        <v>5.0203248546386942E-2</v>
      </c>
    </row>
    <row r="21" spans="1:9" ht="16.5" x14ac:dyDescent="0.3">
      <c r="A21" s="37"/>
      <c r="B21" s="34" t="s">
        <v>10</v>
      </c>
      <c r="C21" s="15" t="s">
        <v>169</v>
      </c>
      <c r="D21" s="47">
        <v>1423.8</v>
      </c>
      <c r="E21" s="83">
        <v>1383.2</v>
      </c>
      <c r="F21" s="71">
        <f t="shared" si="0"/>
        <v>40.599999999999909</v>
      </c>
      <c r="G21" s="46">
        <v>1284.4749999999999</v>
      </c>
      <c r="H21" s="68">
        <f t="shared" si="1"/>
        <v>1403.5</v>
      </c>
      <c r="I21" s="72">
        <f t="shared" si="2"/>
        <v>9.2664318106619514E-2</v>
      </c>
    </row>
    <row r="22" spans="1:9" ht="16.5" x14ac:dyDescent="0.3">
      <c r="A22" s="37"/>
      <c r="B22" s="34" t="s">
        <v>11</v>
      </c>
      <c r="C22" s="15" t="s">
        <v>170</v>
      </c>
      <c r="D22" s="47">
        <v>413.2</v>
      </c>
      <c r="E22" s="83">
        <v>460</v>
      </c>
      <c r="F22" s="71">
        <f t="shared" si="0"/>
        <v>-46.800000000000011</v>
      </c>
      <c r="G22" s="46">
        <v>430.63749999999999</v>
      </c>
      <c r="H22" s="68">
        <f t="shared" si="1"/>
        <v>436.6</v>
      </c>
      <c r="I22" s="72">
        <f t="shared" si="2"/>
        <v>1.3845751937534548E-2</v>
      </c>
    </row>
    <row r="23" spans="1:9" ht="16.5" x14ac:dyDescent="0.3">
      <c r="A23" s="37"/>
      <c r="B23" s="34" t="s">
        <v>12</v>
      </c>
      <c r="C23" s="15" t="s">
        <v>171</v>
      </c>
      <c r="D23" s="47">
        <v>619.79999999999995</v>
      </c>
      <c r="E23" s="83">
        <v>677</v>
      </c>
      <c r="F23" s="71">
        <f t="shared" si="0"/>
        <v>-57.200000000000045</v>
      </c>
      <c r="G23" s="46">
        <v>541.51250000000005</v>
      </c>
      <c r="H23" s="68">
        <f t="shared" si="1"/>
        <v>648.4</v>
      </c>
      <c r="I23" s="72">
        <f t="shared" si="2"/>
        <v>0.19738694859306097</v>
      </c>
    </row>
    <row r="24" spans="1:9" ht="16.5" x14ac:dyDescent="0.3">
      <c r="A24" s="37"/>
      <c r="B24" s="34" t="s">
        <v>13</v>
      </c>
      <c r="C24" s="15" t="s">
        <v>172</v>
      </c>
      <c r="D24" s="47">
        <v>633.11111111111109</v>
      </c>
      <c r="E24" s="83">
        <v>525</v>
      </c>
      <c r="F24" s="71">
        <f t="shared" si="0"/>
        <v>108.11111111111109</v>
      </c>
      <c r="G24" s="46">
        <v>528.65</v>
      </c>
      <c r="H24" s="68">
        <f t="shared" si="1"/>
        <v>579.05555555555554</v>
      </c>
      <c r="I24" s="72">
        <f t="shared" si="2"/>
        <v>9.5347688556806143E-2</v>
      </c>
    </row>
    <row r="25" spans="1:9" ht="16.5" x14ac:dyDescent="0.3">
      <c r="A25" s="37"/>
      <c r="B25" s="34" t="s">
        <v>14</v>
      </c>
      <c r="C25" s="15" t="s">
        <v>173</v>
      </c>
      <c r="D25" s="47">
        <v>544.79999999999995</v>
      </c>
      <c r="E25" s="83">
        <v>500</v>
      </c>
      <c r="F25" s="71">
        <f t="shared" si="0"/>
        <v>44.799999999999955</v>
      </c>
      <c r="G25" s="46">
        <v>500.54999999999995</v>
      </c>
      <c r="H25" s="68">
        <f t="shared" si="1"/>
        <v>522.4</v>
      </c>
      <c r="I25" s="72">
        <f t="shared" si="2"/>
        <v>4.365198281889926E-2</v>
      </c>
    </row>
    <row r="26" spans="1:9" ht="16.5" x14ac:dyDescent="0.3">
      <c r="A26" s="37"/>
      <c r="B26" s="34" t="s">
        <v>15</v>
      </c>
      <c r="C26" s="15" t="s">
        <v>174</v>
      </c>
      <c r="D26" s="47">
        <v>1138.8</v>
      </c>
      <c r="E26" s="83">
        <v>1450</v>
      </c>
      <c r="F26" s="71">
        <f t="shared" si="0"/>
        <v>-311.20000000000005</v>
      </c>
      <c r="G26" s="46">
        <v>1543.2249999999999</v>
      </c>
      <c r="H26" s="68">
        <f t="shared" si="1"/>
        <v>1294.4000000000001</v>
      </c>
      <c r="I26" s="72">
        <f t="shared" si="2"/>
        <v>-0.1612370198772051</v>
      </c>
    </row>
    <row r="27" spans="1:9" ht="16.5" x14ac:dyDescent="0.3">
      <c r="A27" s="37"/>
      <c r="B27" s="34" t="s">
        <v>16</v>
      </c>
      <c r="C27" s="15" t="s">
        <v>175</v>
      </c>
      <c r="D27" s="47">
        <v>577.77777777777783</v>
      </c>
      <c r="E27" s="83">
        <v>575</v>
      </c>
      <c r="F27" s="71">
        <f t="shared" si="0"/>
        <v>2.7777777777778283</v>
      </c>
      <c r="G27" s="46">
        <v>527.73749999999995</v>
      </c>
      <c r="H27" s="68">
        <f t="shared" si="1"/>
        <v>576.38888888888891</v>
      </c>
      <c r="I27" s="72">
        <f t="shared" si="2"/>
        <v>9.2188614394256546E-2</v>
      </c>
    </row>
    <row r="28" spans="1:9" ht="16.5" x14ac:dyDescent="0.3">
      <c r="A28" s="37"/>
      <c r="B28" s="34" t="s">
        <v>17</v>
      </c>
      <c r="C28" s="15" t="s">
        <v>176</v>
      </c>
      <c r="D28" s="47">
        <v>1029.7</v>
      </c>
      <c r="E28" s="83">
        <v>1291.5</v>
      </c>
      <c r="F28" s="71">
        <f t="shared" si="0"/>
        <v>-261.79999999999995</v>
      </c>
      <c r="G28" s="46">
        <v>1188.2593750000001</v>
      </c>
      <c r="H28" s="68">
        <f t="shared" si="1"/>
        <v>1160.5999999999999</v>
      </c>
      <c r="I28" s="72">
        <f t="shared" si="2"/>
        <v>-2.3277220093466697E-2</v>
      </c>
    </row>
    <row r="29" spans="1:9" ht="16.5" x14ac:dyDescent="0.3">
      <c r="A29" s="37"/>
      <c r="B29" s="34" t="s">
        <v>18</v>
      </c>
      <c r="C29" s="15" t="s">
        <v>177</v>
      </c>
      <c r="D29" s="47">
        <v>2028.3333333333333</v>
      </c>
      <c r="E29" s="83">
        <v>1650</v>
      </c>
      <c r="F29" s="71">
        <f t="shared" si="0"/>
        <v>378.33333333333326</v>
      </c>
      <c r="G29" s="46">
        <v>1208.6875</v>
      </c>
      <c r="H29" s="68">
        <f t="shared" si="1"/>
        <v>1839.1666666666665</v>
      </c>
      <c r="I29" s="72">
        <f t="shared" si="2"/>
        <v>0.52162297257700319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1174.7</v>
      </c>
      <c r="E30" s="95">
        <v>1383.2</v>
      </c>
      <c r="F30" s="74">
        <f t="shared" si="0"/>
        <v>-208.5</v>
      </c>
      <c r="G30" s="49">
        <v>1257.0650000000001</v>
      </c>
      <c r="H30" s="107">
        <f t="shared" si="1"/>
        <v>1278.95</v>
      </c>
      <c r="I30" s="75">
        <f t="shared" si="2"/>
        <v>1.7409600935512474E-2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2005</v>
      </c>
      <c r="E32" s="83">
        <v>2483.1999999999998</v>
      </c>
      <c r="F32" s="67">
        <f>D32-E32</f>
        <v>-478.19999999999982</v>
      </c>
      <c r="G32" s="54">
        <v>2438.1875</v>
      </c>
      <c r="H32" s="68">
        <f>AVERAGE(D32:E32)</f>
        <v>2244.1</v>
      </c>
      <c r="I32" s="78">
        <f t="shared" si="2"/>
        <v>-7.9603188844172196E-2</v>
      </c>
    </row>
    <row r="33" spans="1:9" ht="16.5" x14ac:dyDescent="0.3">
      <c r="A33" s="37"/>
      <c r="B33" s="34" t="s">
        <v>27</v>
      </c>
      <c r="C33" s="15" t="s">
        <v>180</v>
      </c>
      <c r="D33" s="47">
        <v>1888.8</v>
      </c>
      <c r="E33" s="83">
        <v>2450</v>
      </c>
      <c r="F33" s="79">
        <f>D33-E33</f>
        <v>-561.20000000000005</v>
      </c>
      <c r="G33" s="46">
        <v>2243.15</v>
      </c>
      <c r="H33" s="68">
        <f>AVERAGE(D33:E33)</f>
        <v>2169.4</v>
      </c>
      <c r="I33" s="72">
        <f t="shared" si="2"/>
        <v>-3.2877872634464927E-2</v>
      </c>
    </row>
    <row r="34" spans="1:9" ht="16.5" x14ac:dyDescent="0.3">
      <c r="A34" s="37"/>
      <c r="B34" s="39" t="s">
        <v>28</v>
      </c>
      <c r="C34" s="15" t="s">
        <v>181</v>
      </c>
      <c r="D34" s="47">
        <v>1360</v>
      </c>
      <c r="E34" s="83">
        <v>1300</v>
      </c>
      <c r="F34" s="71">
        <f>D34-E34</f>
        <v>60</v>
      </c>
      <c r="G34" s="46">
        <v>1161.32</v>
      </c>
      <c r="H34" s="68">
        <f>AVERAGE(D34:E34)</f>
        <v>1330</v>
      </c>
      <c r="I34" s="72">
        <f t="shared" si="2"/>
        <v>0.14524851031584754</v>
      </c>
    </row>
    <row r="35" spans="1:9" ht="16.5" x14ac:dyDescent="0.3">
      <c r="A35" s="37"/>
      <c r="B35" s="34" t="s">
        <v>29</v>
      </c>
      <c r="C35" s="15" t="s">
        <v>182</v>
      </c>
      <c r="D35" s="47">
        <v>1504.875</v>
      </c>
      <c r="E35" s="83">
        <v>1600</v>
      </c>
      <c r="F35" s="79">
        <f>D35-E35</f>
        <v>-95.125</v>
      </c>
      <c r="G35" s="46">
        <v>1330.2083333333335</v>
      </c>
      <c r="H35" s="68">
        <f>AVERAGE(D35:E35)</f>
        <v>1552.4375</v>
      </c>
      <c r="I35" s="72">
        <f t="shared" si="2"/>
        <v>0.16706342991386047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1399.7</v>
      </c>
      <c r="E36" s="83">
        <v>1800</v>
      </c>
      <c r="F36" s="71">
        <f>D36-E36</f>
        <v>-400.29999999999995</v>
      </c>
      <c r="G36" s="49">
        <v>1210.05</v>
      </c>
      <c r="H36" s="68">
        <f>AVERAGE(D36:E36)</f>
        <v>1599.85</v>
      </c>
      <c r="I36" s="80">
        <f t="shared" si="2"/>
        <v>0.32213544894839052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32542</v>
      </c>
      <c r="E38" s="84">
        <v>29166.6</v>
      </c>
      <c r="F38" s="67">
        <f>D38-E38</f>
        <v>3375.4000000000015</v>
      </c>
      <c r="G38" s="46">
        <v>26391.363055555554</v>
      </c>
      <c r="H38" s="67">
        <f>AVERAGE(D38:E38)</f>
        <v>30854.3</v>
      </c>
      <c r="I38" s="78">
        <f t="shared" si="2"/>
        <v>0.16910596603326891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17542</v>
      </c>
      <c r="E39" s="85">
        <v>18566.599999999999</v>
      </c>
      <c r="F39" s="74">
        <f>D39-E39</f>
        <v>-1024.5999999999985</v>
      </c>
      <c r="G39" s="46">
        <v>15193.075000000001</v>
      </c>
      <c r="H39" s="81">
        <f>AVERAGE(D39:E39)</f>
        <v>18054.3</v>
      </c>
      <c r="I39" s="75">
        <f t="shared" si="2"/>
        <v>0.18832428589999051</v>
      </c>
    </row>
    <row r="40" spans="1:9" ht="15.75" customHeight="1" thickBot="1" x14ac:dyDescent="0.25">
      <c r="A40" s="193"/>
      <c r="B40" s="194"/>
      <c r="C40" s="195"/>
      <c r="D40" s="86">
        <f>SUM(D15:D39)</f>
        <v>80259.991666666669</v>
      </c>
      <c r="E40" s="86">
        <f>SUM(E15:E39)</f>
        <v>79885.899999999994</v>
      </c>
      <c r="F40" s="86">
        <f>SUM(F15:F39)</f>
        <v>374.09166666666943</v>
      </c>
      <c r="G40" s="86">
        <f>SUM(G15:G39)</f>
        <v>70366.449736111113</v>
      </c>
      <c r="H40" s="86">
        <f>AVERAGE(D40:E40)</f>
        <v>80072.945833333331</v>
      </c>
      <c r="I40" s="75">
        <f>(H40-G40)/G40</f>
        <v>0.13794210356815792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1" t="s">
        <v>3</v>
      </c>
      <c r="B13" s="187"/>
      <c r="C13" s="189" t="s">
        <v>0</v>
      </c>
      <c r="D13" s="183" t="s">
        <v>23</v>
      </c>
      <c r="E13" s="183" t="s">
        <v>217</v>
      </c>
      <c r="F13" s="200" t="s">
        <v>224</v>
      </c>
      <c r="G13" s="183" t="s">
        <v>197</v>
      </c>
      <c r="H13" s="200" t="s">
        <v>220</v>
      </c>
      <c r="I13" s="183" t="s">
        <v>187</v>
      </c>
    </row>
    <row r="14" spans="1:9" ht="33.75" customHeight="1" thickBot="1" x14ac:dyDescent="0.25">
      <c r="A14" s="182"/>
      <c r="B14" s="188"/>
      <c r="C14" s="190"/>
      <c r="D14" s="203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1544.3667499999999</v>
      </c>
      <c r="F16" s="42">
        <v>1938.9</v>
      </c>
      <c r="G16" s="21">
        <f>(F16-E16)/E16</f>
        <v>0.25546603486509939</v>
      </c>
      <c r="H16" s="42">
        <v>1968.9</v>
      </c>
      <c r="I16" s="21">
        <f>(F16-H16)/H16</f>
        <v>-1.5236934328813042E-2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2707.49</v>
      </c>
      <c r="F17" s="46">
        <v>2513.2222222222222</v>
      </c>
      <c r="G17" s="21">
        <f t="shared" ref="G17:G80" si="0">(F17-E17)/E17</f>
        <v>-7.175198348942291E-2</v>
      </c>
      <c r="H17" s="46">
        <v>2533.9</v>
      </c>
      <c r="I17" s="21">
        <f>(F17-H17)/H17</f>
        <v>-8.1604553367449068E-3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1619.7525000000001</v>
      </c>
      <c r="F18" s="46">
        <v>1825.1</v>
      </c>
      <c r="G18" s="21">
        <f t="shared" si="0"/>
        <v>0.12677708477066704</v>
      </c>
      <c r="H18" s="46">
        <v>1776</v>
      </c>
      <c r="I18" s="21">
        <f t="shared" ref="I18:I31" si="1">(F18-H18)/H18</f>
        <v>2.7646396396396346E-2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778.57500000000005</v>
      </c>
      <c r="F19" s="46">
        <v>871</v>
      </c>
      <c r="G19" s="21">
        <f t="shared" si="0"/>
        <v>0.11871046463089613</v>
      </c>
      <c r="H19" s="46">
        <v>881</v>
      </c>
      <c r="I19" s="21">
        <f t="shared" si="1"/>
        <v>-1.1350737797956867E-2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2989.0222222222224</v>
      </c>
      <c r="F20" s="46">
        <v>3543.9749999999999</v>
      </c>
      <c r="G20" s="21">
        <f>(F20-E20)/E20</f>
        <v>0.18566365069216234</v>
      </c>
      <c r="H20" s="46">
        <v>3252.375</v>
      </c>
      <c r="I20" s="21">
        <f t="shared" si="1"/>
        <v>8.9657557938429583E-2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1749.0900000000001</v>
      </c>
      <c r="F21" s="46">
        <v>1836.9</v>
      </c>
      <c r="G21" s="21">
        <f t="shared" si="0"/>
        <v>5.0203248546386942E-2</v>
      </c>
      <c r="H21" s="46">
        <v>1861.9</v>
      </c>
      <c r="I21" s="21">
        <f t="shared" si="1"/>
        <v>-1.3427144314947096E-2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1284.4749999999999</v>
      </c>
      <c r="F22" s="46">
        <v>1403.5</v>
      </c>
      <c r="G22" s="21">
        <f t="shared" si="0"/>
        <v>9.2664318106619514E-2</v>
      </c>
      <c r="H22" s="46">
        <v>1395.6999999999998</v>
      </c>
      <c r="I22" s="21">
        <f t="shared" si="1"/>
        <v>5.5885935372932457E-3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430.63749999999999</v>
      </c>
      <c r="F23" s="46">
        <v>436.6</v>
      </c>
      <c r="G23" s="21">
        <f t="shared" si="0"/>
        <v>1.3845751937534548E-2</v>
      </c>
      <c r="H23" s="46">
        <v>409.6</v>
      </c>
      <c r="I23" s="21">
        <f t="shared" si="1"/>
        <v>6.591796875E-2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541.51250000000005</v>
      </c>
      <c r="F24" s="46">
        <v>648.4</v>
      </c>
      <c r="G24" s="21">
        <f t="shared" si="0"/>
        <v>0.19738694859306097</v>
      </c>
      <c r="H24" s="46">
        <v>549.4</v>
      </c>
      <c r="I24" s="21">
        <f t="shared" si="1"/>
        <v>0.18019657808518386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528.65</v>
      </c>
      <c r="F25" s="46">
        <v>579.05555555555554</v>
      </c>
      <c r="G25" s="21">
        <f t="shared" si="0"/>
        <v>9.5347688556806143E-2</v>
      </c>
      <c r="H25" s="46">
        <v>542.5</v>
      </c>
      <c r="I25" s="21">
        <f t="shared" si="1"/>
        <v>6.7383512544802848E-2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500.54999999999995</v>
      </c>
      <c r="F26" s="46">
        <v>522.4</v>
      </c>
      <c r="G26" s="21">
        <f t="shared" si="0"/>
        <v>4.365198281889926E-2</v>
      </c>
      <c r="H26" s="46">
        <v>502.9</v>
      </c>
      <c r="I26" s="21">
        <f t="shared" si="1"/>
        <v>3.8775104394511831E-2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1543.2249999999999</v>
      </c>
      <c r="F27" s="46">
        <v>1294.4000000000001</v>
      </c>
      <c r="G27" s="21">
        <f t="shared" si="0"/>
        <v>-0.1612370198772051</v>
      </c>
      <c r="H27" s="46">
        <v>1334.4</v>
      </c>
      <c r="I27" s="21">
        <f t="shared" si="1"/>
        <v>-2.9976019184652276E-2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527.73749999999995</v>
      </c>
      <c r="F28" s="46">
        <v>576.38888888888891</v>
      </c>
      <c r="G28" s="21">
        <f t="shared" si="0"/>
        <v>9.2188614394256546E-2</v>
      </c>
      <c r="H28" s="46">
        <v>555.5</v>
      </c>
      <c r="I28" s="21">
        <f t="shared" si="1"/>
        <v>3.7603760376037652E-2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1188.2593750000001</v>
      </c>
      <c r="F29" s="46">
        <v>1160.5999999999999</v>
      </c>
      <c r="G29" s="21">
        <f t="shared" si="0"/>
        <v>-2.3277220093466697E-2</v>
      </c>
      <c r="H29" s="46">
        <v>1061.9000000000001</v>
      </c>
      <c r="I29" s="21">
        <f t="shared" si="1"/>
        <v>9.294660514172691E-2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1208.6875</v>
      </c>
      <c r="F30" s="46">
        <v>1839.1666666666665</v>
      </c>
      <c r="G30" s="21">
        <f t="shared" si="0"/>
        <v>0.52162297257700319</v>
      </c>
      <c r="H30" s="46">
        <v>1796.0277777777778</v>
      </c>
      <c r="I30" s="21">
        <f t="shared" si="1"/>
        <v>2.4019054394728998E-2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1257.0650000000001</v>
      </c>
      <c r="F31" s="49">
        <v>1278.95</v>
      </c>
      <c r="G31" s="23">
        <f t="shared" si="0"/>
        <v>1.7409600935512474E-2</v>
      </c>
      <c r="H31" s="49">
        <v>1223.5</v>
      </c>
      <c r="I31" s="23">
        <f t="shared" si="1"/>
        <v>4.5320800980792844E-2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2438.1875</v>
      </c>
      <c r="F33" s="54">
        <v>2244.1</v>
      </c>
      <c r="G33" s="21">
        <f t="shared" si="0"/>
        <v>-7.9603188844172196E-2</v>
      </c>
      <c r="H33" s="54">
        <v>2486.875</v>
      </c>
      <c r="I33" s="21">
        <f>(F33-H33)/H33</f>
        <v>-9.7622518220658497E-2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2243.15</v>
      </c>
      <c r="F34" s="46">
        <v>2169.4</v>
      </c>
      <c r="G34" s="21">
        <f t="shared" si="0"/>
        <v>-3.2877872634464927E-2</v>
      </c>
      <c r="H34" s="46">
        <v>2376.9</v>
      </c>
      <c r="I34" s="21">
        <f>(F34-H34)/H34</f>
        <v>-8.7298582186882065E-2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1161.32</v>
      </c>
      <c r="F35" s="46">
        <v>1330</v>
      </c>
      <c r="G35" s="21">
        <f t="shared" si="0"/>
        <v>0.14524851031584754</v>
      </c>
      <c r="H35" s="46">
        <v>1294.0999999999999</v>
      </c>
      <c r="I35" s="21">
        <f>(F35-H35)/H35</f>
        <v>2.7741287381191634E-2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1330.2083333333335</v>
      </c>
      <c r="F36" s="46">
        <v>1552.4375</v>
      </c>
      <c r="G36" s="21">
        <f t="shared" si="0"/>
        <v>0.16706342991386047</v>
      </c>
      <c r="H36" s="46">
        <v>1393.125</v>
      </c>
      <c r="I36" s="21">
        <f>(F36-H36)/H36</f>
        <v>0.11435621354867653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1210.05</v>
      </c>
      <c r="F37" s="49">
        <v>1599.85</v>
      </c>
      <c r="G37" s="23">
        <f t="shared" si="0"/>
        <v>0.32213544894839052</v>
      </c>
      <c r="H37" s="49">
        <v>1484.4</v>
      </c>
      <c r="I37" s="23">
        <f>(F37-H37)/H37</f>
        <v>7.7775532201562789E-2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26391.363055555554</v>
      </c>
      <c r="F39" s="46">
        <v>30854.3</v>
      </c>
      <c r="G39" s="21">
        <f t="shared" si="0"/>
        <v>0.16910596603326891</v>
      </c>
      <c r="H39" s="46">
        <v>31637.599999999999</v>
      </c>
      <c r="I39" s="21">
        <f t="shared" ref="I39:I44" si="2">(F39-H39)/H39</f>
        <v>-2.4758515184464033E-2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15193.075000000001</v>
      </c>
      <c r="F40" s="46">
        <v>18054.3</v>
      </c>
      <c r="G40" s="21">
        <f t="shared" si="0"/>
        <v>0.18832428589999051</v>
      </c>
      <c r="H40" s="46">
        <v>18187.599999999999</v>
      </c>
      <c r="I40" s="21">
        <f t="shared" si="2"/>
        <v>-7.3291693241548791E-3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10690.6875</v>
      </c>
      <c r="F41" s="57">
        <v>13922.25</v>
      </c>
      <c r="G41" s="21">
        <f t="shared" si="0"/>
        <v>0.30227826788501677</v>
      </c>
      <c r="H41" s="57">
        <v>13922.25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5953.2</v>
      </c>
      <c r="F42" s="47">
        <v>5461.2</v>
      </c>
      <c r="G42" s="21">
        <f t="shared" si="0"/>
        <v>-8.2644628099173556E-2</v>
      </c>
      <c r="H42" s="47">
        <v>5421.2</v>
      </c>
      <c r="I42" s="21">
        <f t="shared" si="2"/>
        <v>7.3784401977421976E-3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9968.5119047619046</v>
      </c>
      <c r="F43" s="47">
        <v>13330</v>
      </c>
      <c r="G43" s="21">
        <f t="shared" si="0"/>
        <v>0.33721062154044584</v>
      </c>
      <c r="H43" s="47">
        <v>13330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13900</v>
      </c>
      <c r="G44" s="31">
        <f t="shared" si="0"/>
        <v>8.9341692789968646E-2</v>
      </c>
      <c r="H44" s="50">
        <v>13900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6510.666666666667</v>
      </c>
      <c r="F46" s="43">
        <v>7258.3</v>
      </c>
      <c r="G46" s="21">
        <f t="shared" si="0"/>
        <v>0.11483207044849475</v>
      </c>
      <c r="H46" s="43">
        <v>7208.3</v>
      </c>
      <c r="I46" s="21">
        <f t="shared" ref="I46:I51" si="3">(F46-H46)/H46</f>
        <v>6.9364482610324209E-3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6144.2222222222226</v>
      </c>
      <c r="F47" s="47">
        <v>6313.8888888888887</v>
      </c>
      <c r="G47" s="21">
        <f t="shared" si="0"/>
        <v>2.7614018590183993E-2</v>
      </c>
      <c r="H47" s="47">
        <v>6313.8888888888887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19287.098214285714</v>
      </c>
      <c r="F48" s="47">
        <v>20792.5</v>
      </c>
      <c r="G48" s="21">
        <f t="shared" si="0"/>
        <v>7.8052269397334936E-2</v>
      </c>
      <c r="H48" s="47">
        <v>20792.5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18663.571166666668</v>
      </c>
      <c r="F49" s="47">
        <v>21076.875</v>
      </c>
      <c r="G49" s="21">
        <f t="shared" si="0"/>
        <v>0.12930557671853912</v>
      </c>
      <c r="H49" s="47">
        <v>20327.875</v>
      </c>
      <c r="I49" s="21">
        <f t="shared" si="3"/>
        <v>3.684595659900506E-2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2296.4285714285711</v>
      </c>
      <c r="F50" s="47">
        <v>2749.7142857142858</v>
      </c>
      <c r="G50" s="21">
        <f t="shared" si="0"/>
        <v>0.19738724727838278</v>
      </c>
      <c r="H50" s="47">
        <v>2610.4285714285716</v>
      </c>
      <c r="I50" s="21">
        <f t="shared" si="3"/>
        <v>5.3357412575931677E-2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27478.5</v>
      </c>
      <c r="F51" s="50">
        <v>28337</v>
      </c>
      <c r="G51" s="31">
        <f t="shared" si="0"/>
        <v>3.1242607857051876E-2</v>
      </c>
      <c r="H51" s="50">
        <v>28337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3999</v>
      </c>
      <c r="G53" s="22">
        <f t="shared" si="0"/>
        <v>6.6400000000000001E-2</v>
      </c>
      <c r="H53" s="66">
        <v>3999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3502.9375</v>
      </c>
      <c r="F54" s="70">
        <v>5388.5</v>
      </c>
      <c r="G54" s="21">
        <f t="shared" si="0"/>
        <v>0.53828037183078492</v>
      </c>
      <c r="H54" s="70">
        <v>5388.5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2187.5</v>
      </c>
      <c r="F55" s="70">
        <v>3480.75</v>
      </c>
      <c r="G55" s="21">
        <f t="shared" si="0"/>
        <v>0.59119999999999995</v>
      </c>
      <c r="H55" s="70">
        <v>3480.75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4507.5</v>
      </c>
      <c r="F56" s="70">
        <v>5216.666666666667</v>
      </c>
      <c r="G56" s="21">
        <f t="shared" si="0"/>
        <v>0.15733037530042529</v>
      </c>
      <c r="H56" s="70">
        <v>5216.666666666667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2868.75</v>
      </c>
      <c r="G57" s="21">
        <f t="shared" si="0"/>
        <v>0.38364147909967833</v>
      </c>
      <c r="H57" s="105">
        <v>3100.7142857142858</v>
      </c>
      <c r="I57" s="21">
        <f t="shared" si="4"/>
        <v>-7.4809951624049784E-2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4158.6736111111113</v>
      </c>
      <c r="F58" s="50">
        <v>5705.333333333333</v>
      </c>
      <c r="G58" s="29">
        <f t="shared" si="0"/>
        <v>0.37191178410584291</v>
      </c>
      <c r="H58" s="50">
        <v>5705.333333333333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5209.53125</v>
      </c>
      <c r="F59" s="68">
        <v>6008.125</v>
      </c>
      <c r="G59" s="21">
        <f t="shared" si="0"/>
        <v>0.15329474220929187</v>
      </c>
      <c r="H59" s="68">
        <v>6008.125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4997.5</v>
      </c>
      <c r="F60" s="70">
        <v>5789</v>
      </c>
      <c r="G60" s="21">
        <f t="shared" si="0"/>
        <v>0.15837918959479741</v>
      </c>
      <c r="H60" s="70">
        <v>5789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21405</v>
      </c>
      <c r="F61" s="73">
        <v>23400.625</v>
      </c>
      <c r="G61" s="29">
        <f t="shared" si="0"/>
        <v>9.3231721560383091E-2</v>
      </c>
      <c r="H61" s="73">
        <v>23400.625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7692.7777777777774</v>
      </c>
      <c r="G63" s="21">
        <f t="shared" si="0"/>
        <v>0.19629543235794689</v>
      </c>
      <c r="H63" s="54">
        <v>7686</v>
      </c>
      <c r="I63" s="21">
        <f t="shared" ref="I63:I74" si="5">(F63-H63)/H63</f>
        <v>8.8183421516749587E-4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49306.857142857145</v>
      </c>
      <c r="G64" s="21">
        <f t="shared" si="0"/>
        <v>4.8042386523095865E-2</v>
      </c>
      <c r="H64" s="46">
        <v>49306.857142857145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10671.25</v>
      </c>
      <c r="F65" s="46">
        <v>13700.375</v>
      </c>
      <c r="G65" s="21">
        <f t="shared" si="0"/>
        <v>0.28385849830151105</v>
      </c>
      <c r="H65" s="46">
        <v>13700.375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7897.6944444444453</v>
      </c>
      <c r="F66" s="46">
        <v>10680</v>
      </c>
      <c r="G66" s="21">
        <f t="shared" si="0"/>
        <v>0.35229339082784344</v>
      </c>
      <c r="H66" s="46">
        <v>10221.111111111111</v>
      </c>
      <c r="I66" s="21">
        <f t="shared" si="5"/>
        <v>4.4896184367866049E-2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3858.4277777777779</v>
      </c>
      <c r="F67" s="46">
        <v>5115</v>
      </c>
      <c r="G67" s="21">
        <f t="shared" si="0"/>
        <v>0.3256694940512615</v>
      </c>
      <c r="H67" s="46">
        <v>4957.8571428571431</v>
      </c>
      <c r="I67" s="21">
        <f t="shared" si="5"/>
        <v>3.1695721077654462E-2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3654.3749999999995</v>
      </c>
      <c r="F68" s="58">
        <v>4448.75</v>
      </c>
      <c r="G68" s="31">
        <f t="shared" si="0"/>
        <v>0.21737643235847459</v>
      </c>
      <c r="H68" s="58">
        <v>4448.75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3733.3444444444444</v>
      </c>
      <c r="F70" s="43">
        <v>4949.7777777777774</v>
      </c>
      <c r="G70" s="21">
        <f t="shared" si="0"/>
        <v>0.32582938741253736</v>
      </c>
      <c r="H70" s="43">
        <v>4980.333333333333</v>
      </c>
      <c r="I70" s="21">
        <f t="shared" si="5"/>
        <v>-6.135243067175355E-3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3055.3333333333335</v>
      </c>
      <c r="G71" s="21">
        <f t="shared" si="0"/>
        <v>9.8909003716580735E-2</v>
      </c>
      <c r="H71" s="47">
        <v>3055.3333333333335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1362.5</v>
      </c>
      <c r="G72" s="21">
        <f t="shared" si="0"/>
        <v>2.9251300990431387E-2</v>
      </c>
      <c r="H72" s="47">
        <v>1362.5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2222.4569444444446</v>
      </c>
      <c r="F73" s="47">
        <v>2903.3333333333335</v>
      </c>
      <c r="G73" s="21">
        <f t="shared" si="0"/>
        <v>0.30636201551211151</v>
      </c>
      <c r="H73" s="47">
        <v>2820.5555555555557</v>
      </c>
      <c r="I73" s="21">
        <f t="shared" si="5"/>
        <v>2.9348040181209394E-2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1597.9027777777778</v>
      </c>
      <c r="F74" s="50">
        <v>2194.5</v>
      </c>
      <c r="G74" s="21">
        <f t="shared" si="0"/>
        <v>0.37336265417343911</v>
      </c>
      <c r="H74" s="50">
        <v>2174.5</v>
      </c>
      <c r="I74" s="21">
        <f t="shared" si="5"/>
        <v>9.1975166704989647E-3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1720</v>
      </c>
      <c r="G76" s="22">
        <f t="shared" si="0"/>
        <v>0.17291768144179256</v>
      </c>
      <c r="H76" s="43">
        <v>1720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1268.0555555555557</v>
      </c>
      <c r="F77" s="32">
        <v>1747.5</v>
      </c>
      <c r="G77" s="21">
        <f t="shared" si="0"/>
        <v>0.37809419496166474</v>
      </c>
      <c r="H77" s="32">
        <v>1775.5555555555557</v>
      </c>
      <c r="I77" s="21">
        <f t="shared" si="6"/>
        <v>-1.5801001251564511E-2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</v>
      </c>
      <c r="F78" s="47">
        <v>1040.7142857142858</v>
      </c>
      <c r="G78" s="21">
        <f t="shared" si="0"/>
        <v>0.25236376138903222</v>
      </c>
      <c r="H78" s="47">
        <v>1020</v>
      </c>
      <c r="I78" s="21">
        <f t="shared" si="6"/>
        <v>2.0308123249299783E-2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1907.5555555555557</v>
      </c>
      <c r="G79" s="21">
        <f t="shared" si="0"/>
        <v>0.24570989065209672</v>
      </c>
      <c r="H79" s="47">
        <v>1907.5555555555557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2078.8000000000002</v>
      </c>
      <c r="G80" s="21">
        <f t="shared" si="0"/>
        <v>7.5538079470198791E-2</v>
      </c>
      <c r="H80" s="61">
        <v>2078.8000000000002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8982.6666666666661</v>
      </c>
      <c r="G81" s="21">
        <f>(F81-E81)/E81</f>
        <v>1.7289543223857992E-2</v>
      </c>
      <c r="H81" s="61">
        <v>8982.6666666666661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3967.3</v>
      </c>
      <c r="F82" s="50">
        <v>4437.5555555555557</v>
      </c>
      <c r="G82" s="23">
        <f>(F82-E82)/E82</f>
        <v>0.11853289530803203</v>
      </c>
      <c r="H82" s="50">
        <v>4354.2222222222226</v>
      </c>
      <c r="I82" s="23">
        <f t="shared" si="6"/>
        <v>1.9138511789323191E-2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80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5" customWidth="1"/>
    <col min="4" max="4" width="12.3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80" t="s">
        <v>201</v>
      </c>
      <c r="B9" s="180"/>
      <c r="C9" s="180"/>
      <c r="D9" s="180"/>
      <c r="E9" s="180"/>
      <c r="F9" s="180"/>
      <c r="G9" s="180"/>
      <c r="H9" s="180"/>
      <c r="I9" s="180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1" t="s">
        <v>3</v>
      </c>
      <c r="B13" s="187"/>
      <c r="C13" s="206" t="s">
        <v>0</v>
      </c>
      <c r="D13" s="208" t="s">
        <v>23</v>
      </c>
      <c r="E13" s="183" t="s">
        <v>217</v>
      </c>
      <c r="F13" s="200" t="s">
        <v>224</v>
      </c>
      <c r="G13" s="183" t="s">
        <v>197</v>
      </c>
      <c r="H13" s="200" t="s">
        <v>220</v>
      </c>
      <c r="I13" s="183" t="s">
        <v>187</v>
      </c>
    </row>
    <row r="14" spans="1:9" ht="38.25" customHeight="1" thickBot="1" x14ac:dyDescent="0.25">
      <c r="A14" s="182"/>
      <c r="B14" s="188"/>
      <c r="C14" s="207"/>
      <c r="D14" s="209"/>
      <c r="E14" s="184"/>
      <c r="F14" s="201"/>
      <c r="G14" s="202"/>
      <c r="H14" s="201"/>
      <c r="I14" s="202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1543.2249999999999</v>
      </c>
      <c r="F16" s="42">
        <v>1294.4000000000001</v>
      </c>
      <c r="G16" s="21">
        <f t="shared" ref="G16:G31" si="0">(F16-E16)/E16</f>
        <v>-0.1612370198772051</v>
      </c>
      <c r="H16" s="42">
        <v>1334.4</v>
      </c>
      <c r="I16" s="21">
        <f t="shared" ref="I16:I31" si="1">(F16-H16)/H16</f>
        <v>-2.9976019184652276E-2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1544.3667499999999</v>
      </c>
      <c r="F17" s="46">
        <v>1938.9</v>
      </c>
      <c r="G17" s="21">
        <f t="shared" si="0"/>
        <v>0.25546603486509939</v>
      </c>
      <c r="H17" s="46">
        <v>1968.9</v>
      </c>
      <c r="I17" s="21">
        <f t="shared" si="1"/>
        <v>-1.5236934328813042E-2</v>
      </c>
    </row>
    <row r="18" spans="1:9" ht="16.5" x14ac:dyDescent="0.3">
      <c r="A18" s="37"/>
      <c r="B18" s="34" t="s">
        <v>9</v>
      </c>
      <c r="C18" s="15" t="s">
        <v>88</v>
      </c>
      <c r="D18" s="11" t="s">
        <v>161</v>
      </c>
      <c r="E18" s="46">
        <v>1749.0900000000001</v>
      </c>
      <c r="F18" s="46">
        <v>1836.9</v>
      </c>
      <c r="G18" s="21">
        <f t="shared" si="0"/>
        <v>5.0203248546386942E-2</v>
      </c>
      <c r="H18" s="46">
        <v>1861.9</v>
      </c>
      <c r="I18" s="21">
        <f t="shared" si="1"/>
        <v>-1.3427144314947096E-2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778.57500000000005</v>
      </c>
      <c r="F19" s="46">
        <v>871</v>
      </c>
      <c r="G19" s="21">
        <f t="shared" si="0"/>
        <v>0.11871046463089613</v>
      </c>
      <c r="H19" s="46">
        <v>881</v>
      </c>
      <c r="I19" s="21">
        <f t="shared" si="1"/>
        <v>-1.1350737797956867E-2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2707.49</v>
      </c>
      <c r="F20" s="46">
        <v>2513.2222222222222</v>
      </c>
      <c r="G20" s="21">
        <f t="shared" si="0"/>
        <v>-7.175198348942291E-2</v>
      </c>
      <c r="H20" s="46">
        <v>2533.9</v>
      </c>
      <c r="I20" s="21">
        <f t="shared" si="1"/>
        <v>-8.1604553367449068E-3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1284.4749999999999</v>
      </c>
      <c r="F21" s="46">
        <v>1403.5</v>
      </c>
      <c r="G21" s="21">
        <f t="shared" si="0"/>
        <v>9.2664318106619514E-2</v>
      </c>
      <c r="H21" s="46">
        <v>1395.6999999999998</v>
      </c>
      <c r="I21" s="21">
        <f t="shared" si="1"/>
        <v>5.5885935372932457E-3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1208.6875</v>
      </c>
      <c r="F22" s="46">
        <v>1839.1666666666665</v>
      </c>
      <c r="G22" s="21">
        <f t="shared" si="0"/>
        <v>0.52162297257700319</v>
      </c>
      <c r="H22" s="46">
        <v>1796.0277777777778</v>
      </c>
      <c r="I22" s="21">
        <f t="shared" si="1"/>
        <v>2.4019054394728998E-2</v>
      </c>
    </row>
    <row r="23" spans="1:9" ht="16.5" x14ac:dyDescent="0.3">
      <c r="A23" s="37"/>
      <c r="B23" s="34" t="s">
        <v>6</v>
      </c>
      <c r="C23" s="15" t="s">
        <v>86</v>
      </c>
      <c r="D23" s="13" t="s">
        <v>161</v>
      </c>
      <c r="E23" s="46">
        <v>1619.7525000000001</v>
      </c>
      <c r="F23" s="46">
        <v>1825.1</v>
      </c>
      <c r="G23" s="21">
        <f t="shared" si="0"/>
        <v>0.12677708477066704</v>
      </c>
      <c r="H23" s="46">
        <v>1776</v>
      </c>
      <c r="I23" s="21">
        <f t="shared" si="1"/>
        <v>2.7646396396396346E-2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527.73749999999995</v>
      </c>
      <c r="F24" s="46">
        <v>576.38888888888891</v>
      </c>
      <c r="G24" s="21">
        <f t="shared" si="0"/>
        <v>9.2188614394256546E-2</v>
      </c>
      <c r="H24" s="46">
        <v>555.5</v>
      </c>
      <c r="I24" s="21">
        <f t="shared" si="1"/>
        <v>3.7603760376037652E-2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500.54999999999995</v>
      </c>
      <c r="F25" s="46">
        <v>522.4</v>
      </c>
      <c r="G25" s="21">
        <f t="shared" si="0"/>
        <v>4.365198281889926E-2</v>
      </c>
      <c r="H25" s="46">
        <v>502.9</v>
      </c>
      <c r="I25" s="21">
        <f t="shared" si="1"/>
        <v>3.8775104394511831E-2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1257.0650000000001</v>
      </c>
      <c r="F26" s="46">
        <v>1278.95</v>
      </c>
      <c r="G26" s="21">
        <f t="shared" si="0"/>
        <v>1.7409600935512474E-2</v>
      </c>
      <c r="H26" s="46">
        <v>1223.5</v>
      </c>
      <c r="I26" s="21">
        <f t="shared" si="1"/>
        <v>4.5320800980792844E-2</v>
      </c>
    </row>
    <row r="27" spans="1:9" ht="16.5" x14ac:dyDescent="0.3">
      <c r="A27" s="37"/>
      <c r="B27" s="34" t="s">
        <v>11</v>
      </c>
      <c r="C27" s="15" t="s">
        <v>91</v>
      </c>
      <c r="D27" s="13" t="s">
        <v>81</v>
      </c>
      <c r="E27" s="46">
        <v>430.63749999999999</v>
      </c>
      <c r="F27" s="46">
        <v>436.6</v>
      </c>
      <c r="G27" s="21">
        <f t="shared" si="0"/>
        <v>1.3845751937534548E-2</v>
      </c>
      <c r="H27" s="46">
        <v>409.6</v>
      </c>
      <c r="I27" s="21">
        <f t="shared" si="1"/>
        <v>6.591796875E-2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528.65</v>
      </c>
      <c r="F28" s="46">
        <v>579.05555555555554</v>
      </c>
      <c r="G28" s="21">
        <f t="shared" si="0"/>
        <v>9.5347688556806143E-2</v>
      </c>
      <c r="H28" s="46">
        <v>542.5</v>
      </c>
      <c r="I28" s="21">
        <f t="shared" si="1"/>
        <v>6.7383512544802848E-2</v>
      </c>
    </row>
    <row r="29" spans="1:9" ht="17.25" thickBot="1" x14ac:dyDescent="0.35">
      <c r="A29" s="38"/>
      <c r="B29" s="34" t="s">
        <v>8</v>
      </c>
      <c r="C29" s="15" t="s">
        <v>89</v>
      </c>
      <c r="D29" s="13" t="s">
        <v>161</v>
      </c>
      <c r="E29" s="46">
        <v>2989.0222222222224</v>
      </c>
      <c r="F29" s="46">
        <v>3543.9749999999999</v>
      </c>
      <c r="G29" s="21">
        <f t="shared" si="0"/>
        <v>0.18566365069216234</v>
      </c>
      <c r="H29" s="46">
        <v>3252.375</v>
      </c>
      <c r="I29" s="21">
        <f t="shared" si="1"/>
        <v>8.9657557938429583E-2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1188.2593750000001</v>
      </c>
      <c r="F30" s="46">
        <v>1160.5999999999999</v>
      </c>
      <c r="G30" s="21">
        <f t="shared" si="0"/>
        <v>-2.3277220093466697E-2</v>
      </c>
      <c r="H30" s="46">
        <v>1061.9000000000001</v>
      </c>
      <c r="I30" s="21">
        <f t="shared" si="1"/>
        <v>9.294660514172691E-2</v>
      </c>
    </row>
    <row r="31" spans="1:9" ht="17.25" thickBot="1" x14ac:dyDescent="0.35">
      <c r="A31" s="38"/>
      <c r="B31" s="36" t="s">
        <v>12</v>
      </c>
      <c r="C31" s="16" t="s">
        <v>92</v>
      </c>
      <c r="D31" s="12" t="s">
        <v>81</v>
      </c>
      <c r="E31" s="49">
        <v>541.51250000000005</v>
      </c>
      <c r="F31" s="49">
        <v>648.4</v>
      </c>
      <c r="G31" s="23">
        <f t="shared" si="0"/>
        <v>0.19738694859306097</v>
      </c>
      <c r="H31" s="49">
        <v>549.4</v>
      </c>
      <c r="I31" s="23">
        <f t="shared" si="1"/>
        <v>0.18019657808518386</v>
      </c>
    </row>
    <row r="32" spans="1:9" ht="15.75" customHeight="1" thickBot="1" x14ac:dyDescent="0.25">
      <c r="A32" s="193" t="s">
        <v>188</v>
      </c>
      <c r="B32" s="194"/>
      <c r="C32" s="194"/>
      <c r="D32" s="195"/>
      <c r="E32" s="106">
        <f>SUM(E16:E31)</f>
        <v>20399.095847222223</v>
      </c>
      <c r="F32" s="107">
        <f>SUM(F16:F31)</f>
        <v>22268.558333333334</v>
      </c>
      <c r="G32" s="108">
        <f t="shared" ref="G32" si="2">(F32-E32)/E32</f>
        <v>9.1644379736844028E-2</v>
      </c>
      <c r="H32" s="107">
        <f>SUM(H16:H31)</f>
        <v>21645.50277777778</v>
      </c>
      <c r="I32" s="111">
        <f t="shared" ref="I32" si="3">(F32-H32)/H32</f>
        <v>2.8784526834609307E-2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2438.1875</v>
      </c>
      <c r="F34" s="54">
        <v>2244.1</v>
      </c>
      <c r="G34" s="21">
        <f>(F34-E34)/E34</f>
        <v>-7.9603188844172196E-2</v>
      </c>
      <c r="H34" s="54">
        <v>2486.875</v>
      </c>
      <c r="I34" s="21">
        <f>(F34-H34)/H34</f>
        <v>-9.7622518220658497E-2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2243.15</v>
      </c>
      <c r="F35" s="46">
        <v>2169.4</v>
      </c>
      <c r="G35" s="21">
        <f>(F35-E35)/E35</f>
        <v>-3.2877872634464927E-2</v>
      </c>
      <c r="H35" s="46">
        <v>2376.9</v>
      </c>
      <c r="I35" s="21">
        <f>(F35-H35)/H35</f>
        <v>-8.7298582186882065E-2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1161.32</v>
      </c>
      <c r="F36" s="46">
        <v>1330</v>
      </c>
      <c r="G36" s="21">
        <f>(F36-E36)/E36</f>
        <v>0.14524851031584754</v>
      </c>
      <c r="H36" s="46">
        <v>1294.0999999999999</v>
      </c>
      <c r="I36" s="21">
        <f>(F36-H36)/H36</f>
        <v>2.7741287381191634E-2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1210.05</v>
      </c>
      <c r="F37" s="46">
        <v>1599.85</v>
      </c>
      <c r="G37" s="21">
        <f>(F37-E37)/E37</f>
        <v>0.32213544894839052</v>
      </c>
      <c r="H37" s="46">
        <v>1484.4</v>
      </c>
      <c r="I37" s="21">
        <f>(F37-H37)/H37</f>
        <v>7.7775532201562789E-2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1330.2083333333335</v>
      </c>
      <c r="F38" s="49">
        <v>1552.4375</v>
      </c>
      <c r="G38" s="23">
        <f>(F38-E38)/E38</f>
        <v>0.16706342991386047</v>
      </c>
      <c r="H38" s="49">
        <v>1393.125</v>
      </c>
      <c r="I38" s="23">
        <f>(F38-H38)/H38</f>
        <v>0.11435621354867653</v>
      </c>
    </row>
    <row r="39" spans="1:9" ht="15.75" customHeight="1" thickBot="1" x14ac:dyDescent="0.25">
      <c r="A39" s="193" t="s">
        <v>189</v>
      </c>
      <c r="B39" s="194"/>
      <c r="C39" s="194"/>
      <c r="D39" s="195"/>
      <c r="E39" s="86">
        <f>SUM(E34:E38)</f>
        <v>8382.9158333333326</v>
      </c>
      <c r="F39" s="109">
        <f>SUM(F34:F38)</f>
        <v>8895.7875000000004</v>
      </c>
      <c r="G39" s="110">
        <f t="shared" ref="G39" si="4">(F39-E39)/E39</f>
        <v>6.1180581657197981E-2</v>
      </c>
      <c r="H39" s="109">
        <f>SUM(H34:H38)</f>
        <v>9035.4</v>
      </c>
      <c r="I39" s="111">
        <f t="shared" ref="I39" si="5">(F39-H39)/H39</f>
        <v>-1.5451723221993412E-2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26391.363055555554</v>
      </c>
      <c r="F41" s="46">
        <v>30854.3</v>
      </c>
      <c r="G41" s="21">
        <f t="shared" ref="G41:G46" si="6">(F41-E41)/E41</f>
        <v>0.16910596603326891</v>
      </c>
      <c r="H41" s="46">
        <v>31637.599999999999</v>
      </c>
      <c r="I41" s="21">
        <f t="shared" ref="I41:I46" si="7">(F41-H41)/H41</f>
        <v>-2.4758515184464033E-2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15193.075000000001</v>
      </c>
      <c r="F42" s="46">
        <v>18054.3</v>
      </c>
      <c r="G42" s="21">
        <f t="shared" si="6"/>
        <v>0.18832428589999051</v>
      </c>
      <c r="H42" s="46">
        <v>18187.599999999999</v>
      </c>
      <c r="I42" s="21">
        <f t="shared" si="7"/>
        <v>-7.3291693241548791E-3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10690.6875</v>
      </c>
      <c r="F43" s="57">
        <v>13922.25</v>
      </c>
      <c r="G43" s="21">
        <f t="shared" si="6"/>
        <v>0.30227826788501677</v>
      </c>
      <c r="H43" s="57">
        <v>13922.25</v>
      </c>
      <c r="I43" s="21">
        <f t="shared" si="7"/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9968.5119047619046</v>
      </c>
      <c r="F44" s="47">
        <v>13330</v>
      </c>
      <c r="G44" s="21">
        <f t="shared" si="6"/>
        <v>0.33721062154044584</v>
      </c>
      <c r="H44" s="47">
        <v>13330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12760</v>
      </c>
      <c r="F45" s="47">
        <v>13900</v>
      </c>
      <c r="G45" s="21">
        <f t="shared" si="6"/>
        <v>8.9341692789968646E-2</v>
      </c>
      <c r="H45" s="47">
        <v>13900</v>
      </c>
      <c r="I45" s="21">
        <f t="shared" si="7"/>
        <v>0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5953.2</v>
      </c>
      <c r="F46" s="50">
        <v>5461.2</v>
      </c>
      <c r="G46" s="31">
        <f t="shared" si="6"/>
        <v>-8.2644628099173556E-2</v>
      </c>
      <c r="H46" s="50">
        <v>5421.2</v>
      </c>
      <c r="I46" s="31">
        <f t="shared" si="7"/>
        <v>7.3784401977421976E-3</v>
      </c>
    </row>
    <row r="47" spans="1:9" ht="15.75" customHeight="1" thickBot="1" x14ac:dyDescent="0.25">
      <c r="A47" s="193" t="s">
        <v>190</v>
      </c>
      <c r="B47" s="194"/>
      <c r="C47" s="194"/>
      <c r="D47" s="195"/>
      <c r="E47" s="86">
        <f>SUM(E41:E46)</f>
        <v>80956.83746031746</v>
      </c>
      <c r="F47" s="86">
        <f>SUM(F41:F46)</f>
        <v>95522.05</v>
      </c>
      <c r="G47" s="110">
        <f t="shared" ref="G47" si="8">(F47-E47)/E47</f>
        <v>0.17991330932142649</v>
      </c>
      <c r="H47" s="109">
        <f>SUM(H41:H46)</f>
        <v>96398.65</v>
      </c>
      <c r="I47" s="111">
        <f t="shared" ref="I47" si="9">(F47-H47)/H47</f>
        <v>-9.0934883424196433E-3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6144.2222222222226</v>
      </c>
      <c r="F49" s="43">
        <v>6313.8888888888887</v>
      </c>
      <c r="G49" s="21">
        <f t="shared" ref="G49:G54" si="10">(F49-E49)/E49</f>
        <v>2.7614018590183993E-2</v>
      </c>
      <c r="H49" s="43">
        <v>6313.8888888888887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19287.098214285714</v>
      </c>
      <c r="F50" s="47">
        <v>20792.5</v>
      </c>
      <c r="G50" s="21">
        <f t="shared" si="10"/>
        <v>7.8052269397334936E-2</v>
      </c>
      <c r="H50" s="47">
        <v>20792.5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27478.5</v>
      </c>
      <c r="F51" s="47">
        <v>28337</v>
      </c>
      <c r="G51" s="21">
        <f t="shared" si="10"/>
        <v>3.1242607857051876E-2</v>
      </c>
      <c r="H51" s="47">
        <v>28337</v>
      </c>
      <c r="I51" s="21">
        <f t="shared" si="11"/>
        <v>0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6510.666666666667</v>
      </c>
      <c r="F52" s="47">
        <v>7258.3</v>
      </c>
      <c r="G52" s="21">
        <f t="shared" si="10"/>
        <v>0.11483207044849475</v>
      </c>
      <c r="H52" s="47">
        <v>7208.3</v>
      </c>
      <c r="I52" s="21">
        <f t="shared" si="11"/>
        <v>6.9364482610324209E-3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18663.571166666668</v>
      </c>
      <c r="F53" s="47">
        <v>21076.875</v>
      </c>
      <c r="G53" s="21">
        <f t="shared" si="10"/>
        <v>0.12930557671853912</v>
      </c>
      <c r="H53" s="47">
        <v>20327.875</v>
      </c>
      <c r="I53" s="21">
        <f t="shared" si="11"/>
        <v>3.684595659900506E-2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2296.4285714285711</v>
      </c>
      <c r="F54" s="50">
        <v>2749.7142857142858</v>
      </c>
      <c r="G54" s="31">
        <f t="shared" si="10"/>
        <v>0.19738724727838278</v>
      </c>
      <c r="H54" s="50">
        <v>2610.4285714285716</v>
      </c>
      <c r="I54" s="31">
        <f t="shared" si="11"/>
        <v>5.3357412575931677E-2</v>
      </c>
    </row>
    <row r="55" spans="1:9" ht="15.75" customHeight="1" thickBot="1" x14ac:dyDescent="0.25">
      <c r="A55" s="193" t="s">
        <v>191</v>
      </c>
      <c r="B55" s="194"/>
      <c r="C55" s="194"/>
      <c r="D55" s="195"/>
      <c r="E55" s="86">
        <f>SUM(E49:E54)</f>
        <v>80380.486841269842</v>
      </c>
      <c r="F55" s="86">
        <f>SUM(F49:F54)</f>
        <v>86528.278174603183</v>
      </c>
      <c r="G55" s="110">
        <f t="shared" ref="G55" si="12">(F55-E55)/E55</f>
        <v>7.6483628986642002E-2</v>
      </c>
      <c r="H55" s="86">
        <f>SUM(H49:H54)</f>
        <v>85589.992460317459</v>
      </c>
      <c r="I55" s="111">
        <f t="shared" ref="I55" si="13">(F55-H55)/H55</f>
        <v>1.0962563347820682E-2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2073.3333333333335</v>
      </c>
      <c r="F57" s="66">
        <v>2868.75</v>
      </c>
      <c r="G57" s="22">
        <f t="shared" ref="G57:G65" si="14">(F57-E57)/E57</f>
        <v>0.38364147909967833</v>
      </c>
      <c r="H57" s="66">
        <v>3100.7142857142858</v>
      </c>
      <c r="I57" s="22">
        <f t="shared" ref="I57:I65" si="15">(F57-H57)/H57</f>
        <v>-7.4809951624049784E-2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3999</v>
      </c>
      <c r="G58" s="21">
        <f t="shared" si="14"/>
        <v>6.6400000000000001E-2</v>
      </c>
      <c r="H58" s="70">
        <v>3999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3502.9375</v>
      </c>
      <c r="F59" s="70">
        <v>5388.5</v>
      </c>
      <c r="G59" s="21">
        <f t="shared" si="14"/>
        <v>0.53828037183078492</v>
      </c>
      <c r="H59" s="70">
        <v>5388.5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2187.5</v>
      </c>
      <c r="F60" s="70">
        <v>3480.75</v>
      </c>
      <c r="G60" s="21">
        <f t="shared" si="14"/>
        <v>0.59119999999999995</v>
      </c>
      <c r="H60" s="70">
        <v>3480.75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4507.5</v>
      </c>
      <c r="F61" s="105">
        <v>5216.666666666667</v>
      </c>
      <c r="G61" s="21">
        <f t="shared" si="14"/>
        <v>0.15733037530042529</v>
      </c>
      <c r="H61" s="105">
        <v>5216.666666666667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4158.6736111111113</v>
      </c>
      <c r="F62" s="50">
        <v>5705.333333333333</v>
      </c>
      <c r="G62" s="29">
        <f t="shared" si="14"/>
        <v>0.37191178410584291</v>
      </c>
      <c r="H62" s="50">
        <v>5705.333333333333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5209.53125</v>
      </c>
      <c r="F63" s="68">
        <v>6008.125</v>
      </c>
      <c r="G63" s="21">
        <f t="shared" si="14"/>
        <v>0.15329474220929187</v>
      </c>
      <c r="H63" s="68">
        <v>6008.125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4997.5</v>
      </c>
      <c r="F64" s="70">
        <v>5789</v>
      </c>
      <c r="G64" s="21">
        <f t="shared" si="14"/>
        <v>0.15837918959479741</v>
      </c>
      <c r="H64" s="70">
        <v>5789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21405</v>
      </c>
      <c r="F65" s="73">
        <v>23400.625</v>
      </c>
      <c r="G65" s="29">
        <f t="shared" si="14"/>
        <v>9.3231721560383091E-2</v>
      </c>
      <c r="H65" s="73">
        <v>23400.625</v>
      </c>
      <c r="I65" s="29">
        <f t="shared" si="15"/>
        <v>0</v>
      </c>
    </row>
    <row r="66" spans="1:9" ht="15.75" customHeight="1" thickBot="1" x14ac:dyDescent="0.25">
      <c r="A66" s="193" t="s">
        <v>192</v>
      </c>
      <c r="B66" s="204"/>
      <c r="C66" s="204"/>
      <c r="D66" s="205"/>
      <c r="E66" s="106">
        <f>SUM(E57:E65)</f>
        <v>51791.975694444445</v>
      </c>
      <c r="F66" s="106">
        <f>SUM(F57:F65)</f>
        <v>61856.75</v>
      </c>
      <c r="G66" s="108">
        <f t="shared" ref="G66" si="16">(F66-E66)/E66</f>
        <v>0.19433076592664469</v>
      </c>
      <c r="H66" s="106">
        <f>SUM(H57:H65)</f>
        <v>62088.71428571429</v>
      </c>
      <c r="I66" s="111">
        <f t="shared" ref="I66" si="17">(F66-H66)/H66</f>
        <v>-3.7360136762835412E-3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47046.625</v>
      </c>
      <c r="F68" s="54">
        <v>49306.857142857145</v>
      </c>
      <c r="G68" s="21">
        <f t="shared" ref="G68:G73" si="18">(F68-E68)/E68</f>
        <v>4.8042386523095865E-2</v>
      </c>
      <c r="H68" s="54">
        <v>49306.857142857145</v>
      </c>
      <c r="I68" s="21">
        <f t="shared" ref="I68:I73" si="19">(F68-H68)/H68</f>
        <v>0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10671.25</v>
      </c>
      <c r="F69" s="46">
        <v>13700.375</v>
      </c>
      <c r="G69" s="21">
        <f t="shared" si="18"/>
        <v>0.28385849830151105</v>
      </c>
      <c r="H69" s="46">
        <v>13700.375</v>
      </c>
      <c r="I69" s="21">
        <f t="shared" si="19"/>
        <v>0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3654.3749999999995</v>
      </c>
      <c r="F70" s="46">
        <v>4448.75</v>
      </c>
      <c r="G70" s="21">
        <f t="shared" si="18"/>
        <v>0.21737643235847459</v>
      </c>
      <c r="H70" s="46">
        <v>4448.75</v>
      </c>
      <c r="I70" s="21">
        <f t="shared" si="19"/>
        <v>0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6430.5</v>
      </c>
      <c r="F71" s="46">
        <v>7692.7777777777774</v>
      </c>
      <c r="G71" s="21">
        <f t="shared" si="18"/>
        <v>0.19629543235794689</v>
      </c>
      <c r="H71" s="46">
        <v>7686</v>
      </c>
      <c r="I71" s="21">
        <f t="shared" si="19"/>
        <v>8.8183421516749587E-4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3858.4277777777779</v>
      </c>
      <c r="F72" s="46">
        <v>5115</v>
      </c>
      <c r="G72" s="21">
        <f t="shared" si="18"/>
        <v>0.3256694940512615</v>
      </c>
      <c r="H72" s="46">
        <v>4957.8571428571431</v>
      </c>
      <c r="I72" s="21">
        <f t="shared" si="19"/>
        <v>3.1695721077654462E-2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7897.6944444444453</v>
      </c>
      <c r="F73" s="58">
        <v>10680</v>
      </c>
      <c r="G73" s="31">
        <f t="shared" si="18"/>
        <v>0.35229339082784344</v>
      </c>
      <c r="H73" s="58">
        <v>10221.111111111111</v>
      </c>
      <c r="I73" s="31">
        <f t="shared" si="19"/>
        <v>4.4896184367866049E-2</v>
      </c>
    </row>
    <row r="74" spans="1:9" ht="15.75" customHeight="1" thickBot="1" x14ac:dyDescent="0.25">
      <c r="A74" s="193" t="s">
        <v>214</v>
      </c>
      <c r="B74" s="194"/>
      <c r="C74" s="194"/>
      <c r="D74" s="195"/>
      <c r="E74" s="86">
        <f>SUM(E68:E73)</f>
        <v>79558.872222222213</v>
      </c>
      <c r="F74" s="86">
        <f>SUM(F68:F73)</f>
        <v>90943.759920634926</v>
      </c>
      <c r="G74" s="110">
        <f t="shared" ref="G74" si="20">(F74-E74)/E74</f>
        <v>0.14310016444944917</v>
      </c>
      <c r="H74" s="86">
        <f>SUM(H68:H73)</f>
        <v>90320.950396825399</v>
      </c>
      <c r="I74" s="111">
        <f t="shared" ref="I74" si="21">(F74-H74)/H74</f>
        <v>6.8955156148513812E-3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3733.3444444444444</v>
      </c>
      <c r="F76" s="43">
        <v>4949.7777777777774</v>
      </c>
      <c r="G76" s="21">
        <f>(F76-E76)/E76</f>
        <v>0.32582938741253736</v>
      </c>
      <c r="H76" s="43">
        <v>4980.333333333333</v>
      </c>
      <c r="I76" s="21">
        <f>(F76-H76)/H76</f>
        <v>-6.135243067175355E-3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2780.3333333333335</v>
      </c>
      <c r="F77" s="47">
        <v>3055.3333333333335</v>
      </c>
      <c r="G77" s="21">
        <f>(F77-E77)/E77</f>
        <v>9.8909003716580735E-2</v>
      </c>
      <c r="H77" s="47">
        <v>3055.3333333333335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1323.7777777777778</v>
      </c>
      <c r="F78" s="47">
        <v>1362.5</v>
      </c>
      <c r="G78" s="21">
        <f>(F78-E78)/E78</f>
        <v>2.9251300990431387E-2</v>
      </c>
      <c r="H78" s="47">
        <v>1362.5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1597.9027777777778</v>
      </c>
      <c r="F79" s="47">
        <v>2194.5</v>
      </c>
      <c r="G79" s="21">
        <f>(F79-E79)/E79</f>
        <v>0.37336265417343911</v>
      </c>
      <c r="H79" s="47">
        <v>2174.5</v>
      </c>
      <c r="I79" s="21">
        <f>(F79-H79)/H79</f>
        <v>9.1975166704989647E-3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2222.4569444444446</v>
      </c>
      <c r="F80" s="50">
        <v>2903.3333333333335</v>
      </c>
      <c r="G80" s="21">
        <f>(F80-E80)/E80</f>
        <v>0.30636201551211151</v>
      </c>
      <c r="H80" s="50">
        <v>2820.5555555555557</v>
      </c>
      <c r="I80" s="21">
        <f>(F80-H80)/H80</f>
        <v>2.9348040181209394E-2</v>
      </c>
    </row>
    <row r="81" spans="1:11" ht="15.75" customHeight="1" thickBot="1" x14ac:dyDescent="0.25">
      <c r="A81" s="193" t="s">
        <v>193</v>
      </c>
      <c r="B81" s="194"/>
      <c r="C81" s="194"/>
      <c r="D81" s="195"/>
      <c r="E81" s="86">
        <f>SUM(E76:E80)</f>
        <v>11657.815277777778</v>
      </c>
      <c r="F81" s="86">
        <f>SUM(F76:F80)</f>
        <v>14465.444444444445</v>
      </c>
      <c r="G81" s="110">
        <f t="shared" ref="G81" si="22">(F81-E81)/E81</f>
        <v>0.24083664904337548</v>
      </c>
      <c r="H81" s="86">
        <f>SUM(H76:H80)</f>
        <v>14393.222222222223</v>
      </c>
      <c r="I81" s="111">
        <f t="shared" ref="I81" si="23">(F81-H81)/H81</f>
        <v>5.0177938690278883E-3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1268.0555555555557</v>
      </c>
      <c r="F83" s="135">
        <v>1747.5</v>
      </c>
      <c r="G83" s="22">
        <f t="shared" ref="G83:G89" si="24">(F83-E83)/E83</f>
        <v>0.37809419496166474</v>
      </c>
      <c r="H83" s="135">
        <v>1775.5555555555557</v>
      </c>
      <c r="I83" s="22">
        <f t="shared" ref="I83:I89" si="25">(F83-H83)/H83</f>
        <v>-1.5801001251564511E-2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1720</v>
      </c>
      <c r="G84" s="21">
        <f t="shared" si="24"/>
        <v>0.17291768144179256</v>
      </c>
      <c r="H84" s="47">
        <v>1720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1531.3</v>
      </c>
      <c r="F85" s="47">
        <v>1907.5555555555557</v>
      </c>
      <c r="G85" s="21">
        <f t="shared" si="24"/>
        <v>0.24570989065209672</v>
      </c>
      <c r="H85" s="47">
        <v>1907.5555555555557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1932.8</v>
      </c>
      <c r="F86" s="47">
        <v>2078.8000000000002</v>
      </c>
      <c r="G86" s="21">
        <f t="shared" si="24"/>
        <v>7.5538079470198791E-2</v>
      </c>
      <c r="H86" s="47">
        <v>2078.8000000000002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8830</v>
      </c>
      <c r="F87" s="61">
        <v>8982.6666666666661</v>
      </c>
      <c r="G87" s="21">
        <f t="shared" si="24"/>
        <v>1.7289543223857992E-2</v>
      </c>
      <c r="H87" s="61">
        <v>8982.6666666666661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3967.3</v>
      </c>
      <c r="F88" s="61">
        <v>4437.5555555555557</v>
      </c>
      <c r="G88" s="21">
        <f t="shared" si="24"/>
        <v>0.11853289530803203</v>
      </c>
      <c r="H88" s="61">
        <v>4354.2222222222226</v>
      </c>
      <c r="I88" s="21">
        <f t="shared" si="25"/>
        <v>1.9138511789323191E-2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831</v>
      </c>
      <c r="F89" s="50">
        <v>1040.7142857142858</v>
      </c>
      <c r="G89" s="23">
        <f t="shared" si="24"/>
        <v>0.25236376138903222</v>
      </c>
      <c r="H89" s="50">
        <v>1020</v>
      </c>
      <c r="I89" s="23">
        <f t="shared" si="25"/>
        <v>2.0308123249299783E-2</v>
      </c>
    </row>
    <row r="90" spans="1:11" ht="15.75" customHeight="1" thickBot="1" x14ac:dyDescent="0.25">
      <c r="A90" s="193" t="s">
        <v>194</v>
      </c>
      <c r="B90" s="194"/>
      <c r="C90" s="194"/>
      <c r="D90" s="195"/>
      <c r="E90" s="86">
        <f>SUM(E83:E89)</f>
        <v>19826.884126984129</v>
      </c>
      <c r="F90" s="86">
        <f>SUM(F83:F89)</f>
        <v>21914.792063492063</v>
      </c>
      <c r="G90" s="120">
        <f t="shared" ref="G90:G91" si="26">(F90-E90)/E90</f>
        <v>0.10530691172327572</v>
      </c>
      <c r="H90" s="86">
        <f>SUM(H83:H89)</f>
        <v>21838.799999999999</v>
      </c>
      <c r="I90" s="111">
        <f t="shared" ref="I90:I91" si="27">(F90-H90)/H90</f>
        <v>3.4796812779119553E-3</v>
      </c>
    </row>
    <row r="91" spans="1:11" ht="15.75" customHeight="1" thickBot="1" x14ac:dyDescent="0.25">
      <c r="A91" s="193" t="s">
        <v>195</v>
      </c>
      <c r="B91" s="194"/>
      <c r="C91" s="194"/>
      <c r="D91" s="195"/>
      <c r="E91" s="106">
        <f>SUM(E90+E81+E74+E66+E55+E47+E39+E32)</f>
        <v>352954.88330357143</v>
      </c>
      <c r="F91" s="106">
        <f>SUM(F32,F39,F47,F55,F66,F74,F81,F90)</f>
        <v>402395.42043650791</v>
      </c>
      <c r="G91" s="108">
        <f t="shared" si="26"/>
        <v>0.14007608187818549</v>
      </c>
      <c r="H91" s="106">
        <f>SUM(H32,H39,H47,H55,H66,H74,H81,H90)</f>
        <v>401311.23214285716</v>
      </c>
      <c r="I91" s="121">
        <f t="shared" si="27"/>
        <v>2.7016146242943963E-3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A3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5.2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7" t="s">
        <v>3</v>
      </c>
      <c r="B13" s="187"/>
      <c r="C13" s="189" t="s">
        <v>0</v>
      </c>
      <c r="D13" s="183" t="s">
        <v>207</v>
      </c>
      <c r="E13" s="183" t="s">
        <v>208</v>
      </c>
      <c r="F13" s="183" t="s">
        <v>209</v>
      </c>
      <c r="G13" s="183" t="s">
        <v>210</v>
      </c>
      <c r="H13" s="183" t="s">
        <v>211</v>
      </c>
      <c r="I13" s="183" t="s">
        <v>212</v>
      </c>
    </row>
    <row r="14" spans="1:9" ht="24.75" customHeight="1" thickBot="1" x14ac:dyDescent="0.25">
      <c r="A14" s="188"/>
      <c r="B14" s="188"/>
      <c r="C14" s="190"/>
      <c r="D14" s="203"/>
      <c r="E14" s="203"/>
      <c r="F14" s="203"/>
      <c r="G14" s="184"/>
      <c r="H14" s="203"/>
      <c r="I14" s="203"/>
    </row>
    <row r="15" spans="1:9" ht="17.25" customHeight="1" thickBot="1" x14ac:dyDescent="0.3">
      <c r="A15" s="90" t="s">
        <v>24</v>
      </c>
      <c r="B15" s="129"/>
      <c r="C15" s="113"/>
      <c r="D15" s="115"/>
      <c r="E15" s="115"/>
      <c r="F15" s="115"/>
      <c r="G15" s="115"/>
      <c r="H15" s="115"/>
      <c r="I15" s="168"/>
    </row>
    <row r="16" spans="1:9" ht="16.5" x14ac:dyDescent="0.3">
      <c r="A16" s="91"/>
      <c r="B16" s="169" t="s">
        <v>4</v>
      </c>
      <c r="C16" s="175" t="s">
        <v>163</v>
      </c>
      <c r="D16" s="134">
        <v>1875</v>
      </c>
      <c r="E16" s="42">
        <v>2000</v>
      </c>
      <c r="F16" s="142">
        <v>1750</v>
      </c>
      <c r="G16" s="143">
        <v>2500</v>
      </c>
      <c r="H16" s="134">
        <v>2000</v>
      </c>
      <c r="I16" s="143">
        <v>2025</v>
      </c>
    </row>
    <row r="17" spans="1:9" ht="16.5" x14ac:dyDescent="0.3">
      <c r="A17" s="92"/>
      <c r="B17" s="170" t="s">
        <v>5</v>
      </c>
      <c r="C17" s="176" t="s">
        <v>164</v>
      </c>
      <c r="D17" s="93">
        <v>3000</v>
      </c>
      <c r="E17" s="46">
        <v>2250</v>
      </c>
      <c r="F17" s="178">
        <v>1500</v>
      </c>
      <c r="G17" s="146">
        <v>2750</v>
      </c>
      <c r="H17" s="93">
        <v>2000</v>
      </c>
      <c r="I17" s="146">
        <v>2300</v>
      </c>
    </row>
    <row r="18" spans="1:9" ht="16.5" x14ac:dyDescent="0.3">
      <c r="A18" s="92"/>
      <c r="B18" s="170" t="s">
        <v>6</v>
      </c>
      <c r="C18" s="176" t="s">
        <v>165</v>
      </c>
      <c r="D18" s="93">
        <v>1875</v>
      </c>
      <c r="E18" s="46">
        <v>2500</v>
      </c>
      <c r="F18" s="178">
        <v>1500</v>
      </c>
      <c r="G18" s="146">
        <v>1500</v>
      </c>
      <c r="H18" s="93">
        <v>2166</v>
      </c>
      <c r="I18" s="146">
        <v>1908.2</v>
      </c>
    </row>
    <row r="19" spans="1:9" ht="16.5" x14ac:dyDescent="0.3">
      <c r="A19" s="92"/>
      <c r="B19" s="170" t="s">
        <v>7</v>
      </c>
      <c r="C19" s="176" t="s">
        <v>166</v>
      </c>
      <c r="D19" s="93">
        <v>1000</v>
      </c>
      <c r="E19" s="46">
        <v>500</v>
      </c>
      <c r="F19" s="178">
        <v>1250</v>
      </c>
      <c r="G19" s="146">
        <v>1000</v>
      </c>
      <c r="H19" s="93">
        <v>916</v>
      </c>
      <c r="I19" s="146">
        <v>933.2</v>
      </c>
    </row>
    <row r="20" spans="1:9" ht="16.5" x14ac:dyDescent="0.3">
      <c r="A20" s="92"/>
      <c r="B20" s="170" t="s">
        <v>8</v>
      </c>
      <c r="C20" s="176" t="s">
        <v>167</v>
      </c>
      <c r="D20" s="93">
        <v>3750</v>
      </c>
      <c r="E20" s="46">
        <v>2500</v>
      </c>
      <c r="F20" s="178">
        <v>2750</v>
      </c>
      <c r="G20" s="146">
        <v>5500</v>
      </c>
      <c r="H20" s="93">
        <v>3166</v>
      </c>
      <c r="I20" s="146">
        <v>3533.2</v>
      </c>
    </row>
    <row r="21" spans="1:9" ht="16.5" x14ac:dyDescent="0.3">
      <c r="A21" s="92"/>
      <c r="B21" s="170" t="s">
        <v>9</v>
      </c>
      <c r="C21" s="176" t="s">
        <v>168</v>
      </c>
      <c r="D21" s="93">
        <v>1875</v>
      </c>
      <c r="E21" s="46">
        <v>2000</v>
      </c>
      <c r="F21" s="178">
        <v>2000</v>
      </c>
      <c r="G21" s="146">
        <v>2250</v>
      </c>
      <c r="H21" s="93">
        <v>1500</v>
      </c>
      <c r="I21" s="146">
        <v>1925</v>
      </c>
    </row>
    <row r="22" spans="1:9" ht="16.5" x14ac:dyDescent="0.3">
      <c r="A22" s="92"/>
      <c r="B22" s="170" t="s">
        <v>10</v>
      </c>
      <c r="C22" s="176" t="s">
        <v>169</v>
      </c>
      <c r="D22" s="93">
        <v>1625</v>
      </c>
      <c r="E22" s="46">
        <v>1500</v>
      </c>
      <c r="F22" s="178">
        <v>1250</v>
      </c>
      <c r="G22" s="146">
        <v>1375</v>
      </c>
      <c r="H22" s="93">
        <v>1166</v>
      </c>
      <c r="I22" s="146">
        <v>1383.2</v>
      </c>
    </row>
    <row r="23" spans="1:9" ht="16.5" x14ac:dyDescent="0.3">
      <c r="A23" s="92"/>
      <c r="B23" s="170" t="s">
        <v>11</v>
      </c>
      <c r="C23" s="176" t="s">
        <v>170</v>
      </c>
      <c r="D23" s="93">
        <v>500</v>
      </c>
      <c r="E23" s="46">
        <v>350</v>
      </c>
      <c r="F23" s="178">
        <v>500</v>
      </c>
      <c r="G23" s="146">
        <v>500</v>
      </c>
      <c r="H23" s="93">
        <v>450</v>
      </c>
      <c r="I23" s="146">
        <v>460</v>
      </c>
    </row>
    <row r="24" spans="1:9" ht="16.5" x14ac:dyDescent="0.3">
      <c r="A24" s="92"/>
      <c r="B24" s="170" t="s">
        <v>12</v>
      </c>
      <c r="C24" s="176" t="s">
        <v>171</v>
      </c>
      <c r="D24" s="93"/>
      <c r="E24" s="46">
        <v>500</v>
      </c>
      <c r="F24" s="178">
        <v>750</v>
      </c>
      <c r="G24" s="146">
        <v>625</v>
      </c>
      <c r="H24" s="93">
        <v>833</v>
      </c>
      <c r="I24" s="146">
        <v>677</v>
      </c>
    </row>
    <row r="25" spans="1:9" ht="16.5" x14ac:dyDescent="0.3">
      <c r="A25" s="92"/>
      <c r="B25" s="170" t="s">
        <v>13</v>
      </c>
      <c r="C25" s="176" t="s">
        <v>172</v>
      </c>
      <c r="D25" s="93">
        <v>500</v>
      </c>
      <c r="E25" s="46">
        <v>500</v>
      </c>
      <c r="F25" s="178">
        <v>500</v>
      </c>
      <c r="G25" s="146">
        <v>625</v>
      </c>
      <c r="H25" s="93">
        <v>500</v>
      </c>
      <c r="I25" s="146">
        <v>525</v>
      </c>
    </row>
    <row r="26" spans="1:9" ht="16.5" x14ac:dyDescent="0.3">
      <c r="A26" s="92"/>
      <c r="B26" s="170" t="s">
        <v>14</v>
      </c>
      <c r="C26" s="176" t="s">
        <v>173</v>
      </c>
      <c r="D26" s="93">
        <v>500</v>
      </c>
      <c r="E26" s="46">
        <v>500</v>
      </c>
      <c r="F26" s="178">
        <v>500</v>
      </c>
      <c r="G26" s="146">
        <v>500</v>
      </c>
      <c r="H26" s="93">
        <v>500</v>
      </c>
      <c r="I26" s="146">
        <v>500</v>
      </c>
    </row>
    <row r="27" spans="1:9" ht="17.25" thickBot="1" x14ac:dyDescent="0.35">
      <c r="A27" s="92"/>
      <c r="B27" s="171" t="s">
        <v>15</v>
      </c>
      <c r="C27" s="176" t="s">
        <v>174</v>
      </c>
      <c r="D27" s="93">
        <v>1500</v>
      </c>
      <c r="E27" s="46">
        <v>1500</v>
      </c>
      <c r="F27" s="178">
        <v>1250</v>
      </c>
      <c r="G27" s="146">
        <v>1500</v>
      </c>
      <c r="H27" s="93">
        <v>1500</v>
      </c>
      <c r="I27" s="146">
        <v>1450</v>
      </c>
    </row>
    <row r="28" spans="1:9" ht="16.5" x14ac:dyDescent="0.3">
      <c r="A28" s="92"/>
      <c r="B28" s="169" t="s">
        <v>16</v>
      </c>
      <c r="C28" s="176" t="s">
        <v>175</v>
      </c>
      <c r="D28" s="93">
        <v>500</v>
      </c>
      <c r="E28" s="46">
        <v>500</v>
      </c>
      <c r="F28" s="178">
        <v>750</v>
      </c>
      <c r="G28" s="146">
        <v>625</v>
      </c>
      <c r="H28" s="93">
        <v>500</v>
      </c>
      <c r="I28" s="146">
        <v>575</v>
      </c>
    </row>
    <row r="29" spans="1:9" ht="16.5" x14ac:dyDescent="0.3">
      <c r="A29" s="92"/>
      <c r="B29" s="172" t="s">
        <v>17</v>
      </c>
      <c r="C29" s="176" t="s">
        <v>176</v>
      </c>
      <c r="D29" s="93"/>
      <c r="E29" s="46">
        <v>1500</v>
      </c>
      <c r="F29" s="178">
        <v>1500</v>
      </c>
      <c r="G29" s="146">
        <v>1000</v>
      </c>
      <c r="H29" s="93">
        <v>1166</v>
      </c>
      <c r="I29" s="146">
        <v>1291.5</v>
      </c>
    </row>
    <row r="30" spans="1:9" ht="16.5" x14ac:dyDescent="0.3">
      <c r="A30" s="92"/>
      <c r="B30" s="170" t="s">
        <v>18</v>
      </c>
      <c r="C30" s="176" t="s">
        <v>177</v>
      </c>
      <c r="D30" s="93">
        <v>1500</v>
      </c>
      <c r="E30" s="46">
        <v>2500</v>
      </c>
      <c r="F30" s="178">
        <v>2000</v>
      </c>
      <c r="G30" s="146">
        <v>1000</v>
      </c>
      <c r="H30" s="93">
        <v>1250</v>
      </c>
      <c r="I30" s="146">
        <v>1650</v>
      </c>
    </row>
    <row r="31" spans="1:9" ht="17.25" thickBot="1" x14ac:dyDescent="0.35">
      <c r="A31" s="94"/>
      <c r="B31" s="171" t="s">
        <v>19</v>
      </c>
      <c r="C31" s="177" t="s">
        <v>178</v>
      </c>
      <c r="D31" s="136">
        <v>1125</v>
      </c>
      <c r="E31" s="49">
        <v>1500</v>
      </c>
      <c r="F31" s="179">
        <v>1750</v>
      </c>
      <c r="G31" s="95">
        <v>1375</v>
      </c>
      <c r="H31" s="136">
        <v>1166</v>
      </c>
      <c r="I31" s="95">
        <v>1383.2</v>
      </c>
    </row>
    <row r="32" spans="1:9" ht="17.25" customHeight="1" thickBot="1" x14ac:dyDescent="0.3">
      <c r="A32" s="90" t="s">
        <v>20</v>
      </c>
      <c r="B32" s="151" t="s">
        <v>21</v>
      </c>
      <c r="C32" s="173"/>
      <c r="D32" s="174"/>
      <c r="E32" s="154"/>
      <c r="F32" s="155"/>
      <c r="G32" s="174"/>
      <c r="H32" s="156"/>
      <c r="I32" s="157"/>
    </row>
    <row r="33" spans="1:9" ht="16.5" x14ac:dyDescent="0.3">
      <c r="A33" s="91"/>
      <c r="B33" s="141" t="s">
        <v>26</v>
      </c>
      <c r="C33" s="158" t="s">
        <v>179</v>
      </c>
      <c r="D33" s="134">
        <v>2250</v>
      </c>
      <c r="E33" s="42">
        <v>2500</v>
      </c>
      <c r="F33" s="142">
        <v>2750</v>
      </c>
      <c r="G33" s="143">
        <v>2750</v>
      </c>
      <c r="H33" s="135">
        <v>2166</v>
      </c>
      <c r="I33" s="143">
        <v>2483.1999999999998</v>
      </c>
    </row>
    <row r="34" spans="1:9" ht="16.5" x14ac:dyDescent="0.3">
      <c r="A34" s="92"/>
      <c r="B34" s="144" t="s">
        <v>27</v>
      </c>
      <c r="C34" s="15" t="s">
        <v>180</v>
      </c>
      <c r="D34" s="93">
        <v>2250</v>
      </c>
      <c r="E34" s="46">
        <v>2500</v>
      </c>
      <c r="F34" s="145">
        <v>2750</v>
      </c>
      <c r="G34" s="146">
        <v>2750</v>
      </c>
      <c r="H34" s="32">
        <v>2000</v>
      </c>
      <c r="I34" s="146">
        <v>2450</v>
      </c>
    </row>
    <row r="35" spans="1:9" ht="16.5" x14ac:dyDescent="0.3">
      <c r="A35" s="92"/>
      <c r="B35" s="149" t="s">
        <v>28</v>
      </c>
      <c r="C35" s="15" t="s">
        <v>181</v>
      </c>
      <c r="D35" s="93">
        <v>1000</v>
      </c>
      <c r="E35" s="46">
        <v>1000</v>
      </c>
      <c r="F35" s="145">
        <v>2000</v>
      </c>
      <c r="G35" s="146">
        <v>1250</v>
      </c>
      <c r="H35" s="32">
        <v>1250</v>
      </c>
      <c r="I35" s="146">
        <v>1300</v>
      </c>
    </row>
    <row r="36" spans="1:9" ht="16.5" x14ac:dyDescent="0.3">
      <c r="A36" s="92"/>
      <c r="B36" s="144" t="s">
        <v>29</v>
      </c>
      <c r="C36" s="15" t="s">
        <v>182</v>
      </c>
      <c r="D36" s="93">
        <v>1625</v>
      </c>
      <c r="E36" s="46">
        <v>1500</v>
      </c>
      <c r="F36" s="145">
        <v>2500</v>
      </c>
      <c r="G36" s="146">
        <v>1375</v>
      </c>
      <c r="H36" s="32">
        <v>1000</v>
      </c>
      <c r="I36" s="146">
        <v>1600</v>
      </c>
    </row>
    <row r="37" spans="1:9" ht="16.5" customHeight="1" thickBot="1" x14ac:dyDescent="0.35">
      <c r="A37" s="94"/>
      <c r="B37" s="149" t="s">
        <v>30</v>
      </c>
      <c r="C37" s="15" t="s">
        <v>183</v>
      </c>
      <c r="D37" s="159">
        <v>1625</v>
      </c>
      <c r="E37" s="49">
        <v>1750</v>
      </c>
      <c r="F37" s="148">
        <v>2250</v>
      </c>
      <c r="G37" s="160">
        <v>1875</v>
      </c>
      <c r="H37" s="137">
        <v>1500</v>
      </c>
      <c r="I37" s="95">
        <v>1800</v>
      </c>
    </row>
    <row r="38" spans="1:9" ht="17.25" customHeight="1" thickBot="1" x14ac:dyDescent="0.3">
      <c r="A38" s="90" t="s">
        <v>25</v>
      </c>
      <c r="B38" s="151" t="s">
        <v>51</v>
      </c>
      <c r="C38" s="152"/>
      <c r="D38" s="153"/>
      <c r="E38" s="161"/>
      <c r="F38" s="155"/>
      <c r="G38" s="162"/>
      <c r="H38" s="163"/>
      <c r="I38" s="95"/>
    </row>
    <row r="39" spans="1:9" ht="17.25" thickBot="1" x14ac:dyDescent="0.35">
      <c r="A39" s="91"/>
      <c r="B39" s="141" t="s">
        <v>31</v>
      </c>
      <c r="C39" s="164" t="s">
        <v>213</v>
      </c>
      <c r="D39" s="42">
        <v>32000</v>
      </c>
      <c r="E39" s="42">
        <v>32000</v>
      </c>
      <c r="F39" s="142">
        <v>26500</v>
      </c>
      <c r="G39" s="165">
        <v>27000</v>
      </c>
      <c r="H39" s="166">
        <v>28333</v>
      </c>
      <c r="I39" s="95">
        <v>29166.6</v>
      </c>
    </row>
    <row r="40" spans="1:9" ht="17.25" thickBot="1" x14ac:dyDescent="0.35">
      <c r="A40" s="94"/>
      <c r="B40" s="147" t="s">
        <v>32</v>
      </c>
      <c r="C40" s="150" t="s">
        <v>185</v>
      </c>
      <c r="D40" s="49">
        <v>21000</v>
      </c>
      <c r="E40" s="49">
        <v>20000</v>
      </c>
      <c r="F40" s="148">
        <v>16000</v>
      </c>
      <c r="G40" s="85">
        <v>16500</v>
      </c>
      <c r="H40" s="167">
        <v>19333</v>
      </c>
      <c r="I40" s="95">
        <v>18566.599999999999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30-12-2019</vt:lpstr>
      <vt:lpstr>By Order</vt:lpstr>
      <vt:lpstr>All Stores</vt:lpstr>
      <vt:lpstr>'30-12-2019'!Print_Titles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2019-12-12T12:20:03Z</cp:lastPrinted>
  <dcterms:created xsi:type="dcterms:W3CDTF">2010-10-20T06:23:14Z</dcterms:created>
  <dcterms:modified xsi:type="dcterms:W3CDTF">2020-01-03T08:59:40Z</dcterms:modified>
</cp:coreProperties>
</file>