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13-01-2020" sheetId="9" r:id="rId4"/>
    <sheet name="By Order" sheetId="11" r:id="rId5"/>
    <sheet name="All Stores" sheetId="12" r:id="rId6"/>
  </sheets>
  <definedNames>
    <definedName name="_xlnm.Print_Titles" localSheetId="3">'13-01-2020'!$12:$14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3" i="11" l="1"/>
  <c r="G83" i="11"/>
  <c r="I85" i="11"/>
  <c r="G85" i="11"/>
  <c r="I88" i="11"/>
  <c r="G88" i="11"/>
  <c r="I87" i="11"/>
  <c r="G87" i="11"/>
  <c r="I84" i="11"/>
  <c r="G84" i="11"/>
  <c r="I86" i="11"/>
  <c r="G86" i="11"/>
  <c r="I89" i="11"/>
  <c r="G89" i="11"/>
  <c r="I79" i="11"/>
  <c r="G79" i="11"/>
  <c r="I80" i="11"/>
  <c r="G80" i="11"/>
  <c r="I76" i="11"/>
  <c r="G76" i="11"/>
  <c r="I77" i="11"/>
  <c r="G77" i="11"/>
  <c r="I78" i="11"/>
  <c r="G78" i="11"/>
  <c r="I73" i="11"/>
  <c r="G73" i="11"/>
  <c r="I68" i="11"/>
  <c r="G68" i="11"/>
  <c r="I71" i="11"/>
  <c r="G71" i="11"/>
  <c r="I69" i="11"/>
  <c r="G69" i="11"/>
  <c r="I70" i="11"/>
  <c r="G70" i="11"/>
  <c r="I72" i="11"/>
  <c r="G72" i="11"/>
  <c r="I65" i="11"/>
  <c r="G65" i="11"/>
  <c r="I59" i="11"/>
  <c r="G59" i="11"/>
  <c r="I62" i="11"/>
  <c r="G62" i="11"/>
  <c r="I63" i="11"/>
  <c r="G63" i="11"/>
  <c r="I64" i="11"/>
  <c r="G64" i="11"/>
  <c r="I58" i="11"/>
  <c r="G58" i="11"/>
  <c r="I57" i="11"/>
  <c r="G57" i="11"/>
  <c r="I61" i="11"/>
  <c r="G61" i="11"/>
  <c r="I60" i="11"/>
  <c r="G60" i="11"/>
  <c r="I50" i="11"/>
  <c r="G50" i="11"/>
  <c r="I53" i="11"/>
  <c r="G53" i="11"/>
  <c r="I49" i="11"/>
  <c r="G49" i="11"/>
  <c r="I52" i="11"/>
  <c r="G52" i="11"/>
  <c r="I51" i="11"/>
  <c r="G51" i="11"/>
  <c r="I54" i="11"/>
  <c r="G54" i="11"/>
  <c r="I41" i="11"/>
  <c r="G41" i="11"/>
  <c r="I46" i="11"/>
  <c r="G46" i="11"/>
  <c r="I42" i="11"/>
  <c r="G42" i="11"/>
  <c r="I45" i="11"/>
  <c r="G45" i="11"/>
  <c r="I44" i="11"/>
  <c r="G44" i="11"/>
  <c r="I43" i="11"/>
  <c r="G43" i="11"/>
  <c r="I36" i="11"/>
  <c r="G36" i="11"/>
  <c r="I37" i="11"/>
  <c r="G37" i="11"/>
  <c r="I38" i="11"/>
  <c r="G38" i="11"/>
  <c r="I35" i="11"/>
  <c r="G35" i="11"/>
  <c r="I34" i="11"/>
  <c r="G34" i="11"/>
  <c r="I27" i="11"/>
  <c r="G27" i="11"/>
  <c r="I25" i="11"/>
  <c r="G25" i="11"/>
  <c r="I20" i="11"/>
  <c r="G20" i="11"/>
  <c r="I24" i="11"/>
  <c r="G24" i="11"/>
  <c r="I28" i="11"/>
  <c r="G28" i="11"/>
  <c r="I30" i="11"/>
  <c r="G30" i="11"/>
  <c r="I29" i="11"/>
  <c r="G29" i="11"/>
  <c r="I22" i="11"/>
  <c r="G22" i="11"/>
  <c r="I26" i="11"/>
  <c r="G26" i="11"/>
  <c r="I16" i="11"/>
  <c r="G16" i="11"/>
  <c r="I31" i="11"/>
  <c r="G31" i="11"/>
  <c r="I21" i="11"/>
  <c r="G21" i="11"/>
  <c r="I17" i="11"/>
  <c r="G17" i="11"/>
  <c r="I19" i="11"/>
  <c r="G19" i="11"/>
  <c r="I18" i="11"/>
  <c r="G18" i="11"/>
  <c r="I23" i="11"/>
  <c r="G23" i="11"/>
  <c r="D40" i="8" l="1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<sst xmlns="http://schemas.openxmlformats.org/spreadsheetml/2006/main" count="848" uniqueCount="226">
  <si>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</si>
  <si>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</si>
  <si>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</si>
  <si>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</si>
  <si>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</si>
  <si>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</si>
  <si>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</si>
  <si>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</si>
  <si>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</si>
  <si>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</si>
  <si>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</si>
  <si>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</si>
  <si>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</si>
  <si>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</si>
  <si>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</si>
  <si>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</si>
  <si>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</si>
  <si>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</si>
  <si>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</si>
  <si>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</si>
  <si>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</si>
  <si>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</si>
  <si>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</si>
  <si>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</si>
  <si>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</si>
  <si>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</si>
  <si>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</si>
  <si>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</si>
  <si>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</si>
  <si>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</si>
  <si>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</si>
  <si>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</si>
  <si>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</si>
  <si>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</si>
  <si>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</si>
  <si>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</si>
  <si>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</si>
  <si>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</si>
  <si>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</si>
  <si>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</si>
  <si>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</si>
  <si>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</si>
  <si>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</si>
  <si>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</si>
  <si>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</si>
  <si>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</si>
  <si>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</si>
  <si>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</si>
  <si>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</si>
  <si>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</si>
  <si>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</si>
  <si>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</si>
  <si>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</si>
  <si>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</si>
  <si>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</si>
  <si>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</si>
  <si>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</si>
  <si>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</si>
  <si>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</si>
  <si>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</si>
  <si>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</si>
  <si>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</si>
  <si>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</si>
  <si>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</si>
  <si>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</si>
  <si>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</si>
  <si>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</si>
  <si>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</si>
  <si>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</si>
  <si>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</si>
  <si>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</si>
  <si>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</si>
  <si>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</si>
  <si>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</si>
  <si>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</si>
  <si>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</si>
  <si>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</si>
  <si>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</si>
  <si>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</si>
  <si>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</si>
  <si>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</si>
  <si>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</si>
  <si>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</si>
  <si>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</si>
  <si>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</si>
  <si>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</si>
  <si>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</si>
  <si>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</si>
  <si>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</si>
  <si>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</si>
  <si>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</si>
  <si>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</si>
  <si>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</si>
  <si>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</si>
  <si>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</si>
  <si>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</si>
  <si>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</si>
  <si>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</si>
  <si>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</si>
  <si>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</si>
  <si>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</si>
  <si>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</si>
  <si>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</si>
  <si>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</si>
  <si>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</si>
  <si>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</si>
  <si>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</si>
  <si>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</si>
  <si>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</si>
  <si>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</si>
  <si>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</si>
  <si>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</si>
  <si>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</si>
  <si>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</si>
  <si>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</si>
  <si>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</si>
  <si>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</si>
  <si>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</si>
  <si>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</si>
  <si>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</si>
  <si>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</si>
  <si>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</si>
  <si>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</si>
  <si>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</si>
  <si>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</si>
  <si>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</si>
  <si>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</si>
  <si>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</si>
  <si>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</si>
  <si>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</si>
  <si>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</si>
  <si>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</si>
  <si>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</si>
  <si>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</si>
  <si>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</si>
  <si>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</si>
  <si>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</si>
  <si>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</si>
  <si>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</si>
  <si>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</si>
  <si>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</si>
  <si>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</si>
  <si>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</si>
  <si>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</si>
  <si>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</si>
  <si>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</si>
  <si>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</si>
  <si>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</si>
  <si>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</si>
  <si>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</si>
  <si>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</si>
  <si>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</si>
  <si>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</si>
  <si>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</si>
  <si>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</si>
  <si>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</si>
  <si>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</si>
  <si>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</si>
  <si>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</si>
  <si>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</si>
  <si>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</si>
  <si>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</si>
  <si>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</si>
  <si>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</si>
  <si>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</si>
  <si>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</si>
  <si>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</si>
  <si>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</si>
  <si>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</si>
  <si>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</si>
  <si>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</si>
  <si>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</si>
  <si>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</si>
  <si>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</si>
  <si>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</si>
  <si>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</si>
  <si>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</si>
  <si>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</si>
  <si>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</si>
  <si>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</si>
  <si>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</si>
  <si>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</si>
  <si>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</si>
  <si>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</si>
  <si>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</si>
  <si>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</si>
  <si>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</si>
  <si>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</si>
  <si>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</si>
  <si>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</si>
  <si>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</si>
  <si>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</si>
  <si>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</si>
  <si>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</si>
  <si>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</si>
  <si>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</si>
  <si>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</si>
  <si>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</si>
  <si>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</si>
  <si>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</si>
  <si>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</si>
  <si>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</si>
  <si>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</si>
  <si>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</si>
  <si>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</si>
  <si>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</si>
  <si>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</si>
  <si>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</si>
  <si>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</si>
  <si>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</si>
  <si>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</si>
  <si>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</si>
  <si>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</si>
  <si>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</si>
  <si>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</si>
  <si>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</si>
  <si>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</si>
  <si>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كانون الثاني 2019 (ل.ل.)</t>
  </si>
  <si>
    <t>معدل أسعار  السوبرماركات في 07-01-2020 (ل.ل.)</t>
  </si>
  <si>
    <t>معدل أسعار المحلات والملاحم في 07-01-2020 (ل.ل.)</t>
  </si>
  <si>
    <t>المعدل العام للأسعار في 07-01-2020  (ل.ل.)</t>
  </si>
  <si>
    <t>معدل أسعار  السوبرماركات في 13-01-2020 (ل.ل.)</t>
  </si>
  <si>
    <t xml:space="preserve"> التاريخ 13 كانون الثاني 2020</t>
  </si>
  <si>
    <t>معدل أسعار المحلات والملاحم في 13-01-2020 (ل.ل.)</t>
  </si>
  <si>
    <t>المعدل العام للأسعار في 13-1-2020  (ل.ل.)</t>
  </si>
  <si>
    <t>المعدل العام للأسعار في 13-01-2020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</si>
</sst>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2" fontId="1" fillId="2" borderId="9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8" fillId="0" borderId="0" xfId="0" applyFont="1"/>
    <xf numFmtId="1" fontId="1" fillId="2" borderId="3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10" fillId="0" borderId="17" xfId="0" applyFont="1" applyBorder="1" applyAlignment="1">
      <alignment horizontal="center" vertical="center" wrapText="1"/>
    </xf>
    <xf numFmtId="1" fontId="19" fillId="2" borderId="21" xfId="0" applyNumberFormat="1" applyFont="1" applyFill="1" applyBorder="1" applyAlignment="1">
      <alignment horizontal="center"/>
    </xf>
    <xf numFmtId="1" fontId="19" fillId="2" borderId="2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2" fontId="1" fillId="2" borderId="3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7" fillId="0" borderId="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7" t="s">
        <v>202</v>
      </c>
      <c r="B9" s="177"/>
      <c r="C9" s="177"/>
      <c r="D9" s="177"/>
      <c r="E9" s="177"/>
      <c r="F9" s="177"/>
      <c r="G9" s="177"/>
      <c r="H9" s="177"/>
      <c r="I9" s="177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78" t="s">
        <v>3</v>
      </c>
      <c r="B12" s="184"/>
      <c r="C12" s="182" t="s">
        <v>0</v>
      </c>
      <c r="D12" s="180" t="s">
        <v>23</v>
      </c>
      <c r="E12" s="180" t="s">
        <v>217</v>
      </c>
      <c r="F12" s="180" t="s">
        <v>221</v>
      </c>
      <c r="G12" s="180" t="s">
        <v>197</v>
      </c>
      <c r="H12" s="180" t="s">
        <v>218</v>
      </c>
      <c r="I12" s="180" t="s">
        <v>187</v>
      </c>
    </row>
    <row r="13" spans="1:9" ht="38.25" customHeight="1" thickBot="1" x14ac:dyDescent="0.25">
      <c r="A13" s="179"/>
      <c r="B13" s="185"/>
      <c r="C13" s="183"/>
      <c r="D13" s="181"/>
      <c r="E13" s="181"/>
      <c r="F13" s="181"/>
      <c r="G13" s="181"/>
      <c r="H13" s="181"/>
      <c r="I13" s="18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1887.9375</v>
      </c>
      <c r="F15" s="43">
        <v>1697.8</v>
      </c>
      <c r="G15" s="45">
        <f t="shared" ref="G15:G30" si="0">(F15-E15)/E15</f>
        <v>-0.10071175555334859</v>
      </c>
      <c r="H15" s="43">
        <v>1877.8</v>
      </c>
      <c r="I15" s="45">
        <f>(F15-H15)/H15</f>
        <v>-9.58568537650442E-2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2592.0625</v>
      </c>
      <c r="F16" s="47">
        <v>3026.6666666666665</v>
      </c>
      <c r="G16" s="48">
        <f t="shared" si="0"/>
        <v>0.16766731769263532</v>
      </c>
      <c r="H16" s="47">
        <v>3331.1111111111113</v>
      </c>
      <c r="I16" s="44">
        <f t="shared" ref="I16:I30" si="1">(F16-H16)/H16</f>
        <v>-9.1394262841894697E-2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2239.3874999999998</v>
      </c>
      <c r="F17" s="47">
        <v>1547.5555555555557</v>
      </c>
      <c r="G17" s="48">
        <f t="shared" si="0"/>
        <v>-0.30893802186733837</v>
      </c>
      <c r="H17" s="47">
        <v>1608.6666666666667</v>
      </c>
      <c r="I17" s="44">
        <f>(F17-H17)/H17</f>
        <v>-3.7988672468572987E-2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859.6875</v>
      </c>
      <c r="F18" s="47">
        <v>784.5</v>
      </c>
      <c r="G18" s="48">
        <f t="shared" si="0"/>
        <v>-8.7459105779716467E-2</v>
      </c>
      <c r="H18" s="47">
        <v>763.8</v>
      </c>
      <c r="I18" s="44">
        <f t="shared" si="1"/>
        <v>2.7101335428122608E-2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3878.0444444444447</v>
      </c>
      <c r="F19" s="47">
        <v>4748.5</v>
      </c>
      <c r="G19" s="48">
        <f>(F19-E19)/E19</f>
        <v>0.22445734390758221</v>
      </c>
      <c r="H19" s="47">
        <v>4554.75</v>
      </c>
      <c r="I19" s="44">
        <f>(F19-H19)/H19</f>
        <v>4.2538009770020306E-2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1943.9749999999999</v>
      </c>
      <c r="F20" s="47">
        <v>2423.8000000000002</v>
      </c>
      <c r="G20" s="48">
        <f t="shared" si="0"/>
        <v>0.24682673388289475</v>
      </c>
      <c r="H20" s="47">
        <v>1898.8</v>
      </c>
      <c r="I20" s="44">
        <f t="shared" si="1"/>
        <v>0.27649041499894683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1323.5</v>
      </c>
      <c r="F21" s="47">
        <v>1353.8</v>
      </c>
      <c r="G21" s="48">
        <f t="shared" si="0"/>
        <v>2.2893842085379642E-2</v>
      </c>
      <c r="H21" s="47">
        <v>1543.8</v>
      </c>
      <c r="I21" s="44">
        <f t="shared" si="1"/>
        <v>-0.12307293690892603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542.78749999999991</v>
      </c>
      <c r="F22" s="47">
        <v>338.8</v>
      </c>
      <c r="G22" s="48">
        <f t="shared" si="0"/>
        <v>-0.37581466043341072</v>
      </c>
      <c r="H22" s="47">
        <v>398.8</v>
      </c>
      <c r="I22" s="44">
        <f t="shared" si="1"/>
        <v>-0.15045135406218654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677.88750000000005</v>
      </c>
      <c r="F23" s="47">
        <v>650</v>
      </c>
      <c r="G23" s="48">
        <f t="shared" si="0"/>
        <v>-4.1138832033338929E-2</v>
      </c>
      <c r="H23" s="47">
        <v>659.8</v>
      </c>
      <c r="I23" s="44">
        <f t="shared" si="1"/>
        <v>-1.4852985753258495E-2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658.54513888888891</v>
      </c>
      <c r="F24" s="47">
        <v>738.66666666666663</v>
      </c>
      <c r="G24" s="48">
        <f t="shared" si="0"/>
        <v>0.1216644434016481</v>
      </c>
      <c r="H24" s="47">
        <v>672</v>
      </c>
      <c r="I24" s="44">
        <f t="shared" si="1"/>
        <v>9.9206349206349145E-2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640.88750000000005</v>
      </c>
      <c r="F25" s="47">
        <v>610</v>
      </c>
      <c r="G25" s="48">
        <f t="shared" si="0"/>
        <v>-4.8194885997932625E-2</v>
      </c>
      <c r="H25" s="47">
        <v>579.79999999999995</v>
      </c>
      <c r="I25" s="44">
        <f t="shared" si="1"/>
        <v>5.2086926526388494E-2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1720.6875</v>
      </c>
      <c r="F26" s="47">
        <v>1389.8</v>
      </c>
      <c r="G26" s="48">
        <f t="shared" si="0"/>
        <v>-0.19229958955359416</v>
      </c>
      <c r="H26" s="47">
        <v>1379.8</v>
      </c>
      <c r="I26" s="44">
        <f t="shared" si="1"/>
        <v>7.2474271633570083E-3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619.21250000000009</v>
      </c>
      <c r="F27" s="47">
        <v>505.33333333333331</v>
      </c>
      <c r="G27" s="48">
        <f t="shared" si="0"/>
        <v>-0.18390967021283769</v>
      </c>
      <c r="H27" s="47">
        <v>605.55555555555554</v>
      </c>
      <c r="I27" s="44">
        <f t="shared" si="1"/>
        <v>-0.16550458715596331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1342.0125</v>
      </c>
      <c r="F28" s="47">
        <v>868.8</v>
      </c>
      <c r="G28" s="48">
        <f t="shared" si="0"/>
        <v>-0.35261407773772607</v>
      </c>
      <c r="H28" s="47">
        <v>1033.8</v>
      </c>
      <c r="I28" s="44">
        <f t="shared" si="1"/>
        <v>-0.1596053395240859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1324.6041666666667</v>
      </c>
      <c r="F29" s="47">
        <v>1753.3333333333333</v>
      </c>
      <c r="G29" s="48">
        <f t="shared" si="0"/>
        <v>0.32366587502555783</v>
      </c>
      <c r="H29" s="47">
        <v>1900.5555555555557</v>
      </c>
      <c r="I29" s="44">
        <f t="shared" si="1"/>
        <v>-7.7462730195849261E-2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1352.2125000000001</v>
      </c>
      <c r="F30" s="50">
        <v>1270</v>
      </c>
      <c r="G30" s="51">
        <f t="shared" si="0"/>
        <v>-6.0798506151954729E-2</v>
      </c>
      <c r="H30" s="50">
        <v>1214.8</v>
      </c>
      <c r="I30" s="56">
        <f t="shared" si="1"/>
        <v>4.5439578531445542E-2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2374.4941964285717</v>
      </c>
      <c r="F32" s="43">
        <v>2436.25</v>
      </c>
      <c r="G32" s="45">
        <f>(F32-E32)/E32</f>
        <v>2.6007982527105733E-2</v>
      </c>
      <c r="H32" s="43">
        <v>2281.25</v>
      </c>
      <c r="I32" s="44">
        <f>(F32-H32)/H32</f>
        <v>6.7945205479452056E-2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2173.8374999999996</v>
      </c>
      <c r="F33" s="47">
        <v>2108.8000000000002</v>
      </c>
      <c r="G33" s="48">
        <f>(F33-E33)/E33</f>
        <v>-2.9918289660565457E-2</v>
      </c>
      <c r="H33" s="47">
        <v>2109.8000000000002</v>
      </c>
      <c r="I33" s="44">
        <f>(F33-H33)/H33</f>
        <v>-4.7397857616835717E-4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1175.1566964285714</v>
      </c>
      <c r="F34" s="47">
        <v>1320</v>
      </c>
      <c r="G34" s="48">
        <f>(F34-E34)/E34</f>
        <v>0.12325445960664061</v>
      </c>
      <c r="H34" s="47">
        <v>1361.125</v>
      </c>
      <c r="I34" s="44">
        <f>(F34-H34)/H34</f>
        <v>-3.0213977408393791E-2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1362.8535714285713</v>
      </c>
      <c r="F35" s="47">
        <v>1535</v>
      </c>
      <c r="G35" s="48">
        <f>(F35-E35)/E35</f>
        <v>0.12631322409125822</v>
      </c>
      <c r="H35" s="47">
        <v>1592.375</v>
      </c>
      <c r="I35" s="44">
        <f>(F35-H35)/H35</f>
        <v>-3.6031085642515108E-2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1183.2874999999999</v>
      </c>
      <c r="F36" s="50">
        <v>1523.8</v>
      </c>
      <c r="G36" s="51">
        <f>(F36-E36)/E36</f>
        <v>0.28776818820447275</v>
      </c>
      <c r="H36" s="50">
        <v>1403.7</v>
      </c>
      <c r="I36" s="56">
        <f>(F36-H36)/H36</f>
        <v>8.5559592505521059E-2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26589.852777777778</v>
      </c>
      <c r="F38" s="43">
        <v>33553.111111111109</v>
      </c>
      <c r="G38" s="45">
        <f t="shared" ref="G38:G43" si="2">(F38-E38)/E38</f>
        <v>0.26187652829551616</v>
      </c>
      <c r="H38" s="43">
        <v>32542</v>
      </c>
      <c r="I38" s="44">
        <f t="shared" ref="I38:I43" si="3">(F38-H38)/H38</f>
        <v>3.1070957873244098E-2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15515.197222222221</v>
      </c>
      <c r="F39" s="57">
        <v>21356</v>
      </c>
      <c r="G39" s="48">
        <f t="shared" si="2"/>
        <v>0.37645688250820752</v>
      </c>
      <c r="H39" s="57">
        <v>18923.5</v>
      </c>
      <c r="I39" s="44">
        <f>(F39-H39)/H39</f>
        <v>0.1285438740190768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10745.1875</v>
      </c>
      <c r="F40" s="57">
        <v>15448.285714285714</v>
      </c>
      <c r="G40" s="48">
        <f t="shared" si="2"/>
        <v>0.43769345246750824</v>
      </c>
      <c r="H40" s="57">
        <v>14422.25</v>
      </c>
      <c r="I40" s="44">
        <f t="shared" si="3"/>
        <v>7.1142555030297885E-2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5852.2666666666664</v>
      </c>
      <c r="F41" s="47">
        <v>5551.2</v>
      </c>
      <c r="G41" s="48">
        <f t="shared" si="2"/>
        <v>-5.1444454570308933E-2</v>
      </c>
      <c r="H41" s="47">
        <v>5451.2</v>
      </c>
      <c r="I41" s="44">
        <f t="shared" si="3"/>
        <v>1.8344584678602876E-2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9966.8095238095229</v>
      </c>
      <c r="F42" s="47">
        <v>15961.5</v>
      </c>
      <c r="G42" s="48">
        <f t="shared" si="2"/>
        <v>0.60146533972279437</v>
      </c>
      <c r="H42" s="47">
        <v>13330</v>
      </c>
      <c r="I42" s="44">
        <f t="shared" si="3"/>
        <v>0.19741185296324082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12593.125000000002</v>
      </c>
      <c r="F43" s="50">
        <v>12850</v>
      </c>
      <c r="G43" s="51">
        <f t="shared" si="2"/>
        <v>2.0398034641917567E-2</v>
      </c>
      <c r="H43" s="50">
        <v>13900</v>
      </c>
      <c r="I43" s="59">
        <f t="shared" si="3"/>
        <v>-7.5539568345323743E-2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6831.2777777777774</v>
      </c>
      <c r="F45" s="43">
        <v>7741</v>
      </c>
      <c r="G45" s="45">
        <f t="shared" ref="G45:G50" si="4">(F45-E45)/E45</f>
        <v>0.1331701406114035</v>
      </c>
      <c r="H45" s="43">
        <v>7532.3</v>
      </c>
      <c r="I45" s="44">
        <f t="shared" ref="I45:I50" si="5">(F45-H45)/H45</f>
        <v>2.7707340387398246E-2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6035.3055555555547</v>
      </c>
      <c r="F46" s="47">
        <v>6352.7777777777774</v>
      </c>
      <c r="G46" s="48">
        <f t="shared" si="4"/>
        <v>5.260251022916089E-2</v>
      </c>
      <c r="H46" s="47">
        <v>6352.7777777777774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19035.535714285714</v>
      </c>
      <c r="F47" s="47">
        <v>21220</v>
      </c>
      <c r="G47" s="48">
        <f t="shared" si="4"/>
        <v>0.1147571740823085</v>
      </c>
      <c r="H47" s="47">
        <v>21220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18434.210645833333</v>
      </c>
      <c r="F48" s="47">
        <v>20964.375</v>
      </c>
      <c r="G48" s="48">
        <f t="shared" si="4"/>
        <v>0.13725373994999659</v>
      </c>
      <c r="H48" s="47">
        <v>21076.875</v>
      </c>
      <c r="I48" s="87">
        <f t="shared" si="5"/>
        <v>-5.3376034160661865E-3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2258.3333333333335</v>
      </c>
      <c r="F49" s="47">
        <v>2599.6666666666665</v>
      </c>
      <c r="G49" s="48">
        <f t="shared" si="4"/>
        <v>0.15114391143911424</v>
      </c>
      <c r="H49" s="47">
        <v>2553.2857142857142</v>
      </c>
      <c r="I49" s="44">
        <f t="shared" si="5"/>
        <v>1.8165202633394845E-2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27521</v>
      </c>
      <c r="F50" s="50">
        <v>28337</v>
      </c>
      <c r="G50" s="56">
        <f t="shared" si="4"/>
        <v>2.965008538933905E-2</v>
      </c>
      <c r="H50" s="50">
        <v>28420</v>
      </c>
      <c r="I50" s="59">
        <f t="shared" si="5"/>
        <v>-2.9204785362420831E-3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3999</v>
      </c>
      <c r="G52" s="45">
        <f t="shared" ref="G52:G60" si="6">(F52-E52)/E52</f>
        <v>6.6400000000000001E-2</v>
      </c>
      <c r="H52" s="66">
        <v>3999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3621.2767857142853</v>
      </c>
      <c r="F53" s="70">
        <v>5270.625</v>
      </c>
      <c r="G53" s="48">
        <f t="shared" si="6"/>
        <v>0.45546041130915266</v>
      </c>
      <c r="H53" s="70">
        <v>5270.625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2303.4375</v>
      </c>
      <c r="F54" s="70">
        <v>3382.6</v>
      </c>
      <c r="G54" s="48">
        <f t="shared" si="6"/>
        <v>0.46850088183421512</v>
      </c>
      <c r="H54" s="70">
        <v>3480.75</v>
      </c>
      <c r="I54" s="87">
        <f t="shared" si="7"/>
        <v>-2.8197945845004693E-2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4556.25</v>
      </c>
      <c r="F55" s="70">
        <v>5216.666666666667</v>
      </c>
      <c r="G55" s="48">
        <f t="shared" si="6"/>
        <v>0.14494741655235488</v>
      </c>
      <c r="H55" s="70">
        <v>5350</v>
      </c>
      <c r="I55" s="87">
        <f t="shared" si="7"/>
        <v>-2.4922118380062249E-2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2011.9583333333333</v>
      </c>
      <c r="F56" s="105">
        <v>2769.375</v>
      </c>
      <c r="G56" s="55">
        <f t="shared" si="6"/>
        <v>0.37645743160685075</v>
      </c>
      <c r="H56" s="105">
        <v>2726.875</v>
      </c>
      <c r="I56" s="88">
        <f t="shared" si="7"/>
        <v>1.5585606234242494E-2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3688.4375</v>
      </c>
      <c r="F57" s="50">
        <v>5695.333333333333</v>
      </c>
      <c r="G57" s="51">
        <f t="shared" si="6"/>
        <v>0.54410460617357159</v>
      </c>
      <c r="H57" s="50">
        <v>5694.8</v>
      </c>
      <c r="I57" s="126">
        <f t="shared" si="7"/>
        <v>9.3652689002747817E-5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5086.9642857142862</v>
      </c>
      <c r="F58" s="68">
        <v>5743.125</v>
      </c>
      <c r="G58" s="44">
        <f t="shared" si="6"/>
        <v>0.12898866149471677</v>
      </c>
      <c r="H58" s="68">
        <v>5743.125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4994.5</v>
      </c>
      <c r="F59" s="70">
        <v>5910</v>
      </c>
      <c r="G59" s="48">
        <f t="shared" si="6"/>
        <v>0.18330163179497447</v>
      </c>
      <c r="H59" s="70">
        <v>5990</v>
      </c>
      <c r="I59" s="44">
        <f t="shared" si="7"/>
        <v>-1.335559265442404E-2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20930.3125</v>
      </c>
      <c r="F60" s="73">
        <v>23582.5</v>
      </c>
      <c r="G60" s="51">
        <f t="shared" si="6"/>
        <v>0.1267151410185586</v>
      </c>
      <c r="H60" s="73">
        <v>22682.5</v>
      </c>
      <c r="I60" s="51">
        <f t="shared" si="7"/>
        <v>3.9678165986994376E-2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6360.25</v>
      </c>
      <c r="F62" s="54">
        <v>7825</v>
      </c>
      <c r="G62" s="45">
        <f t="shared" ref="G62:G67" si="8">(F62-E62)/E62</f>
        <v>0.23029755119688691</v>
      </c>
      <c r="H62" s="54">
        <v>7730</v>
      </c>
      <c r="I62" s="44">
        <f t="shared" ref="I62:I67" si="9">(F62-H62)/H62</f>
        <v>1.2289780077619664E-2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46538.955357142855</v>
      </c>
      <c r="F63" s="46">
        <v>49306.857142857145</v>
      </c>
      <c r="G63" s="48">
        <f t="shared" si="8"/>
        <v>5.9474944473360832E-2</v>
      </c>
      <c r="H63" s="46">
        <v>49306.857142857145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10766.875000000002</v>
      </c>
      <c r="F64" s="46">
        <v>13549.875</v>
      </c>
      <c r="G64" s="48">
        <f t="shared" si="8"/>
        <v>0.25847797062750311</v>
      </c>
      <c r="H64" s="46">
        <v>13700.375</v>
      </c>
      <c r="I64" s="87">
        <f t="shared" si="9"/>
        <v>-1.0985100772789066E-2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7628.8888888888896</v>
      </c>
      <c r="F65" s="46">
        <v>10680</v>
      </c>
      <c r="G65" s="48">
        <f t="shared" si="8"/>
        <v>0.3999417419166908</v>
      </c>
      <c r="H65" s="46">
        <v>10680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3734.4250000000002</v>
      </c>
      <c r="F66" s="46">
        <v>4868.5714285714284</v>
      </c>
      <c r="G66" s="48">
        <f t="shared" si="8"/>
        <v>0.30370041668300429</v>
      </c>
      <c r="H66" s="46">
        <v>4968.5714285714284</v>
      </c>
      <c r="I66" s="87">
        <f t="shared" si="9"/>
        <v>-2.0126509488211618E-2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3566.4583333333335</v>
      </c>
      <c r="F67" s="58">
        <v>4948.75</v>
      </c>
      <c r="G67" s="51">
        <f t="shared" si="8"/>
        <v>0.38758105029499379</v>
      </c>
      <c r="H67" s="58">
        <v>4821.25</v>
      </c>
      <c r="I67" s="88">
        <f t="shared" si="9"/>
        <v>2.6445423904589059E-2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3712.5</v>
      </c>
      <c r="F69" s="43">
        <v>5122</v>
      </c>
      <c r="G69" s="45">
        <f>(F69-E69)/E69</f>
        <v>0.37966329966329965</v>
      </c>
      <c r="H69" s="43">
        <v>4949.7777777777774</v>
      </c>
      <c r="I69" s="44">
        <f>(F69-H69)/H69</f>
        <v>3.4793930142767437E-2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2747.5590277777778</v>
      </c>
      <c r="F70" s="47">
        <v>3133.1111111111113</v>
      </c>
      <c r="G70" s="48">
        <f>(F70-E70)/E70</f>
        <v>0.14032531400978399</v>
      </c>
      <c r="H70" s="47">
        <v>3055.3333333333335</v>
      </c>
      <c r="I70" s="44">
        <f>(F70-H70)/H70</f>
        <v>2.5456396828860296E-2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1324.1071428571429</v>
      </c>
      <c r="F71" s="47">
        <v>1362.5</v>
      </c>
      <c r="G71" s="48">
        <f>(F71-E71)/E71</f>
        <v>2.8995279838165855E-2</v>
      </c>
      <c r="H71" s="47">
        <v>1362.5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2235.3194444444443</v>
      </c>
      <c r="F72" s="47">
        <v>3106.4285714285716</v>
      </c>
      <c r="G72" s="48">
        <f>(F72-E72)/E72</f>
        <v>0.38970229921684796</v>
      </c>
      <c r="H72" s="47">
        <v>2845.5555555555557</v>
      </c>
      <c r="I72" s="44">
        <f>(F72-H72)/H72</f>
        <v>9.1677358174820117E-2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1571.2472222222223</v>
      </c>
      <c r="F73" s="50">
        <v>2275</v>
      </c>
      <c r="G73" s="48">
        <f>(F73-E73)/E73</f>
        <v>0.44789436558713969</v>
      </c>
      <c r="H73" s="50">
        <v>2194.5</v>
      </c>
      <c r="I73" s="59">
        <f>(F73-H73)/H73</f>
        <v>3.6682615629984053E-2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1467.1428571428573</v>
      </c>
      <c r="F75" s="43">
        <v>1778.3333333333333</v>
      </c>
      <c r="G75" s="44">
        <f t="shared" ref="G75:G81" si="10">(F75-E75)/E75</f>
        <v>0.21210645894190178</v>
      </c>
      <c r="H75" s="43">
        <v>1720</v>
      </c>
      <c r="I75" s="45">
        <f t="shared" ref="I75:I81" si="11">(F75-H75)/H75</f>
        <v>3.3914728682170499E-2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1200</v>
      </c>
      <c r="F76" s="32">
        <v>1663.5</v>
      </c>
      <c r="G76" s="48">
        <f t="shared" si="10"/>
        <v>0.38624999999999998</v>
      </c>
      <c r="H76" s="32">
        <v>1644.75</v>
      </c>
      <c r="I76" s="44">
        <f t="shared" si="11"/>
        <v>1.1399908800729594E-2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788.0625</v>
      </c>
      <c r="F77" s="47">
        <v>1020</v>
      </c>
      <c r="G77" s="48">
        <f t="shared" si="10"/>
        <v>0.29431358553414227</v>
      </c>
      <c r="H77" s="47">
        <v>1020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1506.0250000000001</v>
      </c>
      <c r="F78" s="47">
        <v>1960.8888888888889</v>
      </c>
      <c r="G78" s="48">
        <f t="shared" si="10"/>
        <v>0.30202944100455753</v>
      </c>
      <c r="H78" s="47">
        <v>1933.1111111111111</v>
      </c>
      <c r="I78" s="44">
        <f t="shared" si="11"/>
        <v>1.4369467754914385E-2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1960.2</v>
      </c>
      <c r="F79" s="61">
        <v>2216.3000000000002</v>
      </c>
      <c r="G79" s="48">
        <f t="shared" si="10"/>
        <v>0.13064993368023678</v>
      </c>
      <c r="H79" s="61">
        <v>2150.3000000000002</v>
      </c>
      <c r="I79" s="44">
        <f t="shared" si="11"/>
        <v>3.0693391619773983E-2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9649.3333333333339</v>
      </c>
      <c r="G80" s="48">
        <f t="shared" si="10"/>
        <v>9.2789731974330006E-2</v>
      </c>
      <c r="H80" s="61">
        <v>9649.3333333333339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3950.5249999999996</v>
      </c>
      <c r="F81" s="50">
        <v>4199.2222222222226</v>
      </c>
      <c r="G81" s="51">
        <f t="shared" si="10"/>
        <v>6.2952954916681458E-2</v>
      </c>
      <c r="H81" s="50">
        <v>4370.8888888888887</v>
      </c>
      <c r="I81" s="56">
        <f t="shared" si="11"/>
        <v>-3.9275001271035503E-2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7" t="s">
        <v>203</v>
      </c>
      <c r="B9" s="177"/>
      <c r="C9" s="177"/>
      <c r="D9" s="177"/>
      <c r="E9" s="177"/>
      <c r="F9" s="177"/>
      <c r="G9" s="177"/>
      <c r="H9" s="177"/>
      <c r="I9" s="177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78" t="s">
        <v>3</v>
      </c>
      <c r="B12" s="184"/>
      <c r="C12" s="186" t="s">
        <v>0</v>
      </c>
      <c r="D12" s="180" t="s">
        <v>23</v>
      </c>
      <c r="E12" s="180" t="s">
        <v>217</v>
      </c>
      <c r="F12" s="188" t="s">
        <v>223</v>
      </c>
      <c r="G12" s="180" t="s">
        <v>197</v>
      </c>
      <c r="H12" s="188" t="s">
        <v>219</v>
      </c>
      <c r="I12" s="180" t="s">
        <v>187</v>
      </c>
    </row>
    <row r="13" spans="1:9" ht="30.75" customHeight="1" thickBot="1" x14ac:dyDescent="0.25">
      <c r="A13" s="179"/>
      <c r="B13" s="185"/>
      <c r="C13" s="187"/>
      <c r="D13" s="181"/>
      <c r="E13" s="181"/>
      <c r="F13" s="189"/>
      <c r="G13" s="181"/>
      <c r="H13" s="189"/>
      <c r="I13" s="18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1887.9375</v>
      </c>
      <c r="F15" s="83">
        <v>1983.2</v>
      </c>
      <c r="G15" s="44">
        <f>(F15-E15)/E15</f>
        <v>5.0458502995994331E-2</v>
      </c>
      <c r="H15" s="83">
        <v>1983.2</v>
      </c>
      <c r="I15" s="127">
        <f>(F15-H15)/H15</f>
        <v>0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2592.0625</v>
      </c>
      <c r="F16" s="83">
        <v>2566.6</v>
      </c>
      <c r="G16" s="48">
        <f t="shared" ref="G16:G39" si="0">(F16-E16)/E16</f>
        <v>-9.8232585055337551E-3</v>
      </c>
      <c r="H16" s="83">
        <v>2933.2</v>
      </c>
      <c r="I16" s="48">
        <f>(F16-H16)/H16</f>
        <v>-0.12498295377062592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2239.3874999999998</v>
      </c>
      <c r="F17" s="83">
        <v>2200</v>
      </c>
      <c r="G17" s="48">
        <f t="shared" si="0"/>
        <v>-1.7588514716635608E-2</v>
      </c>
      <c r="H17" s="83">
        <v>2433.1999999999998</v>
      </c>
      <c r="I17" s="48">
        <f t="shared" ref="I17:I29" si="1">(F17-H17)/H17</f>
        <v>-9.5840867992766657E-2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859.6875</v>
      </c>
      <c r="F18" s="83">
        <v>798.2</v>
      </c>
      <c r="G18" s="48">
        <f t="shared" si="0"/>
        <v>-7.152308251544888E-2</v>
      </c>
      <c r="H18" s="83">
        <v>1016.6</v>
      </c>
      <c r="I18" s="48">
        <f t="shared" si="1"/>
        <v>-0.21483375959079282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3878.0444444444447</v>
      </c>
      <c r="F19" s="83">
        <v>3750</v>
      </c>
      <c r="G19" s="48">
        <f t="shared" si="0"/>
        <v>-3.3017786742459039E-2</v>
      </c>
      <c r="H19" s="83">
        <v>4466.6000000000004</v>
      </c>
      <c r="I19" s="48">
        <f t="shared" si="1"/>
        <v>-0.16043523037657284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1943.9749999999999</v>
      </c>
      <c r="F20" s="83">
        <v>2083.1999999999998</v>
      </c>
      <c r="G20" s="48">
        <f t="shared" si="0"/>
        <v>7.1618719376535148E-2</v>
      </c>
      <c r="H20" s="83">
        <v>2200</v>
      </c>
      <c r="I20" s="48">
        <f t="shared" si="1"/>
        <v>-5.3090909090909175E-2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1323.5</v>
      </c>
      <c r="F21" s="83">
        <v>1150</v>
      </c>
      <c r="G21" s="48">
        <f t="shared" si="0"/>
        <v>-0.13109180204004534</v>
      </c>
      <c r="H21" s="83">
        <v>1433.2</v>
      </c>
      <c r="I21" s="48">
        <f t="shared" si="1"/>
        <v>-0.19759977672341617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542.78749999999991</v>
      </c>
      <c r="F22" s="83">
        <v>513.29999999999995</v>
      </c>
      <c r="G22" s="48">
        <f t="shared" si="0"/>
        <v>-5.432604840752589E-2</v>
      </c>
      <c r="H22" s="83">
        <v>480</v>
      </c>
      <c r="I22" s="48">
        <f t="shared" si="1"/>
        <v>6.9374999999999909E-2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677.88750000000005</v>
      </c>
      <c r="F23" s="83">
        <v>562.5</v>
      </c>
      <c r="G23" s="48">
        <f t="shared" si="0"/>
        <v>-0.17021629695192791</v>
      </c>
      <c r="H23" s="83">
        <v>614.5</v>
      </c>
      <c r="I23" s="48">
        <f t="shared" si="1"/>
        <v>-8.462164361269324E-2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658.54513888888891</v>
      </c>
      <c r="F24" s="83">
        <v>500</v>
      </c>
      <c r="G24" s="48">
        <f t="shared" si="0"/>
        <v>-0.24075060239058113</v>
      </c>
      <c r="H24" s="83">
        <v>550</v>
      </c>
      <c r="I24" s="48">
        <f t="shared" si="1"/>
        <v>-9.0909090909090912E-2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640.88750000000005</v>
      </c>
      <c r="F25" s="83">
        <v>550</v>
      </c>
      <c r="G25" s="48">
        <f t="shared" si="0"/>
        <v>-0.14181506114567696</v>
      </c>
      <c r="H25" s="83">
        <v>525</v>
      </c>
      <c r="I25" s="48">
        <f t="shared" si="1"/>
        <v>4.7619047619047616E-2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1720.6875</v>
      </c>
      <c r="F26" s="83">
        <v>1408.2</v>
      </c>
      <c r="G26" s="48">
        <f t="shared" si="0"/>
        <v>-0.18160618938650971</v>
      </c>
      <c r="H26" s="83">
        <v>1450</v>
      </c>
      <c r="I26" s="48">
        <f t="shared" si="1"/>
        <v>-2.882758620689652E-2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619.21250000000009</v>
      </c>
      <c r="F27" s="83">
        <v>550</v>
      </c>
      <c r="G27" s="48">
        <f t="shared" si="0"/>
        <v>-0.11177503684114917</v>
      </c>
      <c r="H27" s="83">
        <v>500</v>
      </c>
      <c r="I27" s="48">
        <f t="shared" si="1"/>
        <v>0.1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1342.0125</v>
      </c>
      <c r="F28" s="83">
        <v>1194.3333333333333</v>
      </c>
      <c r="G28" s="48">
        <f t="shared" si="0"/>
        <v>-0.11004306343395966</v>
      </c>
      <c r="H28" s="83">
        <v>1177</v>
      </c>
      <c r="I28" s="48">
        <f t="shared" si="1"/>
        <v>1.4726706315491297E-2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1324.6041666666667</v>
      </c>
      <c r="F29" s="83">
        <v>1562.5</v>
      </c>
      <c r="G29" s="48">
        <f t="shared" si="0"/>
        <v>0.17959767855176853</v>
      </c>
      <c r="H29" s="83">
        <v>1550</v>
      </c>
      <c r="I29" s="48">
        <f t="shared" si="1"/>
        <v>8.0645161290322578E-3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1352.2125000000001</v>
      </c>
      <c r="F30" s="95">
        <v>1203.2</v>
      </c>
      <c r="G30" s="51">
        <f t="shared" si="0"/>
        <v>-0.11019902567089125</v>
      </c>
      <c r="H30" s="95">
        <v>1333.2</v>
      </c>
      <c r="I30" s="51">
        <f>(F30-H30)/H30</f>
        <v>-9.7509750975097509E-2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2374.4941964285717</v>
      </c>
      <c r="F32" s="83">
        <v>2200</v>
      </c>
      <c r="G32" s="44">
        <f t="shared" si="0"/>
        <v>-7.3486891099175944E-2</v>
      </c>
      <c r="H32" s="83">
        <v>2450</v>
      </c>
      <c r="I32" s="45">
        <f>(F32-H32)/H32</f>
        <v>-0.10204081632653061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2173.8374999999996</v>
      </c>
      <c r="F33" s="83">
        <v>2166.6</v>
      </c>
      <c r="G33" s="48">
        <f t="shared" si="0"/>
        <v>-3.3293656954577924E-3</v>
      </c>
      <c r="H33" s="83">
        <v>2200</v>
      </c>
      <c r="I33" s="48">
        <f>(F33-H33)/H33</f>
        <v>-1.5181818181818223E-2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1175.1566964285714</v>
      </c>
      <c r="F34" s="83">
        <v>1291.5999999999999</v>
      </c>
      <c r="G34" s="48">
        <f>(F34-E34)/E34</f>
        <v>9.9087469718134022E-2</v>
      </c>
      <c r="H34" s="83">
        <v>1158.2</v>
      </c>
      <c r="I34" s="48">
        <f>(F34-H34)/H34</f>
        <v>0.11517872560870304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1362.8535714285713</v>
      </c>
      <c r="F35" s="83">
        <v>1550</v>
      </c>
      <c r="G35" s="48">
        <f t="shared" si="0"/>
        <v>0.13731954224198711</v>
      </c>
      <c r="H35" s="83">
        <v>1400</v>
      </c>
      <c r="I35" s="48">
        <f>(F35-H35)/H35</f>
        <v>0.10714285714285714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1183.2874999999999</v>
      </c>
      <c r="F36" s="83">
        <v>1666.6</v>
      </c>
      <c r="G36" s="55">
        <f t="shared" si="0"/>
        <v>0.40844891879615058</v>
      </c>
      <c r="H36" s="83">
        <v>1700</v>
      </c>
      <c r="I36" s="48">
        <f>(F36-H36)/H36</f>
        <v>-1.9647058823529465E-2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26589.852777777778</v>
      </c>
      <c r="F38" s="84">
        <v>31800</v>
      </c>
      <c r="G38" s="45">
        <f t="shared" si="0"/>
        <v>0.19594494432765547</v>
      </c>
      <c r="H38" s="84">
        <v>30900</v>
      </c>
      <c r="I38" s="45">
        <f>(F38-H38)/H38</f>
        <v>2.9126213592233011E-2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15515.197222222221</v>
      </c>
      <c r="F39" s="85">
        <v>19666.599999999999</v>
      </c>
      <c r="G39" s="51">
        <f t="shared" si="0"/>
        <v>0.26757009390971681</v>
      </c>
      <c r="H39" s="85">
        <v>20000</v>
      </c>
      <c r="I39" s="51">
        <f>(F39-H39)/H39</f>
        <v>-1.6670000000000074E-2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7" t="s">
        <v>204</v>
      </c>
      <c r="B9" s="177"/>
      <c r="C9" s="177"/>
      <c r="D9" s="177"/>
      <c r="E9" s="177"/>
      <c r="F9" s="177"/>
      <c r="G9" s="177"/>
      <c r="H9" s="177"/>
      <c r="I9" s="177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78" t="s">
        <v>3</v>
      </c>
      <c r="B12" s="184"/>
      <c r="C12" s="186" t="s">
        <v>0</v>
      </c>
      <c r="D12" s="180" t="s">
        <v>221</v>
      </c>
      <c r="E12" s="188" t="s">
        <v>223</v>
      </c>
      <c r="F12" s="195" t="s">
        <v>186</v>
      </c>
      <c r="G12" s="180" t="s">
        <v>217</v>
      </c>
      <c r="H12" s="197" t="s">
        <v>224</v>
      </c>
      <c r="I12" s="193" t="s">
        <v>196</v>
      </c>
    </row>
    <row r="13" spans="1:9" ht="39.75" customHeight="1" thickBot="1" x14ac:dyDescent="0.25">
      <c r="A13" s="179"/>
      <c r="B13" s="185"/>
      <c r="C13" s="187"/>
      <c r="D13" s="181"/>
      <c r="E13" s="189"/>
      <c r="F13" s="196"/>
      <c r="G13" s="181"/>
      <c r="H13" s="198"/>
      <c r="I13" s="194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1697.8</v>
      </c>
      <c r="E15" s="83">
        <v>1983.2</v>
      </c>
      <c r="F15" s="67">
        <f t="shared" ref="F15:F30" si="0">D15-E15</f>
        <v>-285.40000000000009</v>
      </c>
      <c r="G15" s="42">
        <v>1887.9375</v>
      </c>
      <c r="H15" s="66">
        <f>AVERAGE(D15:E15)</f>
        <v>1840.5</v>
      </c>
      <c r="I15" s="69">
        <f>(H15-G15)/G15</f>
        <v>-2.5126626278677129E-2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3026.6666666666665</v>
      </c>
      <c r="E16" s="83">
        <v>2566.6</v>
      </c>
      <c r="F16" s="71">
        <f t="shared" si="0"/>
        <v>460.06666666666661</v>
      </c>
      <c r="G16" s="46">
        <v>2592.0625</v>
      </c>
      <c r="H16" s="68">
        <f t="shared" ref="H16:H30" si="1">AVERAGE(D16:E16)</f>
        <v>2796.6333333333332</v>
      </c>
      <c r="I16" s="72">
        <f t="shared" ref="I16:I39" si="2">(H16-G16)/G16</f>
        <v>7.8922029593550783E-2</v>
      </c>
    </row>
    <row r="17" spans="1:9" ht="16.5" x14ac:dyDescent="0.3">
      <c r="A17" s="37"/>
      <c r="B17" s="34" t="s">
        <v>6</v>
      </c>
      <c r="C17" s="15" t="s">
        <v>165</v>
      </c>
      <c r="D17" s="47">
        <v>1547.5555555555557</v>
      </c>
      <c r="E17" s="83">
        <v>2200</v>
      </c>
      <c r="F17" s="71">
        <f t="shared" si="0"/>
        <v>-652.44444444444434</v>
      </c>
      <c r="G17" s="46">
        <v>2239.3874999999998</v>
      </c>
      <c r="H17" s="68">
        <f t="shared" si="1"/>
        <v>1873.7777777777778</v>
      </c>
      <c r="I17" s="72">
        <f t="shared" si="2"/>
        <v>-0.16326326829198698</v>
      </c>
    </row>
    <row r="18" spans="1:9" ht="16.5" x14ac:dyDescent="0.3">
      <c r="A18" s="37"/>
      <c r="B18" s="34" t="s">
        <v>7</v>
      </c>
      <c r="C18" s="15" t="s">
        <v>166</v>
      </c>
      <c r="D18" s="47">
        <v>784.5</v>
      </c>
      <c r="E18" s="83">
        <v>798.2</v>
      </c>
      <c r="F18" s="71">
        <f t="shared" si="0"/>
        <v>-13.700000000000045</v>
      </c>
      <c r="G18" s="46">
        <v>859.6875</v>
      </c>
      <c r="H18" s="68">
        <f t="shared" si="1"/>
        <v>791.35</v>
      </c>
      <c r="I18" s="72">
        <f t="shared" si="2"/>
        <v>-7.9491094147582667E-2</v>
      </c>
    </row>
    <row r="19" spans="1:9" ht="16.5" x14ac:dyDescent="0.3">
      <c r="A19" s="37"/>
      <c r="B19" s="34" t="s">
        <v>8</v>
      </c>
      <c r="C19" s="15" t="s">
        <v>167</v>
      </c>
      <c r="D19" s="47">
        <v>4748.5</v>
      </c>
      <c r="E19" s="83">
        <v>3750</v>
      </c>
      <c r="F19" s="71">
        <f t="shared" si="0"/>
        <v>998.5</v>
      </c>
      <c r="G19" s="46">
        <v>3878.0444444444447</v>
      </c>
      <c r="H19" s="68">
        <f t="shared" si="1"/>
        <v>4249.25</v>
      </c>
      <c r="I19" s="72">
        <f t="shared" si="2"/>
        <v>9.5719778582561588E-2</v>
      </c>
    </row>
    <row r="20" spans="1:9" ht="16.5" x14ac:dyDescent="0.3">
      <c r="A20" s="37"/>
      <c r="B20" s="34" t="s">
        <v>9</v>
      </c>
      <c r="C20" s="15" t="s">
        <v>168</v>
      </c>
      <c r="D20" s="47">
        <v>2423.8000000000002</v>
      </c>
      <c r="E20" s="83">
        <v>2083.1999999999998</v>
      </c>
      <c r="F20" s="71">
        <f t="shared" si="0"/>
        <v>340.60000000000036</v>
      </c>
      <c r="G20" s="46">
        <v>1943.9749999999999</v>
      </c>
      <c r="H20" s="68">
        <f t="shared" si="1"/>
        <v>2253.5</v>
      </c>
      <c r="I20" s="72">
        <f t="shared" si="2"/>
        <v>0.15922272662971496</v>
      </c>
    </row>
    <row r="21" spans="1:9" ht="16.5" x14ac:dyDescent="0.3">
      <c r="A21" s="37"/>
      <c r="B21" s="34" t="s">
        <v>10</v>
      </c>
      <c r="C21" s="15" t="s">
        <v>169</v>
      </c>
      <c r="D21" s="47">
        <v>1353.8</v>
      </c>
      <c r="E21" s="83">
        <v>1150</v>
      </c>
      <c r="F21" s="71">
        <f t="shared" si="0"/>
        <v>203.79999999999995</v>
      </c>
      <c r="G21" s="46">
        <v>1323.5</v>
      </c>
      <c r="H21" s="68">
        <f t="shared" si="1"/>
        <v>1251.9000000000001</v>
      </c>
      <c r="I21" s="72">
        <f t="shared" si="2"/>
        <v>-5.4098979977332762E-2</v>
      </c>
    </row>
    <row r="22" spans="1:9" ht="16.5" x14ac:dyDescent="0.3">
      <c r="A22" s="37"/>
      <c r="B22" s="34" t="s">
        <v>11</v>
      </c>
      <c r="C22" s="15" t="s">
        <v>170</v>
      </c>
      <c r="D22" s="47">
        <v>338.8</v>
      </c>
      <c r="E22" s="83">
        <v>513.29999999999995</v>
      </c>
      <c r="F22" s="71">
        <f t="shared" si="0"/>
        <v>-174.49999999999994</v>
      </c>
      <c r="G22" s="46">
        <v>542.78749999999991</v>
      </c>
      <c r="H22" s="68">
        <f t="shared" si="1"/>
        <v>426.04999999999995</v>
      </c>
      <c r="I22" s="72">
        <f t="shared" si="2"/>
        <v>-0.21507035442046837</v>
      </c>
    </row>
    <row r="23" spans="1:9" ht="16.5" x14ac:dyDescent="0.3">
      <c r="A23" s="37"/>
      <c r="B23" s="34" t="s">
        <v>12</v>
      </c>
      <c r="C23" s="15" t="s">
        <v>171</v>
      </c>
      <c r="D23" s="47">
        <v>650</v>
      </c>
      <c r="E23" s="83">
        <v>562.5</v>
      </c>
      <c r="F23" s="71">
        <f t="shared" si="0"/>
        <v>87.5</v>
      </c>
      <c r="G23" s="46">
        <v>677.88750000000005</v>
      </c>
      <c r="H23" s="68">
        <f t="shared" si="1"/>
        <v>606.25</v>
      </c>
      <c r="I23" s="72">
        <f t="shared" si="2"/>
        <v>-0.10567756449263342</v>
      </c>
    </row>
    <row r="24" spans="1:9" ht="16.5" x14ac:dyDescent="0.3">
      <c r="A24" s="37"/>
      <c r="B24" s="34" t="s">
        <v>13</v>
      </c>
      <c r="C24" s="15" t="s">
        <v>172</v>
      </c>
      <c r="D24" s="47">
        <v>738.66666666666663</v>
      </c>
      <c r="E24" s="83">
        <v>500</v>
      </c>
      <c r="F24" s="71">
        <f t="shared" si="0"/>
        <v>238.66666666666663</v>
      </c>
      <c r="G24" s="46">
        <v>658.54513888888891</v>
      </c>
      <c r="H24" s="68">
        <f t="shared" si="1"/>
        <v>619.33333333333326</v>
      </c>
      <c r="I24" s="72">
        <f t="shared" si="2"/>
        <v>-5.9543079494466591E-2</v>
      </c>
    </row>
    <row r="25" spans="1:9" ht="16.5" x14ac:dyDescent="0.3">
      <c r="A25" s="37"/>
      <c r="B25" s="34" t="s">
        <v>14</v>
      </c>
      <c r="C25" s="15" t="s">
        <v>173</v>
      </c>
      <c r="D25" s="47">
        <v>610</v>
      </c>
      <c r="E25" s="83">
        <v>550</v>
      </c>
      <c r="F25" s="71">
        <f t="shared" si="0"/>
        <v>60</v>
      </c>
      <c r="G25" s="46">
        <v>640.88750000000005</v>
      </c>
      <c r="H25" s="68">
        <f t="shared" si="1"/>
        <v>580</v>
      </c>
      <c r="I25" s="72">
        <f t="shared" si="2"/>
        <v>-9.5004973571804791E-2</v>
      </c>
    </row>
    <row r="26" spans="1:9" ht="16.5" x14ac:dyDescent="0.3">
      <c r="A26" s="37"/>
      <c r="B26" s="34" t="s">
        <v>15</v>
      </c>
      <c r="C26" s="15" t="s">
        <v>174</v>
      </c>
      <c r="D26" s="47">
        <v>1389.8</v>
      </c>
      <c r="E26" s="83">
        <v>1408.2</v>
      </c>
      <c r="F26" s="71">
        <f t="shared" si="0"/>
        <v>-18.400000000000091</v>
      </c>
      <c r="G26" s="46">
        <v>1720.6875</v>
      </c>
      <c r="H26" s="68">
        <f t="shared" si="1"/>
        <v>1399</v>
      </c>
      <c r="I26" s="72">
        <f t="shared" si="2"/>
        <v>-0.18695288947005195</v>
      </c>
    </row>
    <row r="27" spans="1:9" ht="16.5" x14ac:dyDescent="0.3">
      <c r="A27" s="37"/>
      <c r="B27" s="34" t="s">
        <v>16</v>
      </c>
      <c r="C27" s="15" t="s">
        <v>175</v>
      </c>
      <c r="D27" s="47">
        <v>505.33333333333331</v>
      </c>
      <c r="E27" s="83">
        <v>550</v>
      </c>
      <c r="F27" s="71">
        <f t="shared" si="0"/>
        <v>-44.666666666666686</v>
      </c>
      <c r="G27" s="46">
        <v>619.21250000000009</v>
      </c>
      <c r="H27" s="68">
        <f t="shared" si="1"/>
        <v>527.66666666666663</v>
      </c>
      <c r="I27" s="72">
        <f t="shared" si="2"/>
        <v>-0.14784235352699349</v>
      </c>
    </row>
    <row r="28" spans="1:9" ht="16.5" x14ac:dyDescent="0.3">
      <c r="A28" s="37"/>
      <c r="B28" s="34" t="s">
        <v>17</v>
      </c>
      <c r="C28" s="15" t="s">
        <v>176</v>
      </c>
      <c r="D28" s="47">
        <v>868.8</v>
      </c>
      <c r="E28" s="83">
        <v>1194.3333333333333</v>
      </c>
      <c r="F28" s="71">
        <f t="shared" si="0"/>
        <v>-325.5333333333333</v>
      </c>
      <c r="G28" s="46">
        <v>1342.0125</v>
      </c>
      <c r="H28" s="68">
        <f t="shared" si="1"/>
        <v>1031.5666666666666</v>
      </c>
      <c r="I28" s="72">
        <f t="shared" si="2"/>
        <v>-0.23132857058584286</v>
      </c>
    </row>
    <row r="29" spans="1:9" ht="16.5" x14ac:dyDescent="0.3">
      <c r="A29" s="37"/>
      <c r="B29" s="34" t="s">
        <v>18</v>
      </c>
      <c r="C29" s="15" t="s">
        <v>177</v>
      </c>
      <c r="D29" s="47">
        <v>1753.3333333333333</v>
      </c>
      <c r="E29" s="83">
        <v>1562.5</v>
      </c>
      <c r="F29" s="71">
        <f t="shared" si="0"/>
        <v>190.83333333333326</v>
      </c>
      <c r="G29" s="46">
        <v>1324.6041666666667</v>
      </c>
      <c r="H29" s="68">
        <f t="shared" si="1"/>
        <v>1657.9166666666665</v>
      </c>
      <c r="I29" s="72">
        <f t="shared" si="2"/>
        <v>0.25163177678866311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1270</v>
      </c>
      <c r="E30" s="95">
        <v>1203.2</v>
      </c>
      <c r="F30" s="74">
        <f t="shared" si="0"/>
        <v>66.799999999999955</v>
      </c>
      <c r="G30" s="49">
        <v>1352.2125000000001</v>
      </c>
      <c r="H30" s="107">
        <f t="shared" si="1"/>
        <v>1236.5999999999999</v>
      </c>
      <c r="I30" s="75">
        <f t="shared" si="2"/>
        <v>-8.549876591142308E-2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2436.25</v>
      </c>
      <c r="E32" s="83">
        <v>2200</v>
      </c>
      <c r="F32" s="67">
        <f>D32-E32</f>
        <v>236.25</v>
      </c>
      <c r="G32" s="54">
        <v>2374.4941964285717</v>
      </c>
      <c r="H32" s="68">
        <f>AVERAGE(D32:E32)</f>
        <v>2318.125</v>
      </c>
      <c r="I32" s="78">
        <f t="shared" si="2"/>
        <v>-2.3739454286035105E-2</v>
      </c>
    </row>
    <row r="33" spans="1:9" ht="16.5" x14ac:dyDescent="0.3">
      <c r="A33" s="37"/>
      <c r="B33" s="34" t="s">
        <v>27</v>
      </c>
      <c r="C33" s="15" t="s">
        <v>180</v>
      </c>
      <c r="D33" s="47">
        <v>2108.8000000000002</v>
      </c>
      <c r="E33" s="83">
        <v>2166.6</v>
      </c>
      <c r="F33" s="79">
        <f>D33-E33</f>
        <v>-57.799999999999727</v>
      </c>
      <c r="G33" s="46">
        <v>2173.8374999999996</v>
      </c>
      <c r="H33" s="68">
        <f>AVERAGE(D33:E33)</f>
        <v>2137.6999999999998</v>
      </c>
      <c r="I33" s="72">
        <f t="shared" si="2"/>
        <v>-1.6623827678011731E-2</v>
      </c>
    </row>
    <row r="34" spans="1:9" ht="16.5" x14ac:dyDescent="0.3">
      <c r="A34" s="37"/>
      <c r="B34" s="39" t="s">
        <v>28</v>
      </c>
      <c r="C34" s="15" t="s">
        <v>181</v>
      </c>
      <c r="D34" s="47">
        <v>1320</v>
      </c>
      <c r="E34" s="83">
        <v>1291.5999999999999</v>
      </c>
      <c r="F34" s="71">
        <f>D34-E34</f>
        <v>28.400000000000091</v>
      </c>
      <c r="G34" s="46">
        <v>1175.1566964285714</v>
      </c>
      <c r="H34" s="68">
        <f>AVERAGE(D34:E34)</f>
        <v>1305.8</v>
      </c>
      <c r="I34" s="72">
        <f t="shared" si="2"/>
        <v>0.11117096466238732</v>
      </c>
    </row>
    <row r="35" spans="1:9" ht="16.5" x14ac:dyDescent="0.3">
      <c r="A35" s="37"/>
      <c r="B35" s="34" t="s">
        <v>29</v>
      </c>
      <c r="C35" s="15" t="s">
        <v>182</v>
      </c>
      <c r="D35" s="47">
        <v>1535</v>
      </c>
      <c r="E35" s="83">
        <v>1550</v>
      </c>
      <c r="F35" s="79">
        <f>D35-E35</f>
        <v>-15</v>
      </c>
      <c r="G35" s="46">
        <v>1362.8535714285713</v>
      </c>
      <c r="H35" s="68">
        <f>AVERAGE(D35:E35)</f>
        <v>1542.5</v>
      </c>
      <c r="I35" s="72">
        <f t="shared" si="2"/>
        <v>0.13181638316662267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1523.8</v>
      </c>
      <c r="E36" s="83">
        <v>1666.6</v>
      </c>
      <c r="F36" s="71">
        <f>D36-E36</f>
        <v>-142.79999999999995</v>
      </c>
      <c r="G36" s="49">
        <v>1183.2874999999999</v>
      </c>
      <c r="H36" s="68">
        <f>AVERAGE(D36:E36)</f>
        <v>1595.1999999999998</v>
      </c>
      <c r="I36" s="80">
        <f t="shared" si="2"/>
        <v>0.34810855350031156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33553.111111111109</v>
      </c>
      <c r="E38" s="84">
        <v>31800</v>
      </c>
      <c r="F38" s="67">
        <f>D38-E38</f>
        <v>1753.1111111111095</v>
      </c>
      <c r="G38" s="46">
        <v>26589.852777777778</v>
      </c>
      <c r="H38" s="67">
        <f>AVERAGE(D38:E38)</f>
        <v>32676.555555555555</v>
      </c>
      <c r="I38" s="78">
        <f t="shared" si="2"/>
        <v>0.22891073631158582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21356</v>
      </c>
      <c r="E39" s="85">
        <v>19666.599999999999</v>
      </c>
      <c r="F39" s="74">
        <f>D39-E39</f>
        <v>1689.4000000000015</v>
      </c>
      <c r="G39" s="46">
        <v>15515.197222222221</v>
      </c>
      <c r="H39" s="81">
        <f>AVERAGE(D39:E39)</f>
        <v>20511.3</v>
      </c>
      <c r="I39" s="75">
        <f t="shared" si="2"/>
        <v>0.3220134882089622</v>
      </c>
    </row>
    <row r="40" spans="1:9" ht="15.75" customHeight="1" thickBot="1" x14ac:dyDescent="0.25">
      <c r="A40" s="190"/>
      <c r="B40" s="191"/>
      <c r="C40" s="192"/>
      <c r="D40" s="86">
        <f>SUM(D15:D39)</f>
        <v>87540.316666666651</v>
      </c>
      <c r="E40" s="86">
        <f>SUM(E15:E39)</f>
        <v>82916.633333333331</v>
      </c>
      <c r="F40" s="86">
        <f>SUM(F15:F39)</f>
        <v>4623.6833333333334</v>
      </c>
      <c r="G40" s="86">
        <f>SUM(G15:G39)</f>
        <v>73978.110714285722</v>
      </c>
      <c r="H40" s="86">
        <f>AVERAGE(D40:E40)</f>
        <v>85228.474999999991</v>
      </c>
      <c r="I40" s="75">
        <f>(H40-G40)/G40</f>
        <v>0.1520769343402783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7" t="s">
        <v>201</v>
      </c>
      <c r="B9" s="177"/>
      <c r="C9" s="177"/>
      <c r="D9" s="177"/>
      <c r="E9" s="177"/>
      <c r="F9" s="177"/>
      <c r="G9" s="177"/>
      <c r="H9" s="177"/>
      <c r="I9" s="17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78" t="s">
        <v>3</v>
      </c>
      <c r="B13" s="184"/>
      <c r="C13" s="186" t="s">
        <v>0</v>
      </c>
      <c r="D13" s="180" t="s">
        <v>23</v>
      </c>
      <c r="E13" s="180" t="s">
        <v>217</v>
      </c>
      <c r="F13" s="197" t="s">
        <v>225</v>
      </c>
      <c r="G13" s="180" t="s">
        <v>197</v>
      </c>
      <c r="H13" s="197" t="s">
        <v>220</v>
      </c>
      <c r="I13" s="180" t="s">
        <v>187</v>
      </c>
    </row>
    <row r="14" spans="1:9" ht="33.75" customHeight="1" thickBot="1" x14ac:dyDescent="0.25">
      <c r="A14" s="179"/>
      <c r="B14" s="185"/>
      <c r="C14" s="187"/>
      <c r="D14" s="200"/>
      <c r="E14" s="181"/>
      <c r="F14" s="198"/>
      <c r="G14" s="199"/>
      <c r="H14" s="198"/>
      <c r="I14" s="19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1887.9375</v>
      </c>
      <c r="F16" s="42">
        <v>1840.5</v>
      </c>
      <c r="G16" s="21">
        <f>(F16-E16)/E16</f>
        <v>-2.5126626278677129E-2</v>
      </c>
      <c r="H16" s="42">
        <v>1930.5</v>
      </c>
      <c r="I16" s="21">
        <f>(F16-H16)/H16</f>
        <v>-4.6620046620046623E-2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2592.0625</v>
      </c>
      <c r="F17" s="46">
        <v>2796.6333333333332</v>
      </c>
      <c r="G17" s="21">
        <f t="shared" ref="G17:G80" si="0">(F17-E17)/E17</f>
        <v>7.8922029593550783E-2</v>
      </c>
      <c r="H17" s="46">
        <v>3132.1555555555556</v>
      </c>
      <c r="I17" s="21">
        <f>(F17-H17)/H17</f>
        <v>-0.10712182593457119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2239.3874999999998</v>
      </c>
      <c r="F18" s="46">
        <v>1873.7777777777778</v>
      </c>
      <c r="G18" s="21">
        <f t="shared" si="0"/>
        <v>-0.16326326829198698</v>
      </c>
      <c r="H18" s="46">
        <v>2020.9333333333334</v>
      </c>
      <c r="I18" s="21">
        <f t="shared" ref="I18:I31" si="1">(F18-H18)/H18</f>
        <v>-7.2815640738052828E-2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859.6875</v>
      </c>
      <c r="F19" s="46">
        <v>791.35</v>
      </c>
      <c r="G19" s="21">
        <f t="shared" si="0"/>
        <v>-7.9491094147582667E-2</v>
      </c>
      <c r="H19" s="46">
        <v>890.2</v>
      </c>
      <c r="I19" s="21">
        <f t="shared" si="1"/>
        <v>-0.1110424623680072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3878.0444444444447</v>
      </c>
      <c r="F20" s="46">
        <v>4249.25</v>
      </c>
      <c r="G20" s="21">
        <f>(F20-E20)/E20</f>
        <v>9.5719778582561588E-2</v>
      </c>
      <c r="H20" s="46">
        <v>4510.6750000000002</v>
      </c>
      <c r="I20" s="21">
        <f t="shared" si="1"/>
        <v>-5.7956957661547369E-2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1943.9749999999999</v>
      </c>
      <c r="F21" s="46">
        <v>2253.5</v>
      </c>
      <c r="G21" s="21">
        <f t="shared" si="0"/>
        <v>0.15922272662971496</v>
      </c>
      <c r="H21" s="46">
        <v>2049.4</v>
      </c>
      <c r="I21" s="21">
        <f t="shared" si="1"/>
        <v>9.959012393871372E-2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1323.5</v>
      </c>
      <c r="F22" s="46">
        <v>1251.9000000000001</v>
      </c>
      <c r="G22" s="21">
        <f t="shared" si="0"/>
        <v>-5.4098979977332762E-2</v>
      </c>
      <c r="H22" s="46">
        <v>1488.5</v>
      </c>
      <c r="I22" s="21">
        <f t="shared" si="1"/>
        <v>-0.15895196506550213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542.78749999999991</v>
      </c>
      <c r="F23" s="46">
        <v>426.04999999999995</v>
      </c>
      <c r="G23" s="21">
        <f t="shared" si="0"/>
        <v>-0.21507035442046837</v>
      </c>
      <c r="H23" s="46">
        <v>439.4</v>
      </c>
      <c r="I23" s="21">
        <f t="shared" si="1"/>
        <v>-3.0382339553937241E-2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677.88750000000005</v>
      </c>
      <c r="F24" s="46">
        <v>606.25</v>
      </c>
      <c r="G24" s="21">
        <f t="shared" si="0"/>
        <v>-0.10567756449263342</v>
      </c>
      <c r="H24" s="46">
        <v>637.15</v>
      </c>
      <c r="I24" s="21">
        <f t="shared" si="1"/>
        <v>-4.849721415679193E-2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658.54513888888891</v>
      </c>
      <c r="F25" s="46">
        <v>619.33333333333326</v>
      </c>
      <c r="G25" s="21">
        <f t="shared" si="0"/>
        <v>-5.9543079494466591E-2</v>
      </c>
      <c r="H25" s="46">
        <v>611</v>
      </c>
      <c r="I25" s="21">
        <f t="shared" si="1"/>
        <v>1.3638843426077345E-2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640.88750000000005</v>
      </c>
      <c r="F26" s="46">
        <v>580</v>
      </c>
      <c r="G26" s="21">
        <f t="shared" si="0"/>
        <v>-9.5004973571804791E-2</v>
      </c>
      <c r="H26" s="46">
        <v>552.4</v>
      </c>
      <c r="I26" s="21">
        <f t="shared" si="1"/>
        <v>4.9963794351918944E-2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1720.6875</v>
      </c>
      <c r="F27" s="46">
        <v>1399</v>
      </c>
      <c r="G27" s="21">
        <f t="shared" si="0"/>
        <v>-0.18695288947005195</v>
      </c>
      <c r="H27" s="46">
        <v>1414.9</v>
      </c>
      <c r="I27" s="21">
        <f t="shared" si="1"/>
        <v>-1.1237543289278458E-2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619.21250000000009</v>
      </c>
      <c r="F28" s="46">
        <v>527.66666666666663</v>
      </c>
      <c r="G28" s="21">
        <f t="shared" si="0"/>
        <v>-0.14784235352699349</v>
      </c>
      <c r="H28" s="46">
        <v>552.77777777777783</v>
      </c>
      <c r="I28" s="21">
        <f t="shared" si="1"/>
        <v>-4.5427135678392114E-2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1342.0125</v>
      </c>
      <c r="F29" s="46">
        <v>1031.5666666666666</v>
      </c>
      <c r="G29" s="21">
        <f t="shared" si="0"/>
        <v>-0.23132857058584286</v>
      </c>
      <c r="H29" s="46">
        <v>1105.4000000000001</v>
      </c>
      <c r="I29" s="21">
        <f t="shared" si="1"/>
        <v>-6.679331765273519E-2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1324.6041666666667</v>
      </c>
      <c r="F30" s="46">
        <v>1657.9166666666665</v>
      </c>
      <c r="G30" s="21">
        <f t="shared" si="0"/>
        <v>0.25163177678866311</v>
      </c>
      <c r="H30" s="46">
        <v>1725.2777777777778</v>
      </c>
      <c r="I30" s="21">
        <f t="shared" si="1"/>
        <v>-3.9043632265335811E-2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1352.2125000000001</v>
      </c>
      <c r="F31" s="49">
        <v>1236.5999999999999</v>
      </c>
      <c r="G31" s="23">
        <f t="shared" si="0"/>
        <v>-8.549876591142308E-2</v>
      </c>
      <c r="H31" s="49">
        <v>1274</v>
      </c>
      <c r="I31" s="23">
        <f t="shared" si="1"/>
        <v>-2.9356357927786569E-2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2374.4941964285717</v>
      </c>
      <c r="F33" s="54">
        <v>2318.125</v>
      </c>
      <c r="G33" s="21">
        <f t="shared" si="0"/>
        <v>-2.3739454286035105E-2</v>
      </c>
      <c r="H33" s="54">
        <v>2365.625</v>
      </c>
      <c r="I33" s="21">
        <f>(F33-H33)/H33</f>
        <v>-2.0079260237780713E-2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2173.8374999999996</v>
      </c>
      <c r="F34" s="46">
        <v>2137.6999999999998</v>
      </c>
      <c r="G34" s="21">
        <f t="shared" si="0"/>
        <v>-1.6623827678011731E-2</v>
      </c>
      <c r="H34" s="46">
        <v>2154.9</v>
      </c>
      <c r="I34" s="21">
        <f>(F34-H34)/H34</f>
        <v>-7.9818089006451678E-3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1175.1566964285714</v>
      </c>
      <c r="F35" s="46">
        <v>1305.8</v>
      </c>
      <c r="G35" s="21">
        <f t="shared" si="0"/>
        <v>0.11117096466238732</v>
      </c>
      <c r="H35" s="46">
        <v>1259.6624999999999</v>
      </c>
      <c r="I35" s="21">
        <f>(F35-H35)/H35</f>
        <v>3.6626874261955128E-2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1362.8535714285713</v>
      </c>
      <c r="F36" s="46">
        <v>1542.5</v>
      </c>
      <c r="G36" s="21">
        <f t="shared" si="0"/>
        <v>0.13181638316662267</v>
      </c>
      <c r="H36" s="46">
        <v>1496.1875</v>
      </c>
      <c r="I36" s="21">
        <f>(F36-H36)/H36</f>
        <v>3.0953673921216424E-2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1183.2874999999999</v>
      </c>
      <c r="F37" s="49">
        <v>1595.1999999999998</v>
      </c>
      <c r="G37" s="23">
        <f t="shared" si="0"/>
        <v>0.34810855350031156</v>
      </c>
      <c r="H37" s="49">
        <v>1551.85</v>
      </c>
      <c r="I37" s="23">
        <f>(F37-H37)/H37</f>
        <v>2.7934400876373305E-2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26589.852777777778</v>
      </c>
      <c r="F39" s="46">
        <v>32676.555555555555</v>
      </c>
      <c r="G39" s="21">
        <f t="shared" si="0"/>
        <v>0.22891073631158582</v>
      </c>
      <c r="H39" s="46">
        <v>31721</v>
      </c>
      <c r="I39" s="21">
        <f t="shared" ref="I39:I44" si="2">(F39-H39)/H39</f>
        <v>3.0123752578908442E-2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15515.197222222221</v>
      </c>
      <c r="F40" s="46">
        <v>20511.3</v>
      </c>
      <c r="G40" s="21">
        <f t="shared" si="0"/>
        <v>0.3220134882089622</v>
      </c>
      <c r="H40" s="46">
        <v>19461.75</v>
      </c>
      <c r="I40" s="21">
        <f t="shared" si="2"/>
        <v>5.392886045705033E-2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10745.1875</v>
      </c>
      <c r="F41" s="57">
        <v>15448.285714285714</v>
      </c>
      <c r="G41" s="21">
        <f t="shared" si="0"/>
        <v>0.43769345246750824</v>
      </c>
      <c r="H41" s="57">
        <v>14422.25</v>
      </c>
      <c r="I41" s="21">
        <f t="shared" si="2"/>
        <v>7.1142555030297885E-2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5852.2666666666664</v>
      </c>
      <c r="F42" s="47">
        <v>5551.2</v>
      </c>
      <c r="G42" s="21">
        <f t="shared" si="0"/>
        <v>-5.1444454570308933E-2</v>
      </c>
      <c r="H42" s="47">
        <v>5451.2</v>
      </c>
      <c r="I42" s="21">
        <f t="shared" si="2"/>
        <v>1.8344584678602876E-2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9966.8095238095229</v>
      </c>
      <c r="F43" s="47">
        <v>15961.5</v>
      </c>
      <c r="G43" s="21">
        <f t="shared" si="0"/>
        <v>0.60146533972279437</v>
      </c>
      <c r="H43" s="47">
        <v>13330</v>
      </c>
      <c r="I43" s="21">
        <f t="shared" si="2"/>
        <v>0.19741185296324082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12593.125000000002</v>
      </c>
      <c r="F44" s="50">
        <v>12850</v>
      </c>
      <c r="G44" s="31">
        <f t="shared" si="0"/>
        <v>2.0398034641917567E-2</v>
      </c>
      <c r="H44" s="50">
        <v>13900</v>
      </c>
      <c r="I44" s="31">
        <f t="shared" si="2"/>
        <v>-7.5539568345323743E-2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6831.2777777777774</v>
      </c>
      <c r="F46" s="43">
        <v>7741</v>
      </c>
      <c r="G46" s="21">
        <f t="shared" si="0"/>
        <v>0.1331701406114035</v>
      </c>
      <c r="H46" s="43">
        <v>7532.3</v>
      </c>
      <c r="I46" s="21">
        <f t="shared" ref="I46:I51" si="3">(F46-H46)/H46</f>
        <v>2.7707340387398246E-2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6035.3055555555547</v>
      </c>
      <c r="F47" s="47">
        <v>6352.7777777777774</v>
      </c>
      <c r="G47" s="21">
        <f t="shared" si="0"/>
        <v>5.260251022916089E-2</v>
      </c>
      <c r="H47" s="47">
        <v>6352.7777777777774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19035.535714285714</v>
      </c>
      <c r="F48" s="47">
        <v>21220</v>
      </c>
      <c r="G48" s="21">
        <f t="shared" si="0"/>
        <v>0.1147571740823085</v>
      </c>
      <c r="H48" s="47">
        <v>21220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18434.210645833333</v>
      </c>
      <c r="F49" s="47">
        <v>20964.375</v>
      </c>
      <c r="G49" s="21">
        <f t="shared" si="0"/>
        <v>0.13725373994999659</v>
      </c>
      <c r="H49" s="47">
        <v>21076.875</v>
      </c>
      <c r="I49" s="21">
        <f t="shared" si="3"/>
        <v>-5.3376034160661865E-3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2258.3333333333335</v>
      </c>
      <c r="F50" s="47">
        <v>2599.6666666666665</v>
      </c>
      <c r="G50" s="21">
        <f t="shared" si="0"/>
        <v>0.15114391143911424</v>
      </c>
      <c r="H50" s="47">
        <v>2553.2857142857142</v>
      </c>
      <c r="I50" s="21">
        <f t="shared" si="3"/>
        <v>1.8165202633394845E-2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27521</v>
      </c>
      <c r="F51" s="50">
        <v>28337</v>
      </c>
      <c r="G51" s="31">
        <f t="shared" si="0"/>
        <v>2.965008538933905E-2</v>
      </c>
      <c r="H51" s="50">
        <v>28420</v>
      </c>
      <c r="I51" s="31">
        <f t="shared" si="3"/>
        <v>-2.9204785362420831E-3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3999</v>
      </c>
      <c r="G53" s="22">
        <f t="shared" si="0"/>
        <v>6.6400000000000001E-2</v>
      </c>
      <c r="H53" s="66">
        <v>3999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3621.2767857142853</v>
      </c>
      <c r="F54" s="70">
        <v>5270.625</v>
      </c>
      <c r="G54" s="21">
        <f t="shared" si="0"/>
        <v>0.45546041130915266</v>
      </c>
      <c r="H54" s="70">
        <v>5270.625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2303.4375</v>
      </c>
      <c r="F55" s="70">
        <v>3382.6</v>
      </c>
      <c r="G55" s="21">
        <f t="shared" si="0"/>
        <v>0.46850088183421512</v>
      </c>
      <c r="H55" s="70">
        <v>3480.75</v>
      </c>
      <c r="I55" s="21">
        <f t="shared" si="4"/>
        <v>-2.8197945845004693E-2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4556.25</v>
      </c>
      <c r="F56" s="70">
        <v>5216.666666666667</v>
      </c>
      <c r="G56" s="21">
        <f t="shared" si="0"/>
        <v>0.14494741655235488</v>
      </c>
      <c r="H56" s="70">
        <v>5350</v>
      </c>
      <c r="I56" s="21">
        <f t="shared" si="4"/>
        <v>-2.4922118380062249E-2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2011.9583333333333</v>
      </c>
      <c r="F57" s="105">
        <v>2769.375</v>
      </c>
      <c r="G57" s="21">
        <f t="shared" si="0"/>
        <v>0.37645743160685075</v>
      </c>
      <c r="H57" s="105">
        <v>2726.875</v>
      </c>
      <c r="I57" s="21">
        <f t="shared" si="4"/>
        <v>1.5585606234242494E-2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3688.4375</v>
      </c>
      <c r="F58" s="50">
        <v>5695.333333333333</v>
      </c>
      <c r="G58" s="29">
        <f t="shared" si="0"/>
        <v>0.54410460617357159</v>
      </c>
      <c r="H58" s="50">
        <v>5694.8</v>
      </c>
      <c r="I58" s="29">
        <f t="shared" si="4"/>
        <v>9.3652689002747817E-5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5086.9642857142862</v>
      </c>
      <c r="F59" s="68">
        <v>5743.125</v>
      </c>
      <c r="G59" s="21">
        <f t="shared" si="0"/>
        <v>0.12898866149471677</v>
      </c>
      <c r="H59" s="68">
        <v>5743.125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4994.5</v>
      </c>
      <c r="F60" s="70">
        <v>5910</v>
      </c>
      <c r="G60" s="21">
        <f t="shared" si="0"/>
        <v>0.18330163179497447</v>
      </c>
      <c r="H60" s="70">
        <v>5990</v>
      </c>
      <c r="I60" s="21">
        <f t="shared" si="4"/>
        <v>-1.335559265442404E-2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20930.3125</v>
      </c>
      <c r="F61" s="73">
        <v>23582.5</v>
      </c>
      <c r="G61" s="29">
        <f t="shared" si="0"/>
        <v>0.1267151410185586</v>
      </c>
      <c r="H61" s="73">
        <v>22682.5</v>
      </c>
      <c r="I61" s="29">
        <f t="shared" si="4"/>
        <v>3.9678165986994376E-2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6360.25</v>
      </c>
      <c r="F63" s="54">
        <v>7825</v>
      </c>
      <c r="G63" s="21">
        <f t="shared" si="0"/>
        <v>0.23029755119688691</v>
      </c>
      <c r="H63" s="54">
        <v>7730</v>
      </c>
      <c r="I63" s="21">
        <f t="shared" ref="I63:I74" si="5">(F63-H63)/H63</f>
        <v>1.2289780077619664E-2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46538.955357142855</v>
      </c>
      <c r="F64" s="46">
        <v>49306.857142857145</v>
      </c>
      <c r="G64" s="21">
        <f t="shared" si="0"/>
        <v>5.9474944473360832E-2</v>
      </c>
      <c r="H64" s="46">
        <v>49306.857142857145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10766.875000000002</v>
      </c>
      <c r="F65" s="46">
        <v>13549.875</v>
      </c>
      <c r="G65" s="21">
        <f t="shared" si="0"/>
        <v>0.25847797062750311</v>
      </c>
      <c r="H65" s="46">
        <v>13700.375</v>
      </c>
      <c r="I65" s="21">
        <f t="shared" si="5"/>
        <v>-1.0985100772789066E-2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7628.8888888888896</v>
      </c>
      <c r="F66" s="46">
        <v>10680</v>
      </c>
      <c r="G66" s="21">
        <f t="shared" si="0"/>
        <v>0.3999417419166908</v>
      </c>
      <c r="H66" s="46">
        <v>10680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3734.4250000000002</v>
      </c>
      <c r="F67" s="46">
        <v>4868.5714285714284</v>
      </c>
      <c r="G67" s="21">
        <f t="shared" si="0"/>
        <v>0.30370041668300429</v>
      </c>
      <c r="H67" s="46">
        <v>4968.5714285714284</v>
      </c>
      <c r="I67" s="21">
        <f t="shared" si="5"/>
        <v>-2.0126509488211618E-2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3566.4583333333335</v>
      </c>
      <c r="F68" s="58">
        <v>4948.75</v>
      </c>
      <c r="G68" s="31">
        <f t="shared" si="0"/>
        <v>0.38758105029499379</v>
      </c>
      <c r="H68" s="58">
        <v>4821.25</v>
      </c>
      <c r="I68" s="31">
        <f t="shared" si="5"/>
        <v>2.6445423904589059E-2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3712.5</v>
      </c>
      <c r="F70" s="43">
        <v>5122</v>
      </c>
      <c r="G70" s="21">
        <f t="shared" si="0"/>
        <v>0.37966329966329965</v>
      </c>
      <c r="H70" s="43">
        <v>4949.7777777777774</v>
      </c>
      <c r="I70" s="21">
        <f t="shared" si="5"/>
        <v>3.4793930142767437E-2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2747.5590277777778</v>
      </c>
      <c r="F71" s="47">
        <v>3133.1111111111113</v>
      </c>
      <c r="G71" s="21">
        <f t="shared" si="0"/>
        <v>0.14032531400978399</v>
      </c>
      <c r="H71" s="47">
        <v>3055.3333333333335</v>
      </c>
      <c r="I71" s="21">
        <f t="shared" si="5"/>
        <v>2.5456396828860296E-2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1324.1071428571429</v>
      </c>
      <c r="F72" s="47">
        <v>1362.5</v>
      </c>
      <c r="G72" s="21">
        <f t="shared" si="0"/>
        <v>2.8995279838165855E-2</v>
      </c>
      <c r="H72" s="47">
        <v>1362.5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2235.3194444444443</v>
      </c>
      <c r="F73" s="47">
        <v>3106.4285714285716</v>
      </c>
      <c r="G73" s="21">
        <f t="shared" si="0"/>
        <v>0.38970229921684796</v>
      </c>
      <c r="H73" s="47">
        <v>2845.5555555555557</v>
      </c>
      <c r="I73" s="21">
        <f t="shared" si="5"/>
        <v>9.1677358174820117E-2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1571.2472222222223</v>
      </c>
      <c r="F74" s="50">
        <v>2275</v>
      </c>
      <c r="G74" s="21">
        <f t="shared" si="0"/>
        <v>0.44789436558713969</v>
      </c>
      <c r="H74" s="50">
        <v>2194.5</v>
      </c>
      <c r="I74" s="21">
        <f t="shared" si="5"/>
        <v>3.6682615629984053E-2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1467.1428571428573</v>
      </c>
      <c r="F76" s="43">
        <v>1778.3333333333333</v>
      </c>
      <c r="G76" s="22">
        <f t="shared" si="0"/>
        <v>0.21210645894190178</v>
      </c>
      <c r="H76" s="43">
        <v>1720</v>
      </c>
      <c r="I76" s="22">
        <f t="shared" ref="I76:I82" si="6">(F76-H76)/H76</f>
        <v>3.3914728682170499E-2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1200</v>
      </c>
      <c r="F77" s="32">
        <v>1663.5</v>
      </c>
      <c r="G77" s="21">
        <f t="shared" si="0"/>
        <v>0.38624999999999998</v>
      </c>
      <c r="H77" s="32">
        <v>1644.75</v>
      </c>
      <c r="I77" s="21">
        <f t="shared" si="6"/>
        <v>1.1399908800729594E-2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788.0625</v>
      </c>
      <c r="F78" s="47">
        <v>1020</v>
      </c>
      <c r="G78" s="21">
        <f t="shared" si="0"/>
        <v>0.29431358553414227</v>
      </c>
      <c r="H78" s="47">
        <v>1020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1506.0250000000001</v>
      </c>
      <c r="F79" s="47">
        <v>1960.8888888888889</v>
      </c>
      <c r="G79" s="21">
        <f t="shared" si="0"/>
        <v>0.30202944100455753</v>
      </c>
      <c r="H79" s="47">
        <v>1933.1111111111111</v>
      </c>
      <c r="I79" s="21">
        <f t="shared" si="6"/>
        <v>1.4369467754914385E-2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1960.2</v>
      </c>
      <c r="F80" s="61">
        <v>2216.3000000000002</v>
      </c>
      <c r="G80" s="21">
        <f t="shared" si="0"/>
        <v>0.13064993368023678</v>
      </c>
      <c r="H80" s="61">
        <v>2150.3000000000002</v>
      </c>
      <c r="I80" s="21">
        <f t="shared" si="6"/>
        <v>3.0693391619773983E-2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9649.3333333333339</v>
      </c>
      <c r="G81" s="21">
        <f>(F81-E81)/E81</f>
        <v>9.2789731974330006E-2</v>
      </c>
      <c r="H81" s="61">
        <v>9649.3333333333339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3950.5249999999996</v>
      </c>
      <c r="F82" s="50">
        <v>4199.2222222222226</v>
      </c>
      <c r="G82" s="23">
        <f>(F82-E82)/E82</f>
        <v>6.2952954916681458E-2</v>
      </c>
      <c r="H82" s="50">
        <v>4370.8888888888887</v>
      </c>
      <c r="I82" s="23">
        <f t="shared" si="6"/>
        <v>-3.9275001271035503E-2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5" zoomScaleNormal="100" workbookViewId="0">
      <selection activeCell="I91" sqref="I91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9.375" customWidth="1"/>
    <col min="4" max="4" width="12.37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7" t="s">
        <v>201</v>
      </c>
      <c r="B9" s="177"/>
      <c r="C9" s="177"/>
      <c r="D9" s="177"/>
      <c r="E9" s="177"/>
      <c r="F9" s="177"/>
      <c r="G9" s="177"/>
      <c r="H9" s="177"/>
      <c r="I9" s="17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78" t="s">
        <v>3</v>
      </c>
      <c r="B13" s="184"/>
      <c r="C13" s="203" t="s">
        <v>0</v>
      </c>
      <c r="D13" s="205" t="s">
        <v>23</v>
      </c>
      <c r="E13" s="180" t="s">
        <v>217</v>
      </c>
      <c r="F13" s="197" t="s">
        <v>225</v>
      </c>
      <c r="G13" s="180" t="s">
        <v>197</v>
      </c>
      <c r="H13" s="197" t="s">
        <v>220</v>
      </c>
      <c r="I13" s="180" t="s">
        <v>187</v>
      </c>
    </row>
    <row r="14" spans="1:9" ht="38.25" customHeight="1" thickBot="1" x14ac:dyDescent="0.25">
      <c r="A14" s="179"/>
      <c r="B14" s="185"/>
      <c r="C14" s="204"/>
      <c r="D14" s="206"/>
      <c r="E14" s="181"/>
      <c r="F14" s="198"/>
      <c r="G14" s="199"/>
      <c r="H14" s="198"/>
      <c r="I14" s="199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10</v>
      </c>
      <c r="C16" s="14" t="s">
        <v>90</v>
      </c>
      <c r="D16" s="11" t="s">
        <v>161</v>
      </c>
      <c r="E16" s="42">
        <v>1323.5</v>
      </c>
      <c r="F16" s="42">
        <v>1251.9000000000001</v>
      </c>
      <c r="G16" s="21">
        <f>(F16-E16)/E16</f>
        <v>-5.4098979977332762E-2</v>
      </c>
      <c r="H16" s="42">
        <v>1488.5</v>
      </c>
      <c r="I16" s="21">
        <f>(F16-H16)/H16</f>
        <v>-0.15895196506550213</v>
      </c>
    </row>
    <row r="17" spans="1:9" ht="16.5" x14ac:dyDescent="0.3">
      <c r="A17" s="37"/>
      <c r="B17" s="34" t="s">
        <v>7</v>
      </c>
      <c r="C17" s="15" t="s">
        <v>87</v>
      </c>
      <c r="D17" s="11" t="s">
        <v>161</v>
      </c>
      <c r="E17" s="46">
        <v>859.6875</v>
      </c>
      <c r="F17" s="46">
        <v>791.35</v>
      </c>
      <c r="G17" s="21">
        <f>(F17-E17)/E17</f>
        <v>-7.9491094147582667E-2</v>
      </c>
      <c r="H17" s="46">
        <v>890.2</v>
      </c>
      <c r="I17" s="21">
        <f>(F17-H17)/H17</f>
        <v>-0.1110424623680072</v>
      </c>
    </row>
    <row r="18" spans="1:9" ht="16.5" x14ac:dyDescent="0.3">
      <c r="A18" s="37"/>
      <c r="B18" s="34" t="s">
        <v>5</v>
      </c>
      <c r="C18" s="15" t="s">
        <v>85</v>
      </c>
      <c r="D18" s="11" t="s">
        <v>161</v>
      </c>
      <c r="E18" s="46">
        <v>2592.0625</v>
      </c>
      <c r="F18" s="46">
        <v>2796.6333333333332</v>
      </c>
      <c r="G18" s="21">
        <f>(F18-E18)/E18</f>
        <v>7.8922029593550783E-2</v>
      </c>
      <c r="H18" s="46">
        <v>3132.1555555555556</v>
      </c>
      <c r="I18" s="21">
        <f>(F18-H18)/H18</f>
        <v>-0.10712182593457119</v>
      </c>
    </row>
    <row r="19" spans="1:9" ht="16.5" x14ac:dyDescent="0.3">
      <c r="A19" s="37"/>
      <c r="B19" s="34" t="s">
        <v>6</v>
      </c>
      <c r="C19" s="15" t="s">
        <v>86</v>
      </c>
      <c r="D19" s="11" t="s">
        <v>161</v>
      </c>
      <c r="E19" s="46">
        <v>2239.3874999999998</v>
      </c>
      <c r="F19" s="46">
        <v>1873.7777777777778</v>
      </c>
      <c r="G19" s="21">
        <f>(F19-E19)/E19</f>
        <v>-0.16326326829198698</v>
      </c>
      <c r="H19" s="46">
        <v>2020.9333333333334</v>
      </c>
      <c r="I19" s="21">
        <f>(F19-H19)/H19</f>
        <v>-7.2815640738052828E-2</v>
      </c>
    </row>
    <row r="20" spans="1:9" ht="16.5" x14ac:dyDescent="0.3">
      <c r="A20" s="37"/>
      <c r="B20" s="34" t="s">
        <v>17</v>
      </c>
      <c r="C20" s="15" t="s">
        <v>97</v>
      </c>
      <c r="D20" s="11" t="s">
        <v>161</v>
      </c>
      <c r="E20" s="46">
        <v>1342.0125</v>
      </c>
      <c r="F20" s="46">
        <v>1031.5666666666666</v>
      </c>
      <c r="G20" s="21">
        <f>(F20-E20)/E20</f>
        <v>-0.23132857058584286</v>
      </c>
      <c r="H20" s="46">
        <v>1105.4000000000001</v>
      </c>
      <c r="I20" s="21">
        <f>(F20-H20)/H20</f>
        <v>-6.679331765273519E-2</v>
      </c>
    </row>
    <row r="21" spans="1:9" ht="16.5" x14ac:dyDescent="0.3">
      <c r="A21" s="37"/>
      <c r="B21" s="34" t="s">
        <v>8</v>
      </c>
      <c r="C21" s="15" t="s">
        <v>89</v>
      </c>
      <c r="D21" s="11" t="s">
        <v>161</v>
      </c>
      <c r="E21" s="46">
        <v>3878.0444444444447</v>
      </c>
      <c r="F21" s="46">
        <v>4249.25</v>
      </c>
      <c r="G21" s="21">
        <f>(F21-E21)/E21</f>
        <v>9.5719778582561588E-2</v>
      </c>
      <c r="H21" s="46">
        <v>4510.6750000000002</v>
      </c>
      <c r="I21" s="21">
        <f>(F21-H21)/H21</f>
        <v>-5.7956957661547369E-2</v>
      </c>
    </row>
    <row r="22" spans="1:9" ht="16.5" x14ac:dyDescent="0.3">
      <c r="A22" s="37"/>
      <c r="B22" s="34" t="s">
        <v>12</v>
      </c>
      <c r="C22" s="15" t="s">
        <v>92</v>
      </c>
      <c r="D22" s="11" t="s">
        <v>81</v>
      </c>
      <c r="E22" s="46">
        <v>677.88750000000005</v>
      </c>
      <c r="F22" s="46">
        <v>606.25</v>
      </c>
      <c r="G22" s="21">
        <f>(F22-E22)/E22</f>
        <v>-0.10567756449263342</v>
      </c>
      <c r="H22" s="46">
        <v>637.15</v>
      </c>
      <c r="I22" s="21">
        <f>(F22-H22)/H22</f>
        <v>-4.849721415679193E-2</v>
      </c>
    </row>
    <row r="23" spans="1:9" ht="16.5" x14ac:dyDescent="0.3">
      <c r="A23" s="37"/>
      <c r="B23" s="34" t="s">
        <v>4</v>
      </c>
      <c r="C23" s="15" t="s">
        <v>84</v>
      </c>
      <c r="D23" s="13" t="s">
        <v>161</v>
      </c>
      <c r="E23" s="46">
        <v>1887.9375</v>
      </c>
      <c r="F23" s="46">
        <v>1840.5</v>
      </c>
      <c r="G23" s="21">
        <f>(F23-E23)/E23</f>
        <v>-2.5126626278677129E-2</v>
      </c>
      <c r="H23" s="46">
        <v>1930.5</v>
      </c>
      <c r="I23" s="21">
        <f>(F23-H23)/H23</f>
        <v>-4.6620046620046623E-2</v>
      </c>
    </row>
    <row r="24" spans="1:9" ht="16.5" x14ac:dyDescent="0.3">
      <c r="A24" s="37"/>
      <c r="B24" s="34" t="s">
        <v>16</v>
      </c>
      <c r="C24" s="15" t="s">
        <v>96</v>
      </c>
      <c r="D24" s="13" t="s">
        <v>81</v>
      </c>
      <c r="E24" s="46">
        <v>619.21250000000009</v>
      </c>
      <c r="F24" s="46">
        <v>527.66666666666663</v>
      </c>
      <c r="G24" s="21">
        <f>(F24-E24)/E24</f>
        <v>-0.14784235352699349</v>
      </c>
      <c r="H24" s="46">
        <v>552.77777777777783</v>
      </c>
      <c r="I24" s="21">
        <f>(F24-H24)/H24</f>
        <v>-4.5427135678392114E-2</v>
      </c>
    </row>
    <row r="25" spans="1:9" ht="16.5" x14ac:dyDescent="0.3">
      <c r="A25" s="37"/>
      <c r="B25" s="34" t="s">
        <v>18</v>
      </c>
      <c r="C25" s="15" t="s">
        <v>98</v>
      </c>
      <c r="D25" s="13" t="s">
        <v>83</v>
      </c>
      <c r="E25" s="46">
        <v>1324.6041666666667</v>
      </c>
      <c r="F25" s="46">
        <v>1657.9166666666665</v>
      </c>
      <c r="G25" s="21">
        <f>(F25-E25)/E25</f>
        <v>0.25163177678866311</v>
      </c>
      <c r="H25" s="46">
        <v>1725.2777777777778</v>
      </c>
      <c r="I25" s="21">
        <f>(F25-H25)/H25</f>
        <v>-3.9043632265335811E-2</v>
      </c>
    </row>
    <row r="26" spans="1:9" ht="16.5" x14ac:dyDescent="0.3">
      <c r="A26" s="37"/>
      <c r="B26" s="34" t="s">
        <v>11</v>
      </c>
      <c r="C26" s="15" t="s">
        <v>91</v>
      </c>
      <c r="D26" s="13" t="s">
        <v>81</v>
      </c>
      <c r="E26" s="46">
        <v>542.78749999999991</v>
      </c>
      <c r="F26" s="46">
        <v>426.04999999999995</v>
      </c>
      <c r="G26" s="21">
        <f>(F26-E26)/E26</f>
        <v>-0.21507035442046837</v>
      </c>
      <c r="H26" s="46">
        <v>439.4</v>
      </c>
      <c r="I26" s="21">
        <f>(F26-H26)/H26</f>
        <v>-3.0382339553937241E-2</v>
      </c>
    </row>
    <row r="27" spans="1:9" ht="16.5" x14ac:dyDescent="0.3">
      <c r="A27" s="37"/>
      <c r="B27" s="34" t="s">
        <v>19</v>
      </c>
      <c r="C27" s="15" t="s">
        <v>99</v>
      </c>
      <c r="D27" s="13" t="s">
        <v>161</v>
      </c>
      <c r="E27" s="46">
        <v>1352.2125000000001</v>
      </c>
      <c r="F27" s="46">
        <v>1236.5999999999999</v>
      </c>
      <c r="G27" s="21">
        <f>(F27-E27)/E27</f>
        <v>-8.549876591142308E-2</v>
      </c>
      <c r="H27" s="46">
        <v>1274</v>
      </c>
      <c r="I27" s="21">
        <f>(F27-H27)/H27</f>
        <v>-2.9356357927786569E-2</v>
      </c>
    </row>
    <row r="28" spans="1:9" ht="16.5" x14ac:dyDescent="0.3">
      <c r="A28" s="37"/>
      <c r="B28" s="34" t="s">
        <v>15</v>
      </c>
      <c r="C28" s="15" t="s">
        <v>95</v>
      </c>
      <c r="D28" s="13" t="s">
        <v>82</v>
      </c>
      <c r="E28" s="46">
        <v>1720.6875</v>
      </c>
      <c r="F28" s="46">
        <v>1399</v>
      </c>
      <c r="G28" s="21">
        <f>(F28-E28)/E28</f>
        <v>-0.18695288947005195</v>
      </c>
      <c r="H28" s="46">
        <v>1414.9</v>
      </c>
      <c r="I28" s="21">
        <f>(F28-H28)/H28</f>
        <v>-1.1237543289278458E-2</v>
      </c>
    </row>
    <row r="29" spans="1:9" ht="16.5" x14ac:dyDescent="0.3">
      <c r="A29" s="37"/>
      <c r="B29" s="34" t="s">
        <v>13</v>
      </c>
      <c r="C29" s="15" t="s">
        <v>93</v>
      </c>
      <c r="D29" s="13" t="s">
        <v>81</v>
      </c>
      <c r="E29" s="46">
        <v>658.54513888888891</v>
      </c>
      <c r="F29" s="46">
        <v>619.33333333333326</v>
      </c>
      <c r="G29" s="21">
        <f>(F29-E29)/E29</f>
        <v>-5.9543079494466591E-2</v>
      </c>
      <c r="H29" s="46">
        <v>611</v>
      </c>
      <c r="I29" s="21">
        <f>(F29-H29)/H29</f>
        <v>1.3638843426077345E-2</v>
      </c>
    </row>
    <row r="30" spans="1:9" ht="16.5" x14ac:dyDescent="0.3">
      <c r="A30" s="37"/>
      <c r="B30" s="34" t="s">
        <v>14</v>
      </c>
      <c r="C30" s="15" t="s">
        <v>94</v>
      </c>
      <c r="D30" s="13" t="s">
        <v>81</v>
      </c>
      <c r="E30" s="46">
        <v>640.88750000000005</v>
      </c>
      <c r="F30" s="46">
        <v>580</v>
      </c>
      <c r="G30" s="21">
        <f>(F30-E30)/E30</f>
        <v>-9.5004973571804791E-2</v>
      </c>
      <c r="H30" s="46">
        <v>552.4</v>
      </c>
      <c r="I30" s="21">
        <f>(F30-H30)/H30</f>
        <v>4.9963794351918944E-2</v>
      </c>
    </row>
    <row r="31" spans="1:9" ht="17.25" thickBot="1" x14ac:dyDescent="0.35">
      <c r="A31" s="38"/>
      <c r="B31" s="36" t="s">
        <v>9</v>
      </c>
      <c r="C31" s="16" t="s">
        <v>88</v>
      </c>
      <c r="D31" s="12" t="s">
        <v>161</v>
      </c>
      <c r="E31" s="49">
        <v>1943.9749999999999</v>
      </c>
      <c r="F31" s="49">
        <v>2253.5</v>
      </c>
      <c r="G31" s="23">
        <f>(F31-E31)/E31</f>
        <v>0.15922272662971496</v>
      </c>
      <c r="H31" s="49">
        <v>2049.4</v>
      </c>
      <c r="I31" s="23">
        <f>(F31-H31)/H31</f>
        <v>9.959012393871372E-2</v>
      </c>
    </row>
    <row r="32" spans="1:9" ht="15.75" customHeight="1" thickBot="1" x14ac:dyDescent="0.25">
      <c r="A32" s="190" t="s">
        <v>188</v>
      </c>
      <c r="B32" s="191"/>
      <c r="C32" s="191"/>
      <c r="D32" s="192"/>
      <c r="E32" s="106">
        <f>SUM(E16:E31)</f>
        <v>23603.431250000001</v>
      </c>
      <c r="F32" s="107">
        <f>SUM(F16:F31)</f>
        <v>23141.29444444444</v>
      </c>
      <c r="G32" s="108">
        <f t="shared" ref="G32" si="0">(F32-E32)/E32</f>
        <v>-1.9579221370857311E-2</v>
      </c>
      <c r="H32" s="107">
        <f>SUM(H16:H31)</f>
        <v>24334.669444444451</v>
      </c>
      <c r="I32" s="111">
        <f t="shared" ref="I32" si="1">(F32-H32)/H32</f>
        <v>-4.9040115491375852E-2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2374.4941964285717</v>
      </c>
      <c r="F34" s="54">
        <v>2318.125</v>
      </c>
      <c r="G34" s="21">
        <f>(F34-E34)/E34</f>
        <v>-2.3739454286035105E-2</v>
      </c>
      <c r="H34" s="54">
        <v>2365.625</v>
      </c>
      <c r="I34" s="21">
        <f>(F34-H34)/H34</f>
        <v>-2.0079260237780713E-2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2173.8374999999996</v>
      </c>
      <c r="F35" s="46">
        <v>2137.6999999999998</v>
      </c>
      <c r="G35" s="21">
        <f>(F35-E35)/E35</f>
        <v>-1.6623827678011731E-2</v>
      </c>
      <c r="H35" s="46">
        <v>2154.9</v>
      </c>
      <c r="I35" s="21">
        <f>(F35-H35)/H35</f>
        <v>-7.9818089006451678E-3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1183.2874999999999</v>
      </c>
      <c r="F36" s="46">
        <v>1595.1999999999998</v>
      </c>
      <c r="G36" s="21">
        <f>(F36-E36)/E36</f>
        <v>0.34810855350031156</v>
      </c>
      <c r="H36" s="46">
        <v>1551.85</v>
      </c>
      <c r="I36" s="21">
        <f>(F36-H36)/H36</f>
        <v>2.7934400876373305E-2</v>
      </c>
    </row>
    <row r="37" spans="1:9" ht="16.5" x14ac:dyDescent="0.3">
      <c r="A37" s="37"/>
      <c r="B37" s="34" t="s">
        <v>29</v>
      </c>
      <c r="C37" s="15" t="s">
        <v>103</v>
      </c>
      <c r="D37" s="11" t="s">
        <v>161</v>
      </c>
      <c r="E37" s="46">
        <v>1362.8535714285713</v>
      </c>
      <c r="F37" s="46">
        <v>1542.5</v>
      </c>
      <c r="G37" s="21">
        <f>(F37-E37)/E37</f>
        <v>0.13181638316662267</v>
      </c>
      <c r="H37" s="46">
        <v>1496.1875</v>
      </c>
      <c r="I37" s="21">
        <f>(F37-H37)/H37</f>
        <v>3.0953673921216424E-2</v>
      </c>
    </row>
    <row r="38" spans="1:9" ht="17.25" thickBot="1" x14ac:dyDescent="0.35">
      <c r="A38" s="38"/>
      <c r="B38" s="39" t="s">
        <v>28</v>
      </c>
      <c r="C38" s="15" t="s">
        <v>102</v>
      </c>
      <c r="D38" s="24" t="s">
        <v>161</v>
      </c>
      <c r="E38" s="49">
        <v>1175.1566964285714</v>
      </c>
      <c r="F38" s="49">
        <v>1305.8</v>
      </c>
      <c r="G38" s="23">
        <f>(F38-E38)/E38</f>
        <v>0.11117096466238732</v>
      </c>
      <c r="H38" s="49">
        <v>1259.6624999999999</v>
      </c>
      <c r="I38" s="23">
        <f>(F38-H38)/H38</f>
        <v>3.6626874261955128E-2</v>
      </c>
    </row>
    <row r="39" spans="1:9" ht="15.75" customHeight="1" thickBot="1" x14ac:dyDescent="0.25">
      <c r="A39" s="190" t="s">
        <v>189</v>
      </c>
      <c r="B39" s="191"/>
      <c r="C39" s="191"/>
      <c r="D39" s="192"/>
      <c r="E39" s="86">
        <f>SUM(E34:E38)</f>
        <v>8269.6294642857156</v>
      </c>
      <c r="F39" s="109">
        <f>SUM(F34:F38)</f>
        <v>8899.3249999999989</v>
      </c>
      <c r="G39" s="110">
        <f t="shared" ref="G39" si="2">(F39-E39)/E39</f>
        <v>7.6145556271144596E-2</v>
      </c>
      <c r="H39" s="109">
        <f>SUM(H34:H38)</f>
        <v>8828.2250000000004</v>
      </c>
      <c r="I39" s="111">
        <f t="shared" ref="I39" si="3">(F39-H39)/H39</f>
        <v>8.0537140818226251E-3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36</v>
      </c>
      <c r="C41" s="15" t="s">
        <v>153</v>
      </c>
      <c r="D41" s="20" t="s">
        <v>161</v>
      </c>
      <c r="E41" s="46">
        <v>12593.125000000002</v>
      </c>
      <c r="F41" s="46">
        <v>12850</v>
      </c>
      <c r="G41" s="21">
        <f>(F41-E41)/E41</f>
        <v>2.0398034641917567E-2</v>
      </c>
      <c r="H41" s="46">
        <v>13900</v>
      </c>
      <c r="I41" s="21">
        <f>(F41-H41)/H41</f>
        <v>-7.5539568345323743E-2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6">
        <v>5852.2666666666664</v>
      </c>
      <c r="F42" s="46">
        <v>5551.2</v>
      </c>
      <c r="G42" s="21">
        <f>(F42-E42)/E42</f>
        <v>-5.1444454570308933E-2</v>
      </c>
      <c r="H42" s="46">
        <v>5451.2</v>
      </c>
      <c r="I42" s="21">
        <f>(F42-H42)/H42</f>
        <v>1.8344584678602876E-2</v>
      </c>
    </row>
    <row r="43" spans="1:9" ht="16.5" x14ac:dyDescent="0.3">
      <c r="A43" s="37"/>
      <c r="B43" s="39" t="s">
        <v>31</v>
      </c>
      <c r="C43" s="15" t="s">
        <v>105</v>
      </c>
      <c r="D43" s="11" t="s">
        <v>161</v>
      </c>
      <c r="E43" s="57">
        <v>26589.852777777778</v>
      </c>
      <c r="F43" s="57">
        <v>32676.555555555555</v>
      </c>
      <c r="G43" s="21">
        <f>(F43-E43)/E43</f>
        <v>0.22891073631158582</v>
      </c>
      <c r="H43" s="57">
        <v>31721</v>
      </c>
      <c r="I43" s="21">
        <f>(F43-H43)/H43</f>
        <v>3.0123752578908442E-2</v>
      </c>
    </row>
    <row r="44" spans="1:9" ht="16.5" x14ac:dyDescent="0.3">
      <c r="A44" s="37"/>
      <c r="B44" s="34" t="s">
        <v>32</v>
      </c>
      <c r="C44" s="15" t="s">
        <v>106</v>
      </c>
      <c r="D44" s="11" t="s">
        <v>161</v>
      </c>
      <c r="E44" s="47">
        <v>15515.197222222221</v>
      </c>
      <c r="F44" s="47">
        <v>20511.3</v>
      </c>
      <c r="G44" s="21">
        <f>(F44-E44)/E44</f>
        <v>0.3220134882089622</v>
      </c>
      <c r="H44" s="47">
        <v>19461.75</v>
      </c>
      <c r="I44" s="21">
        <f>(F44-H44)/H44</f>
        <v>5.392886045705033E-2</v>
      </c>
    </row>
    <row r="45" spans="1:9" ht="16.5" x14ac:dyDescent="0.3">
      <c r="A45" s="37"/>
      <c r="B45" s="34" t="s">
        <v>33</v>
      </c>
      <c r="C45" s="15" t="s">
        <v>107</v>
      </c>
      <c r="D45" s="11" t="s">
        <v>161</v>
      </c>
      <c r="E45" s="47">
        <v>10745.1875</v>
      </c>
      <c r="F45" s="47">
        <v>15448.285714285714</v>
      </c>
      <c r="G45" s="21">
        <f>(F45-E45)/E45</f>
        <v>0.43769345246750824</v>
      </c>
      <c r="H45" s="47">
        <v>14422.25</v>
      </c>
      <c r="I45" s="21">
        <f>(F45-H45)/H45</f>
        <v>7.1142555030297885E-2</v>
      </c>
    </row>
    <row r="46" spans="1:9" ht="16.5" customHeight="1" thickBot="1" x14ac:dyDescent="0.35">
      <c r="A46" s="38"/>
      <c r="B46" s="34" t="s">
        <v>35</v>
      </c>
      <c r="C46" s="15" t="s">
        <v>152</v>
      </c>
      <c r="D46" s="24" t="s">
        <v>161</v>
      </c>
      <c r="E46" s="50">
        <v>9966.8095238095229</v>
      </c>
      <c r="F46" s="50">
        <v>15961.5</v>
      </c>
      <c r="G46" s="31">
        <f>(F46-E46)/E46</f>
        <v>0.60146533972279437</v>
      </c>
      <c r="H46" s="50">
        <v>13330</v>
      </c>
      <c r="I46" s="31">
        <f>(F46-H46)/H46</f>
        <v>0.19741185296324082</v>
      </c>
    </row>
    <row r="47" spans="1:9" ht="15.75" customHeight="1" thickBot="1" x14ac:dyDescent="0.25">
      <c r="A47" s="190" t="s">
        <v>190</v>
      </c>
      <c r="B47" s="191"/>
      <c r="C47" s="191"/>
      <c r="D47" s="192"/>
      <c r="E47" s="86">
        <f>SUM(E41:E46)</f>
        <v>81262.438690476192</v>
      </c>
      <c r="F47" s="86">
        <f>SUM(F41:F46)</f>
        <v>102998.84126984127</v>
      </c>
      <c r="G47" s="110">
        <f t="shared" ref="G47" si="4">(F47-E47)/E47</f>
        <v>0.26748400527527544</v>
      </c>
      <c r="H47" s="109">
        <f>SUM(H41:H46)</f>
        <v>98286.2</v>
      </c>
      <c r="I47" s="111">
        <f t="shared" ref="I47" si="5">(F47-H47)/H47</f>
        <v>4.794814805986268E-2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18434.210645833333</v>
      </c>
      <c r="F49" s="43">
        <v>20964.375</v>
      </c>
      <c r="G49" s="21">
        <f>(F49-E49)/E49</f>
        <v>0.13725373994999659</v>
      </c>
      <c r="H49" s="43">
        <v>21076.875</v>
      </c>
      <c r="I49" s="21">
        <f>(F49-H49)/H49</f>
        <v>-5.3376034160661865E-3</v>
      </c>
    </row>
    <row r="50" spans="1:9" ht="16.5" x14ac:dyDescent="0.3">
      <c r="A50" s="37"/>
      <c r="B50" s="34" t="s">
        <v>50</v>
      </c>
      <c r="C50" s="15" t="s">
        <v>159</v>
      </c>
      <c r="D50" s="13" t="s">
        <v>112</v>
      </c>
      <c r="E50" s="47">
        <v>27521</v>
      </c>
      <c r="F50" s="47">
        <v>28337</v>
      </c>
      <c r="G50" s="21">
        <f>(F50-E50)/E50</f>
        <v>2.965008538933905E-2</v>
      </c>
      <c r="H50" s="47">
        <v>28420</v>
      </c>
      <c r="I50" s="21">
        <f>(F50-H50)/H50</f>
        <v>-2.9204785362420831E-3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6035.3055555555547</v>
      </c>
      <c r="F51" s="47">
        <v>6352.7777777777774</v>
      </c>
      <c r="G51" s="21">
        <f>(F51-E51)/E51</f>
        <v>5.260251022916089E-2</v>
      </c>
      <c r="H51" s="47">
        <v>6352.7777777777774</v>
      </c>
      <c r="I51" s="21">
        <f>(F51-H51)/H51</f>
        <v>0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19035.535714285714</v>
      </c>
      <c r="F52" s="47">
        <v>21220</v>
      </c>
      <c r="G52" s="21">
        <f>(F52-E52)/E52</f>
        <v>0.1147571740823085</v>
      </c>
      <c r="H52" s="47">
        <v>21220</v>
      </c>
      <c r="I52" s="21">
        <f>(F52-H52)/H52</f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2258.3333333333335</v>
      </c>
      <c r="F53" s="47">
        <v>2599.6666666666665</v>
      </c>
      <c r="G53" s="21">
        <f>(F53-E53)/E53</f>
        <v>0.15114391143911424</v>
      </c>
      <c r="H53" s="47">
        <v>2553.2857142857142</v>
      </c>
      <c r="I53" s="21">
        <f>(F53-H53)/H53</f>
        <v>1.8165202633394845E-2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6831.2777777777774</v>
      </c>
      <c r="F54" s="50">
        <v>7741</v>
      </c>
      <c r="G54" s="31">
        <f>(F54-E54)/E54</f>
        <v>0.1331701406114035</v>
      </c>
      <c r="H54" s="50">
        <v>7532.3</v>
      </c>
      <c r="I54" s="31">
        <f>(F54-H54)/H54</f>
        <v>2.7707340387398246E-2</v>
      </c>
    </row>
    <row r="55" spans="1:9" ht="15.75" customHeight="1" thickBot="1" x14ac:dyDescent="0.25">
      <c r="A55" s="190" t="s">
        <v>191</v>
      </c>
      <c r="B55" s="191"/>
      <c r="C55" s="191"/>
      <c r="D55" s="192"/>
      <c r="E55" s="86">
        <f>SUM(E49:E54)</f>
        <v>80115.663026785711</v>
      </c>
      <c r="F55" s="86">
        <f>SUM(F49:F54)</f>
        <v>87214.819444444453</v>
      </c>
      <c r="G55" s="110">
        <f t="shared" ref="G55" si="6">(F55-E55)/E55</f>
        <v>8.8611342020413958E-2</v>
      </c>
      <c r="H55" s="86">
        <f>SUM(H49:H54)</f>
        <v>87155.238492063494</v>
      </c>
      <c r="I55" s="111">
        <f t="shared" ref="I55" si="7">(F55-H55)/H55</f>
        <v>6.8361871772497102E-4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40</v>
      </c>
      <c r="C57" s="19" t="s">
        <v>117</v>
      </c>
      <c r="D57" s="20" t="s">
        <v>114</v>
      </c>
      <c r="E57" s="43">
        <v>2303.4375</v>
      </c>
      <c r="F57" s="66">
        <v>3382.6</v>
      </c>
      <c r="G57" s="22">
        <f>(F57-E57)/E57</f>
        <v>0.46850088183421512</v>
      </c>
      <c r="H57" s="66">
        <v>3480.75</v>
      </c>
      <c r="I57" s="22">
        <f>(F57-H57)/H57</f>
        <v>-2.8197945845004693E-2</v>
      </c>
    </row>
    <row r="58" spans="1:9" ht="16.5" x14ac:dyDescent="0.3">
      <c r="A58" s="118"/>
      <c r="B58" s="99" t="s">
        <v>41</v>
      </c>
      <c r="C58" s="15" t="s">
        <v>118</v>
      </c>
      <c r="D58" s="11" t="s">
        <v>114</v>
      </c>
      <c r="E58" s="47">
        <v>4556.25</v>
      </c>
      <c r="F58" s="70">
        <v>5216.666666666667</v>
      </c>
      <c r="G58" s="21">
        <f>(F58-E58)/E58</f>
        <v>0.14494741655235488</v>
      </c>
      <c r="H58" s="70">
        <v>5350</v>
      </c>
      <c r="I58" s="21">
        <f>(F58-H58)/H58</f>
        <v>-2.4922118380062249E-2</v>
      </c>
    </row>
    <row r="59" spans="1:9" ht="16.5" x14ac:dyDescent="0.3">
      <c r="A59" s="118"/>
      <c r="B59" s="99" t="s">
        <v>55</v>
      </c>
      <c r="C59" s="15" t="s">
        <v>122</v>
      </c>
      <c r="D59" s="11" t="s">
        <v>120</v>
      </c>
      <c r="E59" s="47">
        <v>4994.5</v>
      </c>
      <c r="F59" s="70">
        <v>5910</v>
      </c>
      <c r="G59" s="21">
        <f>(F59-E59)/E59</f>
        <v>0.18330163179497447</v>
      </c>
      <c r="H59" s="70">
        <v>5990</v>
      </c>
      <c r="I59" s="21">
        <f>(F59-H59)/H59</f>
        <v>-1.335559265442404E-2</v>
      </c>
    </row>
    <row r="60" spans="1:9" ht="16.5" x14ac:dyDescent="0.3">
      <c r="A60" s="118"/>
      <c r="B60" s="99" t="s">
        <v>38</v>
      </c>
      <c r="C60" s="15" t="s">
        <v>115</v>
      </c>
      <c r="D60" s="11" t="s">
        <v>114</v>
      </c>
      <c r="E60" s="47">
        <v>3750</v>
      </c>
      <c r="F60" s="70">
        <v>3999</v>
      </c>
      <c r="G60" s="21">
        <f>(F60-E60)/E60</f>
        <v>6.6400000000000001E-2</v>
      </c>
      <c r="H60" s="70">
        <v>3999</v>
      </c>
      <c r="I60" s="21">
        <f>(F60-H60)/H60</f>
        <v>0</v>
      </c>
    </row>
    <row r="61" spans="1:9" ht="16.5" x14ac:dyDescent="0.3">
      <c r="A61" s="118"/>
      <c r="B61" s="99" t="s">
        <v>39</v>
      </c>
      <c r="C61" s="15" t="s">
        <v>116</v>
      </c>
      <c r="D61" s="11" t="s">
        <v>114</v>
      </c>
      <c r="E61" s="47">
        <v>3621.2767857142853</v>
      </c>
      <c r="F61" s="105">
        <v>5270.625</v>
      </c>
      <c r="G61" s="21">
        <f>(F61-E61)/E61</f>
        <v>0.45546041130915266</v>
      </c>
      <c r="H61" s="105">
        <v>5270.625</v>
      </c>
      <c r="I61" s="21">
        <f>(F61-H61)/H61</f>
        <v>0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5086.9642857142862</v>
      </c>
      <c r="F62" s="73">
        <v>5743.125</v>
      </c>
      <c r="G62" s="29">
        <f>(F62-E62)/E62</f>
        <v>0.12898866149471677</v>
      </c>
      <c r="H62" s="73">
        <v>5743.125</v>
      </c>
      <c r="I62" s="29">
        <f>(F62-H62)/H62</f>
        <v>0</v>
      </c>
    </row>
    <row r="63" spans="1:9" ht="16.5" x14ac:dyDescent="0.3">
      <c r="A63" s="118"/>
      <c r="B63" s="101" t="s">
        <v>43</v>
      </c>
      <c r="C63" s="14" t="s">
        <v>119</v>
      </c>
      <c r="D63" s="11" t="s">
        <v>114</v>
      </c>
      <c r="E63" s="43">
        <v>3688.4375</v>
      </c>
      <c r="F63" s="57">
        <v>5695.333333333333</v>
      </c>
      <c r="G63" s="21">
        <f>(F63-E63)/E63</f>
        <v>0.54410460617357159</v>
      </c>
      <c r="H63" s="57">
        <v>5694.8</v>
      </c>
      <c r="I63" s="21">
        <f>(F63-H63)/H63</f>
        <v>9.3652689002747817E-5</v>
      </c>
    </row>
    <row r="64" spans="1:9" ht="16.5" x14ac:dyDescent="0.3">
      <c r="A64" s="118"/>
      <c r="B64" s="99" t="s">
        <v>42</v>
      </c>
      <c r="C64" s="15" t="s">
        <v>198</v>
      </c>
      <c r="D64" s="13" t="s">
        <v>114</v>
      </c>
      <c r="E64" s="47">
        <v>2011.9583333333333</v>
      </c>
      <c r="F64" s="70">
        <v>2769.375</v>
      </c>
      <c r="G64" s="21">
        <f>(F64-E64)/E64</f>
        <v>0.37645743160685075</v>
      </c>
      <c r="H64" s="70">
        <v>2726.875</v>
      </c>
      <c r="I64" s="21">
        <f>(F64-H64)/H64</f>
        <v>1.5585606234242494E-2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20930.3125</v>
      </c>
      <c r="F65" s="73">
        <v>23582.5</v>
      </c>
      <c r="G65" s="29">
        <f>(F65-E65)/E65</f>
        <v>0.1267151410185586</v>
      </c>
      <c r="H65" s="73">
        <v>22682.5</v>
      </c>
      <c r="I65" s="29">
        <f>(F65-H65)/H65</f>
        <v>3.9678165986994376E-2</v>
      </c>
    </row>
    <row r="66" spans="1:9" ht="15.75" customHeight="1" thickBot="1" x14ac:dyDescent="0.25">
      <c r="A66" s="190" t="s">
        <v>192</v>
      </c>
      <c r="B66" s="201"/>
      <c r="C66" s="201"/>
      <c r="D66" s="202"/>
      <c r="E66" s="106">
        <f>SUM(E57:E65)</f>
        <v>50943.136904761908</v>
      </c>
      <c r="F66" s="106">
        <f>SUM(F57:F65)</f>
        <v>61569.224999999999</v>
      </c>
      <c r="G66" s="108">
        <f t="shared" ref="G66" si="8">(F66-E66)/E66</f>
        <v>0.20858723551130234</v>
      </c>
      <c r="H66" s="106">
        <f>SUM(H57:H65)</f>
        <v>60937.675000000003</v>
      </c>
      <c r="I66" s="111">
        <f t="shared" ref="I66" si="9">(F66-H66)/H66</f>
        <v>1.0363867672995328E-2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3734.4250000000002</v>
      </c>
      <c r="F68" s="54">
        <v>4868.5714285714284</v>
      </c>
      <c r="G68" s="21">
        <f>(F68-E68)/E68</f>
        <v>0.30370041668300429</v>
      </c>
      <c r="H68" s="54">
        <v>4968.5714285714284</v>
      </c>
      <c r="I68" s="21">
        <f>(F68-H68)/H68</f>
        <v>-2.0126509488211618E-2</v>
      </c>
    </row>
    <row r="69" spans="1:9" ht="16.5" x14ac:dyDescent="0.3">
      <c r="A69" s="37"/>
      <c r="B69" s="34" t="s">
        <v>61</v>
      </c>
      <c r="C69" s="15" t="s">
        <v>130</v>
      </c>
      <c r="D69" s="13" t="s">
        <v>216</v>
      </c>
      <c r="E69" s="47">
        <v>10766.875000000002</v>
      </c>
      <c r="F69" s="46">
        <v>13549.875</v>
      </c>
      <c r="G69" s="21">
        <f>(F69-E69)/E69</f>
        <v>0.25847797062750311</v>
      </c>
      <c r="H69" s="46">
        <v>13700.375</v>
      </c>
      <c r="I69" s="21">
        <f>(F69-H69)/H69</f>
        <v>-1.0985100772789066E-2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46538.955357142855</v>
      </c>
      <c r="F70" s="46">
        <v>49306.857142857145</v>
      </c>
      <c r="G70" s="21">
        <f>(F70-E70)/E70</f>
        <v>5.9474944473360832E-2</v>
      </c>
      <c r="H70" s="46">
        <v>49306.857142857145</v>
      </c>
      <c r="I70" s="21">
        <f>(F70-H70)/H70</f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7628.8888888888896</v>
      </c>
      <c r="F71" s="46">
        <v>10680</v>
      </c>
      <c r="G71" s="21">
        <f>(F71-E71)/E71</f>
        <v>0.3999417419166908</v>
      </c>
      <c r="H71" s="46">
        <v>10680</v>
      </c>
      <c r="I71" s="21">
        <f>(F71-H71)/H71</f>
        <v>0</v>
      </c>
    </row>
    <row r="72" spans="1:9" ht="16.5" x14ac:dyDescent="0.3">
      <c r="A72" s="37"/>
      <c r="B72" s="34" t="s">
        <v>59</v>
      </c>
      <c r="C72" s="15" t="s">
        <v>128</v>
      </c>
      <c r="D72" s="13" t="s">
        <v>124</v>
      </c>
      <c r="E72" s="47">
        <v>6360.25</v>
      </c>
      <c r="F72" s="46">
        <v>7825</v>
      </c>
      <c r="G72" s="21">
        <f>(F72-E72)/E72</f>
        <v>0.23029755119688691</v>
      </c>
      <c r="H72" s="46">
        <v>7730</v>
      </c>
      <c r="I72" s="21">
        <f>(F72-H72)/H72</f>
        <v>1.2289780077619664E-2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3566.4583333333335</v>
      </c>
      <c r="F73" s="58">
        <v>4948.75</v>
      </c>
      <c r="G73" s="31">
        <f>(F73-E73)/E73</f>
        <v>0.38758105029499379</v>
      </c>
      <c r="H73" s="58">
        <v>4821.25</v>
      </c>
      <c r="I73" s="31">
        <f>(F73-H73)/H73</f>
        <v>2.6445423904589059E-2</v>
      </c>
    </row>
    <row r="74" spans="1:9" ht="15.75" customHeight="1" thickBot="1" x14ac:dyDescent="0.25">
      <c r="A74" s="190" t="s">
        <v>214</v>
      </c>
      <c r="B74" s="191"/>
      <c r="C74" s="191"/>
      <c r="D74" s="192"/>
      <c r="E74" s="86">
        <f>SUM(E68:E73)</f>
        <v>78595.852579365077</v>
      </c>
      <c r="F74" s="86">
        <f>SUM(F68:F73)</f>
        <v>91179.05357142858</v>
      </c>
      <c r="G74" s="110">
        <f t="shared" ref="G74" si="10">(F74-E74)/E74</f>
        <v>0.1601000635416118</v>
      </c>
      <c r="H74" s="86">
        <f>SUM(H68:H73)</f>
        <v>91207.05357142858</v>
      </c>
      <c r="I74" s="111">
        <f t="shared" ref="I74" si="11">(F74-H74)/H74</f>
        <v>-3.0699380040899872E-4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140</v>
      </c>
      <c r="D76" s="20" t="s">
        <v>136</v>
      </c>
      <c r="E76" s="43">
        <v>1324.1071428571429</v>
      </c>
      <c r="F76" s="43">
        <v>1362.5</v>
      </c>
      <c r="G76" s="21">
        <f>(F76-E76)/E76</f>
        <v>2.8995279838165855E-2</v>
      </c>
      <c r="H76" s="43">
        <v>1362.5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2747.5590277777778</v>
      </c>
      <c r="F77" s="47">
        <v>3133.1111111111113</v>
      </c>
      <c r="G77" s="21">
        <f>(F77-E77)/E77</f>
        <v>0.14032531400978399</v>
      </c>
      <c r="H77" s="47">
        <v>3055.3333333333335</v>
      </c>
      <c r="I77" s="21">
        <f>(F77-H77)/H77</f>
        <v>2.5456396828860296E-2</v>
      </c>
    </row>
    <row r="78" spans="1:9" ht="16.5" x14ac:dyDescent="0.3">
      <c r="A78" s="37"/>
      <c r="B78" s="34" t="s">
        <v>68</v>
      </c>
      <c r="C78" s="15" t="s">
        <v>138</v>
      </c>
      <c r="D78" s="13" t="s">
        <v>134</v>
      </c>
      <c r="E78" s="47">
        <v>3712.5</v>
      </c>
      <c r="F78" s="47">
        <v>5122</v>
      </c>
      <c r="G78" s="21">
        <f>(F78-E78)/E78</f>
        <v>0.37966329966329965</v>
      </c>
      <c r="H78" s="47">
        <v>4949.7777777777774</v>
      </c>
      <c r="I78" s="21">
        <f>(F78-H78)/H78</f>
        <v>3.4793930142767437E-2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1571.2472222222223</v>
      </c>
      <c r="F79" s="47">
        <v>2275</v>
      </c>
      <c r="G79" s="21">
        <f>(F79-E79)/E79</f>
        <v>0.44789436558713969</v>
      </c>
      <c r="H79" s="47">
        <v>2194.5</v>
      </c>
      <c r="I79" s="21">
        <f>(F79-H79)/H79</f>
        <v>3.6682615629984053E-2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2235.3194444444443</v>
      </c>
      <c r="F80" s="50">
        <v>3106.4285714285716</v>
      </c>
      <c r="G80" s="21">
        <f>(F80-E80)/E80</f>
        <v>0.38970229921684796</v>
      </c>
      <c r="H80" s="50">
        <v>2845.5555555555557</v>
      </c>
      <c r="I80" s="21">
        <f>(F80-H80)/H80</f>
        <v>9.1677358174820117E-2</v>
      </c>
    </row>
    <row r="81" spans="1:11" ht="15.75" customHeight="1" thickBot="1" x14ac:dyDescent="0.25">
      <c r="A81" s="190" t="s">
        <v>193</v>
      </c>
      <c r="B81" s="191"/>
      <c r="C81" s="191"/>
      <c r="D81" s="192"/>
      <c r="E81" s="86">
        <f>SUM(E76:E80)</f>
        <v>11590.732837301588</v>
      </c>
      <c r="F81" s="86">
        <f>SUM(F76:F80)</f>
        <v>14999.039682539682</v>
      </c>
      <c r="G81" s="110">
        <f t="shared" ref="G81" si="12">(F81-E81)/E81</f>
        <v>0.29405447378352084</v>
      </c>
      <c r="H81" s="86">
        <f>SUM(H76:H80)</f>
        <v>14407.666666666668</v>
      </c>
      <c r="I81" s="111">
        <f t="shared" ref="I81" si="13">(F81-H81)/H81</f>
        <v>4.1045717502696297E-2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80</v>
      </c>
      <c r="C83" s="15" t="s">
        <v>151</v>
      </c>
      <c r="D83" s="20" t="s">
        <v>150</v>
      </c>
      <c r="E83" s="43">
        <v>3950.5249999999996</v>
      </c>
      <c r="F83" s="43">
        <v>4199.2222222222226</v>
      </c>
      <c r="G83" s="22">
        <f>(F83-E83)/E83</f>
        <v>6.2952954916681458E-2</v>
      </c>
      <c r="H83" s="43">
        <v>4370.8888888888887</v>
      </c>
      <c r="I83" s="22">
        <f>(F83-H83)/H83</f>
        <v>-3.9275001271035503E-2</v>
      </c>
    </row>
    <row r="84" spans="1:11" ht="16.5" x14ac:dyDescent="0.3">
      <c r="A84" s="37"/>
      <c r="B84" s="34" t="s">
        <v>75</v>
      </c>
      <c r="C84" s="15" t="s">
        <v>148</v>
      </c>
      <c r="D84" s="11" t="s">
        <v>145</v>
      </c>
      <c r="E84" s="47">
        <v>788.0625</v>
      </c>
      <c r="F84" s="47">
        <v>1020</v>
      </c>
      <c r="G84" s="21">
        <f>(F84-E84)/E84</f>
        <v>0.29431358553414227</v>
      </c>
      <c r="H84" s="47">
        <v>1020</v>
      </c>
      <c r="I84" s="21">
        <f>(F84-H84)/H84</f>
        <v>0</v>
      </c>
    </row>
    <row r="85" spans="1:11" ht="16.5" x14ac:dyDescent="0.3">
      <c r="A85" s="37"/>
      <c r="B85" s="34" t="s">
        <v>79</v>
      </c>
      <c r="C85" s="15" t="s">
        <v>155</v>
      </c>
      <c r="D85" s="13" t="s">
        <v>156</v>
      </c>
      <c r="E85" s="47">
        <v>8830</v>
      </c>
      <c r="F85" s="47">
        <v>9649.3333333333339</v>
      </c>
      <c r="G85" s="21">
        <f>(F85-E85)/E85</f>
        <v>9.2789731974330006E-2</v>
      </c>
      <c r="H85" s="47">
        <v>9649.3333333333339</v>
      </c>
      <c r="I85" s="21">
        <f>(F85-H85)/H85</f>
        <v>0</v>
      </c>
    </row>
    <row r="86" spans="1:11" ht="16.5" x14ac:dyDescent="0.3">
      <c r="A86" s="37"/>
      <c r="B86" s="34" t="s">
        <v>76</v>
      </c>
      <c r="C86" s="15" t="s">
        <v>143</v>
      </c>
      <c r="D86" s="13" t="s">
        <v>161</v>
      </c>
      <c r="E86" s="47">
        <v>1200</v>
      </c>
      <c r="F86" s="32">
        <v>1663.5</v>
      </c>
      <c r="G86" s="21">
        <f>(F86-E86)/E86</f>
        <v>0.38624999999999998</v>
      </c>
      <c r="H86" s="32">
        <v>1644.75</v>
      </c>
      <c r="I86" s="21">
        <f>(F86-H86)/H86</f>
        <v>1.1399908800729594E-2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1506.0250000000001</v>
      </c>
      <c r="F87" s="61">
        <v>1960.8888888888889</v>
      </c>
      <c r="G87" s="21">
        <f>(F87-E87)/E87</f>
        <v>0.30202944100455753</v>
      </c>
      <c r="H87" s="61">
        <v>1933.1111111111111</v>
      </c>
      <c r="I87" s="21">
        <f>(F87-H87)/H87</f>
        <v>1.4369467754914385E-2</v>
      </c>
    </row>
    <row r="88" spans="1:11" ht="16.5" x14ac:dyDescent="0.3">
      <c r="A88" s="37"/>
      <c r="B88" s="34" t="s">
        <v>78</v>
      </c>
      <c r="C88" s="15" t="s">
        <v>149</v>
      </c>
      <c r="D88" s="25" t="s">
        <v>147</v>
      </c>
      <c r="E88" s="61">
        <v>1960.2</v>
      </c>
      <c r="F88" s="61">
        <v>2216.3000000000002</v>
      </c>
      <c r="G88" s="21">
        <f>(F88-E88)/E88</f>
        <v>0.13064993368023678</v>
      </c>
      <c r="H88" s="61">
        <v>2150.3000000000002</v>
      </c>
      <c r="I88" s="21">
        <f>(F88-H88)/H88</f>
        <v>3.0693391619773983E-2</v>
      </c>
    </row>
    <row r="89" spans="1:11" ht="16.5" customHeight="1" thickBot="1" x14ac:dyDescent="0.35">
      <c r="A89" s="35"/>
      <c r="B89" s="36" t="s">
        <v>74</v>
      </c>
      <c r="C89" s="16" t="s">
        <v>144</v>
      </c>
      <c r="D89" s="12" t="s">
        <v>142</v>
      </c>
      <c r="E89" s="50">
        <v>1467.1428571428573</v>
      </c>
      <c r="F89" s="50">
        <v>1778.3333333333333</v>
      </c>
      <c r="G89" s="23">
        <f>(F89-E89)/E89</f>
        <v>0.21210645894190178</v>
      </c>
      <c r="H89" s="50">
        <v>1720</v>
      </c>
      <c r="I89" s="23">
        <f>(F89-H89)/H89</f>
        <v>3.3914728682170499E-2</v>
      </c>
    </row>
    <row r="90" spans="1:11" ht="15.75" customHeight="1" thickBot="1" x14ac:dyDescent="0.25">
      <c r="A90" s="190" t="s">
        <v>194</v>
      </c>
      <c r="B90" s="191"/>
      <c r="C90" s="191"/>
      <c r="D90" s="192"/>
      <c r="E90" s="86">
        <f>SUM(E83:E89)</f>
        <v>19701.955357142859</v>
      </c>
      <c r="F90" s="86">
        <f>SUM(F83:F89)</f>
        <v>22487.577777777777</v>
      </c>
      <c r="G90" s="120">
        <f t="shared" ref="G90:G91" si="14">(F90-E90)/E90</f>
        <v>0.14138811961245271</v>
      </c>
      <c r="H90" s="86">
        <f>SUM(H83:H89)</f>
        <v>22488.383333333331</v>
      </c>
      <c r="I90" s="111">
        <f t="shared" ref="I90:I91" si="15">(F90-H90)/H90</f>
        <v>-3.5820963366482425E-5</v>
      </c>
    </row>
    <row r="91" spans="1:11" ht="15.75" customHeight="1" thickBot="1" x14ac:dyDescent="0.25">
      <c r="A91" s="190" t="s">
        <v>195</v>
      </c>
      <c r="B91" s="191"/>
      <c r="C91" s="191"/>
      <c r="D91" s="192"/>
      <c r="E91" s="106">
        <f>SUM(E90+E81+E74+E66+E55+E47+E39+E32)</f>
        <v>354082.84011011908</v>
      </c>
      <c r="F91" s="106">
        <f>SUM(F32,F39,F47,F55,F66,F74,F81,F90)</f>
        <v>412489.17619047622</v>
      </c>
      <c r="G91" s="108">
        <f t="shared" si="14"/>
        <v>0.16495104948376738</v>
      </c>
      <c r="H91" s="106">
        <f>SUM(H32,H39,H47,H55,H66,H74,H81,H90)</f>
        <v>407645.1115079365</v>
      </c>
      <c r="I91" s="121">
        <f t="shared" si="15"/>
        <v>1.1883043720605042E-2</v>
      </c>
      <c r="J91" s="122"/>
    </row>
    <row r="92" spans="1:11" x14ac:dyDescent="0.25">
      <c r="E92" s="123"/>
      <c r="F92" s="123"/>
      <c r="K92" s="124"/>
    </row>
    <row r="95" spans="1:11" x14ac:dyDescent="0.25">
      <c r="E95" s="138"/>
      <c r="F95" s="138"/>
      <c r="G95" s="138"/>
      <c r="H95" s="138"/>
      <c r="I95" s="13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A22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0" t="s">
        <v>205</v>
      </c>
      <c r="B9" s="26"/>
      <c r="C9" s="26"/>
      <c r="D9" s="26"/>
      <c r="E9" s="139"/>
      <c r="F9" s="139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84" t="s">
        <v>3</v>
      </c>
      <c r="B13" s="184"/>
      <c r="C13" s="186" t="s">
        <v>0</v>
      </c>
      <c r="D13" s="180" t="s">
        <v>207</v>
      </c>
      <c r="E13" s="180" t="s">
        <v>208</v>
      </c>
      <c r="F13" s="180" t="s">
        <v>209</v>
      </c>
      <c r="G13" s="180" t="s">
        <v>210</v>
      </c>
      <c r="H13" s="180" t="s">
        <v>211</v>
      </c>
      <c r="I13" s="180" t="s">
        <v>212</v>
      </c>
    </row>
    <row r="14" spans="1:9" ht="24.75" customHeight="1" thickBot="1" x14ac:dyDescent="0.25">
      <c r="A14" s="185"/>
      <c r="B14" s="185"/>
      <c r="C14" s="187"/>
      <c r="D14" s="200"/>
      <c r="E14" s="200"/>
      <c r="F14" s="200"/>
      <c r="G14" s="181"/>
      <c r="H14" s="200"/>
      <c r="I14" s="200"/>
    </row>
    <row r="15" spans="1:9" ht="17.25" customHeight="1" thickBot="1" x14ac:dyDescent="0.3">
      <c r="A15" s="90" t="s">
        <v>24</v>
      </c>
      <c r="B15" s="129"/>
      <c r="C15" s="113"/>
      <c r="D15" s="115"/>
      <c r="E15" s="115"/>
      <c r="F15" s="115"/>
      <c r="G15" s="115"/>
      <c r="H15" s="115"/>
      <c r="I15" s="164"/>
    </row>
    <row r="16" spans="1:9" ht="16.5" x14ac:dyDescent="0.3">
      <c r="A16" s="91"/>
      <c r="B16" s="165" t="s">
        <v>4</v>
      </c>
      <c r="C16" s="171" t="s">
        <v>163</v>
      </c>
      <c r="D16" s="134">
        <v>2000</v>
      </c>
      <c r="E16" s="42">
        <v>2500</v>
      </c>
      <c r="F16" s="142">
        <v>2250</v>
      </c>
      <c r="G16" s="143">
        <v>1500</v>
      </c>
      <c r="H16" s="134">
        <v>1666</v>
      </c>
      <c r="I16" s="143">
        <v>1983.2</v>
      </c>
    </row>
    <row r="17" spans="1:9" ht="16.5" x14ac:dyDescent="0.3">
      <c r="A17" s="92"/>
      <c r="B17" s="166" t="s">
        <v>5</v>
      </c>
      <c r="C17" s="172" t="s">
        <v>164</v>
      </c>
      <c r="D17" s="93">
        <v>2500</v>
      </c>
      <c r="E17" s="46">
        <v>3250</v>
      </c>
      <c r="F17" s="174">
        <v>2250</v>
      </c>
      <c r="G17" s="146">
        <v>2000</v>
      </c>
      <c r="H17" s="93">
        <v>2833</v>
      </c>
      <c r="I17" s="146">
        <v>2566.6</v>
      </c>
    </row>
    <row r="18" spans="1:9" ht="16.5" x14ac:dyDescent="0.3">
      <c r="A18" s="92"/>
      <c r="B18" s="166" t="s">
        <v>6</v>
      </c>
      <c r="C18" s="172" t="s">
        <v>165</v>
      </c>
      <c r="D18" s="93">
        <v>1500</v>
      </c>
      <c r="E18" s="46">
        <v>2500</v>
      </c>
      <c r="F18" s="174">
        <v>1000</v>
      </c>
      <c r="G18" s="146">
        <v>2000</v>
      </c>
      <c r="H18" s="93">
        <v>4000</v>
      </c>
      <c r="I18" s="146">
        <v>2200</v>
      </c>
    </row>
    <row r="19" spans="1:9" ht="16.5" x14ac:dyDescent="0.3">
      <c r="A19" s="92"/>
      <c r="B19" s="166" t="s">
        <v>7</v>
      </c>
      <c r="C19" s="172" t="s">
        <v>166</v>
      </c>
      <c r="D19" s="93">
        <v>750</v>
      </c>
      <c r="E19" s="46">
        <v>500</v>
      </c>
      <c r="F19" s="174">
        <v>1000</v>
      </c>
      <c r="G19" s="146">
        <v>825</v>
      </c>
      <c r="H19" s="93">
        <v>916</v>
      </c>
      <c r="I19" s="146">
        <v>798.2</v>
      </c>
    </row>
    <row r="20" spans="1:9" ht="16.5" x14ac:dyDescent="0.3">
      <c r="A20" s="92"/>
      <c r="B20" s="166" t="s">
        <v>8</v>
      </c>
      <c r="C20" s="172" t="s">
        <v>167</v>
      </c>
      <c r="D20" s="93">
        <v>2500</v>
      </c>
      <c r="E20" s="46">
        <v>4500</v>
      </c>
      <c r="F20" s="174">
        <v>2750</v>
      </c>
      <c r="G20" s="146">
        <v>6000</v>
      </c>
      <c r="H20" s="93">
        <v>3000</v>
      </c>
      <c r="I20" s="146">
        <v>3750</v>
      </c>
    </row>
    <row r="21" spans="1:9" ht="16.5" x14ac:dyDescent="0.3">
      <c r="A21" s="92"/>
      <c r="B21" s="166" t="s">
        <v>9</v>
      </c>
      <c r="C21" s="172" t="s">
        <v>168</v>
      </c>
      <c r="D21" s="93">
        <v>2000</v>
      </c>
      <c r="E21" s="46">
        <v>2500</v>
      </c>
      <c r="F21" s="174">
        <v>2000</v>
      </c>
      <c r="G21" s="146">
        <v>1750</v>
      </c>
      <c r="H21" s="93">
        <v>2166</v>
      </c>
      <c r="I21" s="146">
        <v>2083.1999999999998</v>
      </c>
    </row>
    <row r="22" spans="1:9" ht="16.5" x14ac:dyDescent="0.3">
      <c r="A22" s="92"/>
      <c r="B22" s="166" t="s">
        <v>10</v>
      </c>
      <c r="C22" s="172" t="s">
        <v>169</v>
      </c>
      <c r="D22" s="93">
        <v>1000</v>
      </c>
      <c r="E22" s="46">
        <v>1500</v>
      </c>
      <c r="F22" s="174">
        <v>1250</v>
      </c>
      <c r="G22" s="146">
        <v>1000</v>
      </c>
      <c r="H22" s="93">
        <v>1000</v>
      </c>
      <c r="I22" s="146">
        <v>1150</v>
      </c>
    </row>
    <row r="23" spans="1:9" ht="16.5" x14ac:dyDescent="0.3">
      <c r="A23" s="92"/>
      <c r="B23" s="166" t="s">
        <v>11</v>
      </c>
      <c r="C23" s="172" t="s">
        <v>170</v>
      </c>
      <c r="D23" s="93">
        <v>500</v>
      </c>
      <c r="E23" s="46">
        <v>750</v>
      </c>
      <c r="F23" s="174">
        <v>416.5</v>
      </c>
      <c r="G23" s="146">
        <v>500</v>
      </c>
      <c r="H23" s="93">
        <v>400</v>
      </c>
      <c r="I23" s="146">
        <v>513.29999999999995</v>
      </c>
    </row>
    <row r="24" spans="1:9" ht="16.5" x14ac:dyDescent="0.3">
      <c r="A24" s="92"/>
      <c r="B24" s="166" t="s">
        <v>12</v>
      </c>
      <c r="C24" s="172" t="s">
        <v>171</v>
      </c>
      <c r="D24" s="93"/>
      <c r="E24" s="46">
        <v>500</v>
      </c>
      <c r="F24" s="174">
        <v>500</v>
      </c>
      <c r="G24" s="146">
        <v>500</v>
      </c>
      <c r="H24" s="93">
        <v>750</v>
      </c>
      <c r="I24" s="146">
        <v>562.5</v>
      </c>
    </row>
    <row r="25" spans="1:9" ht="16.5" x14ac:dyDescent="0.3">
      <c r="A25" s="92"/>
      <c r="B25" s="166" t="s">
        <v>13</v>
      </c>
      <c r="C25" s="172" t="s">
        <v>172</v>
      </c>
      <c r="D25" s="93">
        <v>500</v>
      </c>
      <c r="E25" s="46">
        <v>500</v>
      </c>
      <c r="F25" s="174">
        <v>500</v>
      </c>
      <c r="G25" s="146">
        <v>500</v>
      </c>
      <c r="H25" s="93">
        <v>500</v>
      </c>
      <c r="I25" s="146">
        <v>500</v>
      </c>
    </row>
    <row r="26" spans="1:9" ht="16.5" x14ac:dyDescent="0.3">
      <c r="A26" s="92"/>
      <c r="B26" s="166" t="s">
        <v>14</v>
      </c>
      <c r="C26" s="172" t="s">
        <v>173</v>
      </c>
      <c r="D26" s="93">
        <v>500</v>
      </c>
      <c r="E26" s="46">
        <v>750</v>
      </c>
      <c r="F26" s="174">
        <v>500</v>
      </c>
      <c r="G26" s="146">
        <v>500</v>
      </c>
      <c r="H26" s="93">
        <v>500</v>
      </c>
      <c r="I26" s="146">
        <v>550</v>
      </c>
    </row>
    <row r="27" spans="1:9" ht="16.5" x14ac:dyDescent="0.3">
      <c r="A27" s="92"/>
      <c r="B27" s="166" t="s">
        <v>15</v>
      </c>
      <c r="C27" s="172" t="s">
        <v>174</v>
      </c>
      <c r="D27" s="93">
        <v>1500</v>
      </c>
      <c r="E27" s="46">
        <v>1500</v>
      </c>
      <c r="F27" s="174">
        <v>1500</v>
      </c>
      <c r="G27" s="146">
        <v>1375</v>
      </c>
      <c r="H27" s="93">
        <v>1166</v>
      </c>
      <c r="I27" s="146">
        <v>1408.2</v>
      </c>
    </row>
    <row r="28" spans="1:9" ht="16.5" x14ac:dyDescent="0.3">
      <c r="A28" s="92"/>
      <c r="B28" s="166" t="s">
        <v>16</v>
      </c>
      <c r="C28" s="172" t="s">
        <v>175</v>
      </c>
      <c r="D28" s="93">
        <v>500</v>
      </c>
      <c r="E28" s="46">
        <v>750</v>
      </c>
      <c r="F28" s="174">
        <v>500</v>
      </c>
      <c r="G28" s="146">
        <v>500</v>
      </c>
      <c r="H28" s="93">
        <v>500</v>
      </c>
      <c r="I28" s="146">
        <v>550</v>
      </c>
    </row>
    <row r="29" spans="1:9" ht="16.5" x14ac:dyDescent="0.3">
      <c r="A29" s="92"/>
      <c r="B29" s="168" t="s">
        <v>17</v>
      </c>
      <c r="C29" s="172" t="s">
        <v>176</v>
      </c>
      <c r="D29" s="93"/>
      <c r="E29" s="46">
        <v>1500</v>
      </c>
      <c r="F29" s="174"/>
      <c r="G29" s="146">
        <v>1000</v>
      </c>
      <c r="H29" s="93">
        <v>1083</v>
      </c>
      <c r="I29" s="146">
        <v>1194.3333333333333</v>
      </c>
    </row>
    <row r="30" spans="1:9" ht="16.5" x14ac:dyDescent="0.3">
      <c r="A30" s="92"/>
      <c r="B30" s="166" t="s">
        <v>18</v>
      </c>
      <c r="C30" s="172" t="s">
        <v>177</v>
      </c>
      <c r="D30" s="93"/>
      <c r="E30" s="46">
        <v>2500</v>
      </c>
      <c r="F30" s="174">
        <v>1250</v>
      </c>
      <c r="G30" s="146">
        <v>1250</v>
      </c>
      <c r="H30" s="93">
        <v>1250</v>
      </c>
      <c r="I30" s="146">
        <v>1562.5</v>
      </c>
    </row>
    <row r="31" spans="1:9" ht="17.25" thickBot="1" x14ac:dyDescent="0.35">
      <c r="A31" s="94"/>
      <c r="B31" s="167" t="s">
        <v>19</v>
      </c>
      <c r="C31" s="173" t="s">
        <v>178</v>
      </c>
      <c r="D31" s="136">
        <v>1250</v>
      </c>
      <c r="E31" s="49">
        <v>1250</v>
      </c>
      <c r="F31" s="175">
        <v>1100</v>
      </c>
      <c r="G31" s="95">
        <v>1250</v>
      </c>
      <c r="H31" s="136">
        <v>1166</v>
      </c>
      <c r="I31" s="95">
        <v>1203.2</v>
      </c>
    </row>
    <row r="32" spans="1:9" ht="17.25" customHeight="1" thickBot="1" x14ac:dyDescent="0.3">
      <c r="A32" s="90" t="s">
        <v>20</v>
      </c>
      <c r="B32" s="150" t="s">
        <v>21</v>
      </c>
      <c r="C32" s="169"/>
      <c r="D32" s="170"/>
      <c r="E32" s="153"/>
      <c r="F32" s="154"/>
      <c r="G32" s="170"/>
      <c r="H32" s="155"/>
      <c r="I32" s="156"/>
    </row>
    <row r="33" spans="1:9" ht="16.5" x14ac:dyDescent="0.3">
      <c r="A33" s="91"/>
      <c r="B33" s="141" t="s">
        <v>26</v>
      </c>
      <c r="C33" s="157" t="s">
        <v>179</v>
      </c>
      <c r="D33" s="134">
        <v>2000</v>
      </c>
      <c r="E33" s="42">
        <v>2500</v>
      </c>
      <c r="F33" s="142">
        <v>1500</v>
      </c>
      <c r="G33" s="143">
        <v>3000</v>
      </c>
      <c r="H33" s="135">
        <v>2000</v>
      </c>
      <c r="I33" s="143">
        <v>2200</v>
      </c>
    </row>
    <row r="34" spans="1:9" ht="16.5" x14ac:dyDescent="0.3">
      <c r="A34" s="92"/>
      <c r="B34" s="144" t="s">
        <v>27</v>
      </c>
      <c r="C34" s="15" t="s">
        <v>180</v>
      </c>
      <c r="D34" s="93">
        <v>2000</v>
      </c>
      <c r="E34" s="46">
        <v>2500</v>
      </c>
      <c r="F34" s="145">
        <v>1500</v>
      </c>
      <c r="G34" s="146">
        <v>3000</v>
      </c>
      <c r="H34" s="32">
        <v>1833</v>
      </c>
      <c r="I34" s="146">
        <v>2166.6</v>
      </c>
    </row>
    <row r="35" spans="1:9" ht="16.5" x14ac:dyDescent="0.3">
      <c r="A35" s="92"/>
      <c r="B35" s="149" t="s">
        <v>28</v>
      </c>
      <c r="C35" s="15" t="s">
        <v>181</v>
      </c>
      <c r="D35" s="93">
        <v>1250</v>
      </c>
      <c r="E35" s="46">
        <v>1000</v>
      </c>
      <c r="F35" s="145">
        <v>1500</v>
      </c>
      <c r="G35" s="146">
        <v>1375</v>
      </c>
      <c r="H35" s="32">
        <v>1333</v>
      </c>
      <c r="I35" s="146">
        <v>1291.5999999999999</v>
      </c>
    </row>
    <row r="36" spans="1:9" ht="16.5" x14ac:dyDescent="0.3">
      <c r="A36" s="92"/>
      <c r="B36" s="144" t="s">
        <v>29</v>
      </c>
      <c r="C36" s="15" t="s">
        <v>182</v>
      </c>
      <c r="D36" s="93">
        <v>2000</v>
      </c>
      <c r="E36" s="46">
        <v>1500</v>
      </c>
      <c r="F36" s="145">
        <v>1250</v>
      </c>
      <c r="G36" s="146">
        <v>2000</v>
      </c>
      <c r="H36" s="32">
        <v>1000</v>
      </c>
      <c r="I36" s="146">
        <v>1550</v>
      </c>
    </row>
    <row r="37" spans="1:9" ht="16.5" customHeight="1" thickBot="1" x14ac:dyDescent="0.35">
      <c r="A37" s="94"/>
      <c r="B37" s="176" t="s">
        <v>30</v>
      </c>
      <c r="C37" s="16" t="s">
        <v>183</v>
      </c>
      <c r="D37" s="136">
        <v>1500</v>
      </c>
      <c r="E37" s="49">
        <v>1500</v>
      </c>
      <c r="F37" s="148">
        <v>2250</v>
      </c>
      <c r="G37" s="95">
        <v>1750</v>
      </c>
      <c r="H37" s="137">
        <v>1333</v>
      </c>
      <c r="I37" s="95">
        <v>1666.6</v>
      </c>
    </row>
    <row r="38" spans="1:9" ht="17.25" customHeight="1" thickBot="1" x14ac:dyDescent="0.3">
      <c r="A38" s="90" t="s">
        <v>25</v>
      </c>
      <c r="B38" s="150" t="s">
        <v>51</v>
      </c>
      <c r="C38" s="151"/>
      <c r="D38" s="152"/>
      <c r="E38" s="158"/>
      <c r="F38" s="154"/>
      <c r="G38" s="159"/>
      <c r="H38" s="160"/>
      <c r="I38" s="95"/>
    </row>
    <row r="39" spans="1:9" ht="16.5" x14ac:dyDescent="0.3">
      <c r="A39" s="91"/>
      <c r="B39" s="141" t="s">
        <v>31</v>
      </c>
      <c r="C39" s="157" t="s">
        <v>213</v>
      </c>
      <c r="D39" s="42">
        <v>37000</v>
      </c>
      <c r="E39" s="42">
        <v>32000</v>
      </c>
      <c r="F39" s="142">
        <v>30000</v>
      </c>
      <c r="G39" s="161">
        <v>30000</v>
      </c>
      <c r="H39" s="162">
        <v>30000</v>
      </c>
      <c r="I39" s="143">
        <v>31800</v>
      </c>
    </row>
    <row r="40" spans="1:9" ht="17.25" thickBot="1" x14ac:dyDescent="0.35">
      <c r="A40" s="94"/>
      <c r="B40" s="147" t="s">
        <v>32</v>
      </c>
      <c r="C40" s="16" t="s">
        <v>185</v>
      </c>
      <c r="D40" s="49">
        <v>22000</v>
      </c>
      <c r="E40" s="49">
        <v>20000</v>
      </c>
      <c r="F40" s="148">
        <v>18000</v>
      </c>
      <c r="G40" s="85">
        <v>17000</v>
      </c>
      <c r="H40" s="163">
        <v>21333</v>
      </c>
      <c r="I40" s="95">
        <v>19666.599999999999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13-01-2020</vt:lpstr>
      <vt:lpstr>By Order</vt:lpstr>
      <vt:lpstr>All Stores</vt:lpstr>
      <vt:lpstr>'13-01-2020'!Print_Titles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2020-01-17T08:41:55Z</cp:lastPrinted>
  <dcterms:created xsi:type="dcterms:W3CDTF">2010-10-20T06:23:14Z</dcterms:created>
  <dcterms:modified xsi:type="dcterms:W3CDTF">2020-01-17T08:42:32Z</dcterms:modified>
</cp:coreProperties>
</file>