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7-01-2020" sheetId="9" r:id="rId4"/>
    <sheet name="By Order" sheetId="11" r:id="rId5"/>
    <sheet name="All Stores" sheetId="12" r:id="rId6"/>
  </sheets>
  <definedNames>
    <definedName name="_xlnm.Print_Titles" localSheetId="3">'27-01-2020'!$12:$14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3" i="11"/>
  <c r="G83" i="11"/>
  <c r="I88" i="11"/>
  <c r="G88" i="11"/>
  <c r="I85" i="11"/>
  <c r="G85" i="11"/>
  <c r="I89" i="11"/>
  <c r="G89" i="11"/>
  <c r="I84" i="11"/>
  <c r="G84" i="11"/>
  <c r="I79" i="11"/>
  <c r="G79" i="11"/>
  <c r="I76" i="11"/>
  <c r="G76" i="11"/>
  <c r="I78" i="11"/>
  <c r="G78" i="11"/>
  <c r="I77" i="11"/>
  <c r="G77" i="11"/>
  <c r="I80" i="11"/>
  <c r="G80" i="11"/>
  <c r="I70" i="11"/>
  <c r="G70" i="11"/>
  <c r="I73" i="11"/>
  <c r="G73" i="11"/>
  <c r="I68" i="11"/>
  <c r="G68" i="11"/>
  <c r="I71" i="11"/>
  <c r="G71" i="11"/>
  <c r="I69" i="11"/>
  <c r="G69" i="11"/>
  <c r="I72" i="11"/>
  <c r="G72" i="11"/>
  <c r="I64" i="11"/>
  <c r="G64" i="11"/>
  <c r="I63" i="11"/>
  <c r="G63" i="11"/>
  <c r="I65" i="11"/>
  <c r="G65" i="11"/>
  <c r="I60" i="11"/>
  <c r="G60" i="11"/>
  <c r="I62" i="11"/>
  <c r="G62" i="11"/>
  <c r="I59" i="11"/>
  <c r="G59" i="11"/>
  <c r="I58" i="11"/>
  <c r="G58" i="11"/>
  <c r="I61" i="11"/>
  <c r="G61" i="11"/>
  <c r="I57" i="11"/>
  <c r="G57" i="11"/>
  <c r="I53" i="11"/>
  <c r="G53" i="11"/>
  <c r="I49" i="11"/>
  <c r="G49" i="11"/>
  <c r="I51" i="11"/>
  <c r="G51" i="11"/>
  <c r="I52" i="11"/>
  <c r="G52" i="11"/>
  <c r="I54" i="11"/>
  <c r="G54" i="11"/>
  <c r="I50" i="11"/>
  <c r="G50" i="11"/>
  <c r="I46" i="11"/>
  <c r="G46" i="11"/>
  <c r="I41" i="11"/>
  <c r="G41" i="11"/>
  <c r="I45" i="11"/>
  <c r="G45" i="11"/>
  <c r="I44" i="11"/>
  <c r="G44" i="11"/>
  <c r="I42" i="11"/>
  <c r="G42" i="11"/>
  <c r="I43" i="11"/>
  <c r="G43" i="11"/>
  <c r="I34" i="11"/>
  <c r="G34" i="11"/>
  <c r="I38" i="11"/>
  <c r="G38" i="11"/>
  <c r="I37" i="11"/>
  <c r="G37" i="11"/>
  <c r="I36" i="11"/>
  <c r="G36" i="11"/>
  <c r="I35" i="11"/>
  <c r="G35" i="11"/>
  <c r="I21" i="11"/>
  <c r="G21" i="11"/>
  <c r="I29" i="11"/>
  <c r="G29" i="11"/>
  <c r="I19" i="11"/>
  <c r="G19" i="11"/>
  <c r="I30" i="11"/>
  <c r="G30" i="11"/>
  <c r="I17" i="11"/>
  <c r="G17" i="11"/>
  <c r="I18" i="11"/>
  <c r="G18" i="11"/>
  <c r="I23" i="11"/>
  <c r="G23" i="11"/>
  <c r="I16" i="11"/>
  <c r="G16" i="11"/>
  <c r="I28" i="11"/>
  <c r="G28" i="11"/>
  <c r="I24" i="11"/>
  <c r="G24" i="11"/>
  <c r="I26" i="11"/>
  <c r="G26" i="11"/>
  <c r="I31" i="11"/>
  <c r="G31" i="11"/>
  <c r="I22" i="11"/>
  <c r="G22" i="11"/>
  <c r="I25" i="11"/>
  <c r="G25" i="11"/>
  <c r="I27" i="11"/>
  <c r="G27" i="11"/>
  <c r="I20" i="11"/>
  <c r="G20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<sst xmlns="http://schemas.openxmlformats.org/spreadsheetml/2006/main" count="848" uniqueCount="226">
  <si>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</si>
  <si>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</si>
  <si>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</si>
  <si>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</si>
  <si>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</si>
  <si>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</si>
  <si>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</si>
  <si>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</si>
  <si>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</si>
  <si>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</si>
  <si>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</si>
  <si>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</si>
  <si>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</si>
  <si>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</si>
  <si>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</si>
  <si>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</si>
  <si>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</si>
  <si>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</si>
  <si>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</si>
  <si>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</si>
  <si>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</si>
  <si>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</si>
  <si>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</si>
  <si>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</si>
  <si>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</si>
  <si>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</si>
  <si>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</si>
  <si>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</si>
  <si>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</si>
  <si>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</si>
  <si>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</si>
  <si>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</si>
  <si>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</si>
  <si>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</si>
  <si>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</si>
  <si>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</si>
  <si>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</si>
  <si>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</si>
  <si>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</si>
  <si>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</si>
  <si>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</si>
  <si>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</si>
  <si>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</si>
  <si>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</si>
  <si>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</si>
  <si>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</si>
  <si>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</si>
  <si>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</si>
  <si>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</si>
  <si>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</si>
  <si>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</si>
  <si>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</si>
  <si>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</si>
  <si>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</si>
  <si>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</si>
  <si>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</si>
  <si>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</si>
  <si>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</si>
  <si>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</si>
  <si>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</si>
  <si>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</si>
  <si>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</si>
  <si>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</si>
  <si>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</si>
  <si>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</si>
  <si>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</si>
  <si>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</si>
  <si>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</si>
  <si>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</si>
  <si>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</si>
  <si>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</si>
  <si>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</si>
  <si>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</si>
  <si>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</si>
  <si>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</si>
  <si>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</si>
  <si>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</si>
  <si>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</si>
  <si>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</si>
  <si>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</si>
  <si>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</si>
  <si>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</si>
  <si>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</si>
  <si>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</si>
  <si>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</si>
  <si>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</si>
  <si>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</si>
  <si>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</si>
  <si>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</si>
  <si>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</si>
  <si>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</si>
  <si>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</si>
  <si>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</si>
  <si>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</si>
  <si>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</si>
  <si>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</si>
  <si>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</si>
  <si>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</si>
  <si>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</si>
  <si>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</si>
  <si>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</si>
  <si>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</si>
  <si>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</si>
  <si>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</si>
  <si>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</si>
  <si>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</si>
  <si>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</si>
  <si>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</si>
  <si>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</si>
  <si>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</si>
  <si>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</si>
  <si>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</si>
  <si>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</si>
  <si>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</si>
  <si>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</si>
  <si>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</si>
  <si>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</si>
  <si>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</si>
  <si>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</si>
  <si>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</si>
  <si>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</si>
  <si>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</si>
  <si>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</si>
  <si>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</si>
  <si>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</si>
  <si>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</si>
  <si>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</si>
  <si>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</si>
  <si>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</si>
  <si>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</si>
  <si>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</si>
  <si>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</si>
  <si>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</si>
  <si>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</si>
  <si>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</si>
  <si>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</si>
  <si>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</si>
  <si>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</si>
  <si>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</si>
  <si>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</si>
  <si>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</si>
  <si>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</si>
  <si>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</si>
  <si>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</si>
  <si>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</si>
  <si>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</si>
  <si>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</si>
  <si>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</si>
  <si>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</si>
  <si>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</si>
  <si>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</si>
  <si>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</si>
  <si>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</si>
  <si>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</si>
  <si>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</si>
  <si>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</si>
  <si>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</si>
  <si>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</si>
  <si>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</si>
  <si>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</si>
  <si>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</si>
  <si>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</si>
  <si>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</si>
  <si>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</si>
  <si>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</si>
  <si>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</si>
  <si>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</si>
  <si>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</si>
  <si>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</si>
  <si>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</si>
  <si>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</si>
  <si>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</si>
  <si>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</si>
  <si>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</si>
  <si>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</si>
  <si>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</si>
  <si>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</si>
  <si>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</si>
  <si>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</si>
  <si>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</si>
  <si>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</si>
  <si>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</si>
  <si>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</si>
  <si>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</si>
  <si>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</si>
  <si>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</si>
  <si>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</si>
  <si>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</si>
  <si>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</si>
  <si>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</si>
  <si>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</si>
  <si>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</si>
  <si>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</si>
  <si>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</si>
  <si>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</si>
  <si>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</si>
  <si>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</si>
  <si>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</si>
  <si>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</si>
  <si>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</si>
  <si>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</si>
  <si>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</si>
  <si>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</si>
  <si>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</si>
  <si>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</si>
  <si>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</si>
  <si>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</si>
  <si>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</si>
  <si>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</si>
  <si>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</si>
  <si>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</si>
  <si>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</si>
  <si>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</si>
  <si>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</si>
  <si>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</si>
  <si>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</si>
  <si>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</si>
  <si>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2019 (ل.ل.)</t>
  </si>
  <si>
    <t>معدل أسعار  السوبرماركات في 20-01-2020 (ل.ل.)</t>
  </si>
  <si>
    <t>معدل أسعار المحلات والملاحم في 20-01-2020 (ل.ل.)</t>
  </si>
  <si>
    <t>المعدل العام للأسعار في 20-01-2020  (ل.ل.)</t>
  </si>
  <si>
    <t>معدل أسعار  السوبرماركات في 27-01-2020 (ل.ل.)</t>
  </si>
  <si>
    <t xml:space="preserve"> التاريخ 27 كانون الثاني 2020</t>
  </si>
  <si>
    <t>معدل أسعار المحلات والملاحم في 27-01-2020 (ل.ل.)</t>
  </si>
  <si>
    <t>المعدل العام للأسعار في 27-1-2020  (ل.ل.)</t>
  </si>
  <si>
    <t>المعدل العام للأسعار في 27-01-2020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</si>
</sst>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right" indent="1"/>
    </xf>
    <xf numFmtId="0" fontId="4" fillId="0" borderId="37" xfId="0" applyFont="1" applyBorder="1" applyAlignment="1">
      <alignment horizontal="right" vertical="center" indent="1"/>
    </xf>
    <xf numFmtId="0" fontId="4" fillId="0" borderId="36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0" t="s">
        <v>202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1" t="s">
        <v>3</v>
      </c>
      <c r="B12" s="187"/>
      <c r="C12" s="185" t="s">
        <v>0</v>
      </c>
      <c r="D12" s="183" t="s">
        <v>23</v>
      </c>
      <c r="E12" s="183" t="s">
        <v>217</v>
      </c>
      <c r="F12" s="183" t="s">
        <v>221</v>
      </c>
      <c r="G12" s="183" t="s">
        <v>197</v>
      </c>
      <c r="H12" s="183" t="s">
        <v>218</v>
      </c>
      <c r="I12" s="183" t="s">
        <v>187</v>
      </c>
    </row>
    <row r="13" spans="1:9" ht="38.25" customHeight="1" thickBot="1" x14ac:dyDescent="0.25">
      <c r="A13" s="182"/>
      <c r="B13" s="188"/>
      <c r="C13" s="186"/>
      <c r="D13" s="184"/>
      <c r="E13" s="184"/>
      <c r="F13" s="184"/>
      <c r="G13" s="184"/>
      <c r="H13" s="184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1887.9375</v>
      </c>
      <c r="F15" s="43">
        <v>1583.8</v>
      </c>
      <c r="G15" s="45">
        <f t="shared" ref="G15:G30" si="0">(F15-E15)/E15</f>
        <v>-0.16109511040487307</v>
      </c>
      <c r="H15" s="43">
        <v>1557.8</v>
      </c>
      <c r="I15" s="45">
        <f>(F15-H15)/H15</f>
        <v>1.6690204134035179E-2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2592.0625</v>
      </c>
      <c r="F16" s="47">
        <v>3360</v>
      </c>
      <c r="G16" s="48">
        <f t="shared" si="0"/>
        <v>0.2962650399054807</v>
      </c>
      <c r="H16" s="47">
        <v>3293.1111111111113</v>
      </c>
      <c r="I16" s="44">
        <f t="shared" ref="I16:I30" si="1">(F16-H16)/H16</f>
        <v>2.0311761927255489E-2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2239.3874999999998</v>
      </c>
      <c r="F17" s="47">
        <v>1654.2222222222222</v>
      </c>
      <c r="G17" s="48">
        <f t="shared" si="0"/>
        <v>-0.26130594985359956</v>
      </c>
      <c r="H17" s="47">
        <v>1532</v>
      </c>
      <c r="I17" s="44">
        <f>(F17-H17)/H17</f>
        <v>7.9779518421816034E-2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859.6875</v>
      </c>
      <c r="F18" s="47">
        <v>893.8</v>
      </c>
      <c r="G18" s="48">
        <f t="shared" si="0"/>
        <v>3.9680116321337645E-2</v>
      </c>
      <c r="H18" s="47">
        <v>829.8</v>
      </c>
      <c r="I18" s="44">
        <f t="shared" si="1"/>
        <v>7.7127018558688851E-2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3878.0444444444447</v>
      </c>
      <c r="F19" s="47">
        <v>6341</v>
      </c>
      <c r="G19" s="48">
        <f>(F19-E19)/E19</f>
        <v>0.63510245713761793</v>
      </c>
      <c r="H19" s="47">
        <v>5517.25</v>
      </c>
      <c r="I19" s="44">
        <f>(F19-H19)/H19</f>
        <v>0.14930445421179028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1943.9749999999999</v>
      </c>
      <c r="F20" s="47">
        <v>2418</v>
      </c>
      <c r="G20" s="48">
        <f t="shared" si="0"/>
        <v>0.24384315641919269</v>
      </c>
      <c r="H20" s="47">
        <v>2304</v>
      </c>
      <c r="I20" s="44">
        <f t="shared" si="1"/>
        <v>4.9479166666666664E-2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1323.5</v>
      </c>
      <c r="F21" s="47">
        <v>1400</v>
      </c>
      <c r="G21" s="48">
        <f t="shared" si="0"/>
        <v>5.7801284472988289E-2</v>
      </c>
      <c r="H21" s="47">
        <v>1279.8</v>
      </c>
      <c r="I21" s="44">
        <f t="shared" si="1"/>
        <v>9.3920925144553871E-2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542.78749999999991</v>
      </c>
      <c r="F22" s="47">
        <v>358.8</v>
      </c>
      <c r="G22" s="48">
        <f t="shared" si="0"/>
        <v>-0.33896782810952708</v>
      </c>
      <c r="H22" s="47">
        <v>358.8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677.88750000000005</v>
      </c>
      <c r="F23" s="47">
        <v>675</v>
      </c>
      <c r="G23" s="48">
        <f t="shared" si="0"/>
        <v>-4.2595563423135033E-3</v>
      </c>
      <c r="H23" s="47">
        <v>675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658.54513888888891</v>
      </c>
      <c r="F24" s="47">
        <v>700</v>
      </c>
      <c r="G24" s="48">
        <f t="shared" si="0"/>
        <v>6.2949156653186428E-2</v>
      </c>
      <c r="H24" s="47">
        <v>672.22222222222217</v>
      </c>
      <c r="I24" s="44">
        <f t="shared" si="1"/>
        <v>4.1322314049586854E-2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640.88750000000005</v>
      </c>
      <c r="F25" s="47">
        <v>620</v>
      </c>
      <c r="G25" s="48">
        <f t="shared" si="0"/>
        <v>-3.2591523473308563E-2</v>
      </c>
      <c r="H25" s="47">
        <v>620</v>
      </c>
      <c r="I25" s="44">
        <f t="shared" si="1"/>
        <v>0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1720.6875</v>
      </c>
      <c r="F26" s="47">
        <v>1339.8</v>
      </c>
      <c r="G26" s="48">
        <f t="shared" si="0"/>
        <v>-0.22135774218154083</v>
      </c>
      <c r="H26" s="47">
        <v>1254.8</v>
      </c>
      <c r="I26" s="44">
        <f t="shared" si="1"/>
        <v>6.7739878865157796E-2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619.21250000000009</v>
      </c>
      <c r="F27" s="47">
        <v>660.88888888888891</v>
      </c>
      <c r="G27" s="48">
        <f t="shared" si="0"/>
        <v>6.7305470882594934E-2</v>
      </c>
      <c r="H27" s="47">
        <v>505.33333333333331</v>
      </c>
      <c r="I27" s="44">
        <f t="shared" si="1"/>
        <v>0.30782761653474067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1342.0125</v>
      </c>
      <c r="F28" s="47">
        <v>953.8</v>
      </c>
      <c r="G28" s="48">
        <f t="shared" si="0"/>
        <v>-0.28927636665083228</v>
      </c>
      <c r="H28" s="47">
        <v>912.8</v>
      </c>
      <c r="I28" s="44">
        <f t="shared" si="1"/>
        <v>4.4916739702015776E-2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1324.6041666666667</v>
      </c>
      <c r="F29" s="47">
        <v>1942.2222222222222</v>
      </c>
      <c r="G29" s="48">
        <f t="shared" si="0"/>
        <v>0.46626612772159387</v>
      </c>
      <c r="H29" s="47">
        <v>1792.2222222222222</v>
      </c>
      <c r="I29" s="44">
        <f t="shared" si="1"/>
        <v>8.3694978301301931E-2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1352.2125000000001</v>
      </c>
      <c r="F30" s="50">
        <v>1364.8</v>
      </c>
      <c r="G30" s="51">
        <f t="shared" si="0"/>
        <v>9.3088179557575916E-3</v>
      </c>
      <c r="H30" s="50">
        <v>1283.8</v>
      </c>
      <c r="I30" s="56">
        <f t="shared" si="1"/>
        <v>6.3093939866022741E-2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43">
        <v>2167.5</v>
      </c>
      <c r="G32" s="45">
        <f>(F32-E32)/E32</f>
        <v>-8.7174016571574475E-2</v>
      </c>
      <c r="H32" s="43">
        <v>2373.75</v>
      </c>
      <c r="I32" s="44">
        <f>(F32-H32)/H32</f>
        <v>-8.6887835703001584E-2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47">
        <v>2076.4444444444443</v>
      </c>
      <c r="G33" s="48">
        <f>(F33-E33)/E33</f>
        <v>-4.4802362437650151E-2</v>
      </c>
      <c r="H33" s="47">
        <v>2083.8000000000002</v>
      </c>
      <c r="I33" s="44">
        <f>(F33-H33)/H33</f>
        <v>-3.5298759744485258E-3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47">
        <v>1348.8</v>
      </c>
      <c r="G34" s="48">
        <f>(F34-E34)/E34</f>
        <v>0.14776182963442183</v>
      </c>
      <c r="H34" s="47">
        <v>1257.8</v>
      </c>
      <c r="I34" s="44">
        <f>(F34-H34)/H34</f>
        <v>7.2348545078708859E-2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47">
        <v>1492.5</v>
      </c>
      <c r="G35" s="48">
        <f>(F35-E35)/E35</f>
        <v>9.5128655997526318E-2</v>
      </c>
      <c r="H35" s="47">
        <v>1430</v>
      </c>
      <c r="I35" s="44">
        <f>(F35-H35)/H35</f>
        <v>4.3706293706293704E-2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50">
        <v>1313.8</v>
      </c>
      <c r="G36" s="51">
        <f>(F36-E36)/E36</f>
        <v>0.11029652556965239</v>
      </c>
      <c r="H36" s="50">
        <v>1543.8</v>
      </c>
      <c r="I36" s="56">
        <f>(F36-H36)/H36</f>
        <v>-0.14898302888975257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26589.852777777778</v>
      </c>
      <c r="F38" s="43">
        <v>33219.777777777781</v>
      </c>
      <c r="G38" s="45">
        <f t="shared" ref="G38:G43" si="2">(F38-E38)/E38</f>
        <v>0.24934041776797278</v>
      </c>
      <c r="H38" s="43">
        <v>33553.111111111109</v>
      </c>
      <c r="I38" s="44">
        <f t="shared" ref="I38:I43" si="3">(F38-H38)/H38</f>
        <v>-9.9344985396285709E-3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15515.197222222221</v>
      </c>
      <c r="F39" s="57">
        <v>20704.222222222223</v>
      </c>
      <c r="G39" s="48">
        <f t="shared" si="2"/>
        <v>0.33444789168182965</v>
      </c>
      <c r="H39" s="57">
        <v>21315.333333333332</v>
      </c>
      <c r="I39" s="44">
        <f>(F39-H39)/H39</f>
        <v>-2.8670023665801278E-2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10745.1875</v>
      </c>
      <c r="F40" s="57">
        <v>15266</v>
      </c>
      <c r="G40" s="48">
        <f t="shared" si="2"/>
        <v>0.42072904730606142</v>
      </c>
      <c r="H40" s="57">
        <v>15014.75</v>
      </c>
      <c r="I40" s="44">
        <f t="shared" si="3"/>
        <v>1.6733545347075374E-2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5852.2666666666664</v>
      </c>
      <c r="F41" s="47">
        <v>5861.2</v>
      </c>
      <c r="G41" s="48">
        <f t="shared" si="2"/>
        <v>1.5264740727239693E-3</v>
      </c>
      <c r="H41" s="47">
        <v>5669.2</v>
      </c>
      <c r="I41" s="44">
        <f t="shared" si="3"/>
        <v>3.3867212305087137E-2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9966.8095238095229</v>
      </c>
      <c r="F42" s="47">
        <v>15071.5</v>
      </c>
      <c r="G42" s="48">
        <f t="shared" si="2"/>
        <v>0.51216896078890428</v>
      </c>
      <c r="H42" s="47">
        <v>15961.5</v>
      </c>
      <c r="I42" s="44">
        <f t="shared" si="3"/>
        <v>-5.5759170504025311E-2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12593.125000000002</v>
      </c>
      <c r="F43" s="50">
        <v>13950</v>
      </c>
      <c r="G43" s="51">
        <f t="shared" si="2"/>
        <v>0.10774728274356031</v>
      </c>
      <c r="H43" s="50">
        <v>12850</v>
      </c>
      <c r="I43" s="59">
        <f t="shared" si="3"/>
        <v>8.5603112840466927E-2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6831.2777777777774</v>
      </c>
      <c r="F45" s="43">
        <v>7661.1111111111113</v>
      </c>
      <c r="G45" s="45">
        <f t="shared" ref="G45:G50" si="4">(F45-E45)/E45</f>
        <v>0.12147556582061281</v>
      </c>
      <c r="H45" s="43">
        <v>8003</v>
      </c>
      <c r="I45" s="44">
        <f t="shared" ref="I45:I50" si="5">(F45-H45)/H45</f>
        <v>-4.2720091076957227E-2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6035.3055555555547</v>
      </c>
      <c r="F46" s="47">
        <v>6408.333333333333</v>
      </c>
      <c r="G46" s="48">
        <f t="shared" si="4"/>
        <v>6.1807604328235337E-2</v>
      </c>
      <c r="H46" s="47">
        <v>6352.7777777777774</v>
      </c>
      <c r="I46" s="87">
        <f t="shared" si="5"/>
        <v>8.7450808919982675E-3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19035.535714285714</v>
      </c>
      <c r="F47" s="47">
        <v>21220</v>
      </c>
      <c r="G47" s="48">
        <f t="shared" si="4"/>
        <v>0.1147571740823085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18434.210645833333</v>
      </c>
      <c r="F48" s="47">
        <v>21351.875</v>
      </c>
      <c r="G48" s="48">
        <f t="shared" si="4"/>
        <v>0.15827443931406654</v>
      </c>
      <c r="H48" s="47">
        <v>21726.875</v>
      </c>
      <c r="I48" s="87">
        <f t="shared" si="5"/>
        <v>-1.7259730172884964E-2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2258.3333333333335</v>
      </c>
      <c r="F49" s="47">
        <v>2450</v>
      </c>
      <c r="G49" s="48">
        <f t="shared" si="4"/>
        <v>8.4870848708487018E-2</v>
      </c>
      <c r="H49" s="47">
        <v>2599.6666666666665</v>
      </c>
      <c r="I49" s="44">
        <f t="shared" si="5"/>
        <v>-5.7571483523528602E-2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27521</v>
      </c>
      <c r="F50" s="50">
        <v>28287</v>
      </c>
      <c r="G50" s="56">
        <f t="shared" si="4"/>
        <v>2.7833290941462883E-2</v>
      </c>
      <c r="H50" s="50">
        <v>28287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3621.2767857142853</v>
      </c>
      <c r="F53" s="70">
        <v>5400</v>
      </c>
      <c r="G53" s="48">
        <f t="shared" si="6"/>
        <v>0.49118676078632501</v>
      </c>
      <c r="H53" s="70">
        <v>5270.625</v>
      </c>
      <c r="I53" s="87">
        <f t="shared" si="7"/>
        <v>2.454642475987193E-2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2303.4375</v>
      </c>
      <c r="F54" s="70">
        <v>3743</v>
      </c>
      <c r="G54" s="48">
        <f t="shared" si="6"/>
        <v>0.62496269162935825</v>
      </c>
      <c r="H54" s="70">
        <v>3743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4556.25</v>
      </c>
      <c r="F55" s="70">
        <v>5649.333333333333</v>
      </c>
      <c r="G55" s="48">
        <f t="shared" si="6"/>
        <v>0.2399085505258344</v>
      </c>
      <c r="H55" s="70">
        <v>5649.333333333333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2011.9583333333333</v>
      </c>
      <c r="F56" s="105">
        <v>2850.625</v>
      </c>
      <c r="G56" s="55">
        <f t="shared" si="6"/>
        <v>0.41684097169010298</v>
      </c>
      <c r="H56" s="105">
        <v>2769.375</v>
      </c>
      <c r="I56" s="88">
        <f t="shared" si="7"/>
        <v>2.9338749717896639E-2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3688.4375</v>
      </c>
      <c r="F57" s="50">
        <v>5956</v>
      </c>
      <c r="G57" s="51">
        <f t="shared" si="6"/>
        <v>0.61477590443107688</v>
      </c>
      <c r="H57" s="50">
        <v>5916.4444444444443</v>
      </c>
      <c r="I57" s="126">
        <f t="shared" si="7"/>
        <v>6.6856971153846324E-3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5086.9642857142862</v>
      </c>
      <c r="F58" s="68">
        <v>6038.75</v>
      </c>
      <c r="G58" s="44">
        <f t="shared" si="6"/>
        <v>0.18710288903710454</v>
      </c>
      <c r="H58" s="68">
        <v>5763.75</v>
      </c>
      <c r="I58" s="44">
        <f t="shared" si="7"/>
        <v>4.7711993060073739E-2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4994.5</v>
      </c>
      <c r="F59" s="70">
        <v>6105</v>
      </c>
      <c r="G59" s="48">
        <f t="shared" si="6"/>
        <v>0.22234457903694063</v>
      </c>
      <c r="H59" s="70">
        <v>5910</v>
      </c>
      <c r="I59" s="44">
        <f t="shared" si="7"/>
        <v>3.2994923857868022E-2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24582.5</v>
      </c>
      <c r="G60" s="51">
        <f t="shared" si="6"/>
        <v>0.17449273631246548</v>
      </c>
      <c r="H60" s="73">
        <v>23582.5</v>
      </c>
      <c r="I60" s="51">
        <f t="shared" si="7"/>
        <v>4.2404325241174601E-2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6360.25</v>
      </c>
      <c r="F62" s="54">
        <v>8606.1111111111113</v>
      </c>
      <c r="G62" s="45">
        <f t="shared" ref="G62:G67" si="8">(F62-E62)/E62</f>
        <v>0.3531089361441942</v>
      </c>
      <c r="H62" s="54">
        <v>8330.5555555555547</v>
      </c>
      <c r="I62" s="44">
        <f t="shared" ref="I62:I67" si="9">(F62-H62)/H62</f>
        <v>3.3077692564188188E-2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46538.955357142855</v>
      </c>
      <c r="F63" s="46">
        <v>49306.857142857145</v>
      </c>
      <c r="G63" s="48">
        <f t="shared" si="8"/>
        <v>5.9474944473360832E-2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10766.875000000002</v>
      </c>
      <c r="F64" s="46">
        <v>14209.888888888889</v>
      </c>
      <c r="G64" s="48">
        <f t="shared" si="8"/>
        <v>0.31977838406119569</v>
      </c>
      <c r="H64" s="46">
        <v>14104.25</v>
      </c>
      <c r="I64" s="87">
        <f t="shared" si="9"/>
        <v>7.4898621967767649E-3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7628.8888888888896</v>
      </c>
      <c r="F65" s="46">
        <v>10875.555555555555</v>
      </c>
      <c r="G65" s="48">
        <f t="shared" si="8"/>
        <v>0.42557529857267673</v>
      </c>
      <c r="H65" s="46">
        <v>11007.5</v>
      </c>
      <c r="I65" s="87">
        <f t="shared" si="9"/>
        <v>-1.1986776692659119E-2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3734.4250000000002</v>
      </c>
      <c r="F66" s="46">
        <v>5313.333333333333</v>
      </c>
      <c r="G66" s="48">
        <f t="shared" si="8"/>
        <v>0.42279824426339602</v>
      </c>
      <c r="H66" s="46">
        <v>4913.333333333333</v>
      </c>
      <c r="I66" s="87">
        <f t="shared" si="9"/>
        <v>8.1411126187245594E-2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3566.4583333333335</v>
      </c>
      <c r="F67" s="58">
        <v>4948.75</v>
      </c>
      <c r="G67" s="51">
        <f t="shared" si="8"/>
        <v>0.38758105029499379</v>
      </c>
      <c r="H67" s="58">
        <v>4948.75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3712.5</v>
      </c>
      <c r="F69" s="43">
        <v>5232.5555555555557</v>
      </c>
      <c r="G69" s="45">
        <f>(F69-E69)/E69</f>
        <v>0.40944257388701838</v>
      </c>
      <c r="H69" s="43">
        <v>5014.2222222222226</v>
      </c>
      <c r="I69" s="44">
        <f>(F69-H69)/H69</f>
        <v>4.3542811558234293E-2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2747.5590277777778</v>
      </c>
      <c r="F70" s="47">
        <v>3375</v>
      </c>
      <c r="G70" s="48">
        <f>(F70-E70)/E70</f>
        <v>0.2283630545800123</v>
      </c>
      <c r="H70" s="47">
        <v>3414.4444444444443</v>
      </c>
      <c r="I70" s="44">
        <f>(F70-H70)/H70</f>
        <v>-1.1552229092092388E-2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1324.1071428571429</v>
      </c>
      <c r="F71" s="47">
        <v>1450</v>
      </c>
      <c r="G71" s="48">
        <f>(F71-E71)/E71</f>
        <v>9.5077545515846226E-2</v>
      </c>
      <c r="H71" s="47">
        <v>1450.625</v>
      </c>
      <c r="I71" s="44">
        <f>(F71-H71)/H71</f>
        <v>-4.3084877208099956E-4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2235.3194444444443</v>
      </c>
      <c r="F72" s="47">
        <v>3136.875</v>
      </c>
      <c r="G72" s="48">
        <f>(F72-E72)/E72</f>
        <v>0.40332291556638072</v>
      </c>
      <c r="H72" s="47">
        <v>3206.4285714285716</v>
      </c>
      <c r="I72" s="44">
        <f>(F72-H72)/H72</f>
        <v>-2.169191356649592E-2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1571.2472222222223</v>
      </c>
      <c r="F73" s="50">
        <v>2309.4444444444443</v>
      </c>
      <c r="G73" s="48">
        <f>(F73-E73)/E73</f>
        <v>0.46981608736159691</v>
      </c>
      <c r="H73" s="50">
        <v>2258.8888888888887</v>
      </c>
      <c r="I73" s="59">
        <f>(F73-H73)/H73</f>
        <v>2.2380718150516524E-2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1467.1428571428573</v>
      </c>
      <c r="F75" s="43">
        <v>1778.3333333333333</v>
      </c>
      <c r="G75" s="44">
        <f t="shared" ref="G75:G81" si="10">(F75-E75)/E75</f>
        <v>0.21210645894190178</v>
      </c>
      <c r="H75" s="43">
        <v>1778.3333333333333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1200</v>
      </c>
      <c r="F76" s="32">
        <v>1699.75</v>
      </c>
      <c r="G76" s="48">
        <f t="shared" si="10"/>
        <v>0.41645833333333332</v>
      </c>
      <c r="H76" s="32">
        <v>1668.5</v>
      </c>
      <c r="I76" s="44">
        <f t="shared" si="11"/>
        <v>1.8729397662571173E-2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788.0625</v>
      </c>
      <c r="F77" s="47">
        <v>1047.5</v>
      </c>
      <c r="G77" s="48">
        <f t="shared" si="10"/>
        <v>0.32920929494805296</v>
      </c>
      <c r="H77" s="47">
        <v>1047.5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1506.0250000000001</v>
      </c>
      <c r="F78" s="47">
        <v>2024.2222222222222</v>
      </c>
      <c r="G78" s="48">
        <f t="shared" si="10"/>
        <v>0.34408274910590597</v>
      </c>
      <c r="H78" s="47">
        <v>2017</v>
      </c>
      <c r="I78" s="44">
        <f t="shared" si="11"/>
        <v>3.5806753704621577E-3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1960.2</v>
      </c>
      <c r="F79" s="61">
        <v>2430</v>
      </c>
      <c r="G79" s="48">
        <f t="shared" si="10"/>
        <v>0.23966942148760328</v>
      </c>
      <c r="H79" s="61">
        <v>2431.5</v>
      </c>
      <c r="I79" s="44">
        <f t="shared" si="11"/>
        <v>-6.1690314620604567E-4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9649.3333333333339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3950.5249999999996</v>
      </c>
      <c r="F81" s="50">
        <v>4199.2222222222226</v>
      </c>
      <c r="G81" s="51">
        <f t="shared" si="10"/>
        <v>6.2952954916681458E-2</v>
      </c>
      <c r="H81" s="50">
        <v>4199.2222222222226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203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1" t="s">
        <v>3</v>
      </c>
      <c r="B12" s="187"/>
      <c r="C12" s="189" t="s">
        <v>0</v>
      </c>
      <c r="D12" s="183" t="s">
        <v>23</v>
      </c>
      <c r="E12" s="183" t="s">
        <v>217</v>
      </c>
      <c r="F12" s="191" t="s">
        <v>223</v>
      </c>
      <c r="G12" s="183" t="s">
        <v>197</v>
      </c>
      <c r="H12" s="191" t="s">
        <v>219</v>
      </c>
      <c r="I12" s="183" t="s">
        <v>187</v>
      </c>
    </row>
    <row r="13" spans="1:9" ht="30.75" customHeight="1" thickBot="1" x14ac:dyDescent="0.25">
      <c r="A13" s="182"/>
      <c r="B13" s="188"/>
      <c r="C13" s="190"/>
      <c r="D13" s="184"/>
      <c r="E13" s="184"/>
      <c r="F13" s="192"/>
      <c r="G13" s="184"/>
      <c r="H13" s="192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1887.9375</v>
      </c>
      <c r="F15" s="83">
        <v>1900</v>
      </c>
      <c r="G15" s="44">
        <f>(F15-E15)/E15</f>
        <v>6.3892475254080181E-3</v>
      </c>
      <c r="H15" s="83">
        <v>1950</v>
      </c>
      <c r="I15" s="127">
        <f>(F15-H15)/H15</f>
        <v>-2.564102564102564E-2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2592.0625</v>
      </c>
      <c r="F16" s="83">
        <v>3316.6</v>
      </c>
      <c r="G16" s="48">
        <f t="shared" ref="G16:G39" si="0">(F16-E16)/E16</f>
        <v>0.27952161647336821</v>
      </c>
      <c r="H16" s="83">
        <v>3066.6</v>
      </c>
      <c r="I16" s="48">
        <f>(F16-H16)/H16</f>
        <v>8.1523511380682187E-2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2239.3874999999998</v>
      </c>
      <c r="F17" s="83">
        <v>2316.6</v>
      </c>
      <c r="G17" s="48">
        <f t="shared" si="0"/>
        <v>3.4479294003382663E-2</v>
      </c>
      <c r="H17" s="83">
        <v>2308.1999999999998</v>
      </c>
      <c r="I17" s="48">
        <f t="shared" ref="I17:I29" si="1">(F17-H17)/H17</f>
        <v>3.6391993761372894E-3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859.6875</v>
      </c>
      <c r="F18" s="83">
        <v>950</v>
      </c>
      <c r="G18" s="48">
        <f t="shared" si="0"/>
        <v>0.10505270810614321</v>
      </c>
      <c r="H18" s="83">
        <v>1008.2</v>
      </c>
      <c r="I18" s="48">
        <f t="shared" si="1"/>
        <v>-5.7726641539377149E-2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3878.0444444444447</v>
      </c>
      <c r="F19" s="83">
        <v>6950</v>
      </c>
      <c r="G19" s="48">
        <f t="shared" si="0"/>
        <v>0.79214036857064263</v>
      </c>
      <c r="H19" s="83">
        <v>6466.6</v>
      </c>
      <c r="I19" s="48">
        <f t="shared" si="1"/>
        <v>7.4753347972659451E-2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1943.9749999999999</v>
      </c>
      <c r="F20" s="83">
        <v>2141.6</v>
      </c>
      <c r="G20" s="48">
        <f t="shared" si="0"/>
        <v>0.10166025797656864</v>
      </c>
      <c r="H20" s="83">
        <v>2050</v>
      </c>
      <c r="I20" s="48">
        <f t="shared" si="1"/>
        <v>4.4682926829268249E-2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1323.5</v>
      </c>
      <c r="F21" s="83">
        <v>1316.6</v>
      </c>
      <c r="G21" s="48">
        <f t="shared" si="0"/>
        <v>-5.2134491877597966E-3</v>
      </c>
      <c r="H21" s="83">
        <v>1400</v>
      </c>
      <c r="I21" s="48">
        <f t="shared" si="1"/>
        <v>-5.9571428571428636E-2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542.78749999999991</v>
      </c>
      <c r="F22" s="83">
        <v>480</v>
      </c>
      <c r="G22" s="48">
        <f t="shared" si="0"/>
        <v>-0.1156760242267921</v>
      </c>
      <c r="H22" s="83">
        <v>436.6</v>
      </c>
      <c r="I22" s="48">
        <f t="shared" si="1"/>
        <v>9.9404489234997659E-2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677.88750000000005</v>
      </c>
      <c r="F23" s="83">
        <v>572.75</v>
      </c>
      <c r="G23" s="48">
        <f t="shared" si="0"/>
        <v>-0.15509579391860751</v>
      </c>
      <c r="H23" s="83">
        <v>660.25</v>
      </c>
      <c r="I23" s="48">
        <f t="shared" si="1"/>
        <v>-0.13252555850056796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658.54513888888891</v>
      </c>
      <c r="F24" s="83">
        <v>600</v>
      </c>
      <c r="G24" s="48">
        <f t="shared" si="0"/>
        <v>-8.8900722868697338E-2</v>
      </c>
      <c r="H24" s="83">
        <v>620</v>
      </c>
      <c r="I24" s="48">
        <f t="shared" si="1"/>
        <v>-3.2258064516129031E-2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640.88750000000005</v>
      </c>
      <c r="F25" s="83">
        <v>525</v>
      </c>
      <c r="G25" s="48">
        <f t="shared" si="0"/>
        <v>-0.1808234674572371</v>
      </c>
      <c r="H25" s="83">
        <v>550</v>
      </c>
      <c r="I25" s="48">
        <f t="shared" si="1"/>
        <v>-4.5454545454545456E-2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1720.6875</v>
      </c>
      <c r="F26" s="83">
        <v>1266.5999999999999</v>
      </c>
      <c r="G26" s="48">
        <f t="shared" si="0"/>
        <v>-0.26389887762885478</v>
      </c>
      <c r="H26" s="83">
        <v>1475</v>
      </c>
      <c r="I26" s="48">
        <f t="shared" si="1"/>
        <v>-0.1412881355932204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619.21250000000009</v>
      </c>
      <c r="F27" s="83">
        <v>575</v>
      </c>
      <c r="G27" s="48">
        <f t="shared" si="0"/>
        <v>-7.1401174879383231E-2</v>
      </c>
      <c r="H27" s="83">
        <v>625</v>
      </c>
      <c r="I27" s="48">
        <f t="shared" si="1"/>
        <v>-0.08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1342.0125</v>
      </c>
      <c r="F28" s="83">
        <v>1222</v>
      </c>
      <c r="G28" s="48">
        <f t="shared" si="0"/>
        <v>-8.9427259433127515E-2</v>
      </c>
      <c r="H28" s="83">
        <v>1281.25</v>
      </c>
      <c r="I28" s="48">
        <f t="shared" si="1"/>
        <v>-4.624390243902439E-2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1324.6041666666667</v>
      </c>
      <c r="F29" s="83">
        <v>1891.6</v>
      </c>
      <c r="G29" s="48">
        <f t="shared" si="0"/>
        <v>0.42804925999905619</v>
      </c>
      <c r="H29" s="83">
        <v>1741.6</v>
      </c>
      <c r="I29" s="48">
        <f t="shared" si="1"/>
        <v>8.6127698667891592E-2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1352.2125000000001</v>
      </c>
      <c r="F30" s="95">
        <v>1383.2</v>
      </c>
      <c r="G30" s="51">
        <f t="shared" si="0"/>
        <v>2.2916146685524615E-2</v>
      </c>
      <c r="H30" s="95">
        <v>1458.2</v>
      </c>
      <c r="I30" s="51">
        <f>(F30-H30)/H30</f>
        <v>-5.143327389932794E-2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83">
        <v>2383.1999999999998</v>
      </c>
      <c r="G32" s="44">
        <f t="shared" si="0"/>
        <v>3.6663823329289662E-3</v>
      </c>
      <c r="H32" s="83">
        <v>2500</v>
      </c>
      <c r="I32" s="45">
        <f>(F32-H32)/H32</f>
        <v>-4.6720000000000074E-2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83">
        <v>2350</v>
      </c>
      <c r="G33" s="48">
        <f t="shared" si="0"/>
        <v>8.1037566055420604E-2</v>
      </c>
      <c r="H33" s="83">
        <v>2400</v>
      </c>
      <c r="I33" s="48">
        <f>(F33-H33)/H33</f>
        <v>-2.0833333333333332E-2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83">
        <v>1366.6</v>
      </c>
      <c r="G34" s="48">
        <f>(F34-E34)/E34</f>
        <v>0.16290874583214771</v>
      </c>
      <c r="H34" s="83">
        <v>1241.5999999999999</v>
      </c>
      <c r="I34" s="48">
        <f>(F34-H34)/H34</f>
        <v>0.10067654639175258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83">
        <v>1650</v>
      </c>
      <c r="G35" s="48">
        <f t="shared" si="0"/>
        <v>0.21069499658017984</v>
      </c>
      <c r="H35" s="83">
        <v>1450</v>
      </c>
      <c r="I35" s="48">
        <f>(F35-H35)/H35</f>
        <v>0.13793103448275862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83">
        <v>1516.6</v>
      </c>
      <c r="G36" s="55">
        <f t="shared" si="0"/>
        <v>0.28168344548556462</v>
      </c>
      <c r="H36" s="83">
        <v>1500</v>
      </c>
      <c r="I36" s="48">
        <f>(F36-H36)/H36</f>
        <v>1.1066666666666607E-2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26589.852777777778</v>
      </c>
      <c r="F38" s="84">
        <v>30100</v>
      </c>
      <c r="G38" s="45">
        <f t="shared" si="0"/>
        <v>0.13201078063718333</v>
      </c>
      <c r="H38" s="84">
        <v>31400</v>
      </c>
      <c r="I38" s="45">
        <f>(F38-H38)/H38</f>
        <v>-4.1401273885350316E-2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15515.197222222221</v>
      </c>
      <c r="F39" s="85">
        <v>19066.599999999999</v>
      </c>
      <c r="G39" s="51">
        <f t="shared" si="0"/>
        <v>0.22889833283531505</v>
      </c>
      <c r="H39" s="85">
        <v>19900</v>
      </c>
      <c r="I39" s="51">
        <f>(F39-H39)/H39</f>
        <v>-4.1879396984924697E-2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204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1" t="s">
        <v>3</v>
      </c>
      <c r="B12" s="187"/>
      <c r="C12" s="189" t="s">
        <v>0</v>
      </c>
      <c r="D12" s="183" t="s">
        <v>221</v>
      </c>
      <c r="E12" s="191" t="s">
        <v>223</v>
      </c>
      <c r="F12" s="198" t="s">
        <v>186</v>
      </c>
      <c r="G12" s="183" t="s">
        <v>217</v>
      </c>
      <c r="H12" s="200" t="s">
        <v>224</v>
      </c>
      <c r="I12" s="196" t="s">
        <v>196</v>
      </c>
    </row>
    <row r="13" spans="1:9" ht="39.75" customHeight="1" thickBot="1" x14ac:dyDescent="0.25">
      <c r="A13" s="182"/>
      <c r="B13" s="188"/>
      <c r="C13" s="190"/>
      <c r="D13" s="184"/>
      <c r="E13" s="192"/>
      <c r="F13" s="199"/>
      <c r="G13" s="184"/>
      <c r="H13" s="201"/>
      <c r="I13" s="19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1583.8</v>
      </c>
      <c r="E15" s="83">
        <v>1900</v>
      </c>
      <c r="F15" s="67">
        <f t="shared" ref="F15:F30" si="0">D15-E15</f>
        <v>-316.20000000000005</v>
      </c>
      <c r="G15" s="42">
        <v>1887.9375</v>
      </c>
      <c r="H15" s="66">
        <f>AVERAGE(D15:E15)</f>
        <v>1741.9</v>
      </c>
      <c r="I15" s="69">
        <f>(H15-G15)/G15</f>
        <v>-7.7352931439732459E-2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3360</v>
      </c>
      <c r="E16" s="83">
        <v>3316.6</v>
      </c>
      <c r="F16" s="71">
        <f t="shared" si="0"/>
        <v>43.400000000000091</v>
      </c>
      <c r="G16" s="46">
        <v>2592.0625</v>
      </c>
      <c r="H16" s="68">
        <f t="shared" ref="H16:H30" si="1">AVERAGE(D16:E16)</f>
        <v>3338.3</v>
      </c>
      <c r="I16" s="72">
        <f t="shared" ref="I16:I39" si="2">(H16-G16)/G16</f>
        <v>0.28789332818942454</v>
      </c>
    </row>
    <row r="17" spans="1:9" ht="16.5" x14ac:dyDescent="0.3">
      <c r="A17" s="37"/>
      <c r="B17" s="34" t="s">
        <v>6</v>
      </c>
      <c r="C17" s="15" t="s">
        <v>165</v>
      </c>
      <c r="D17" s="47">
        <v>1654.2222222222222</v>
      </c>
      <c r="E17" s="83">
        <v>2316.6</v>
      </c>
      <c r="F17" s="71">
        <f t="shared" si="0"/>
        <v>-662.37777777777774</v>
      </c>
      <c r="G17" s="46">
        <v>2239.3874999999998</v>
      </c>
      <c r="H17" s="68">
        <f t="shared" si="1"/>
        <v>1985.411111111111</v>
      </c>
      <c r="I17" s="72">
        <f t="shared" si="2"/>
        <v>-0.11341332792510846</v>
      </c>
    </row>
    <row r="18" spans="1:9" ht="16.5" x14ac:dyDescent="0.3">
      <c r="A18" s="37"/>
      <c r="B18" s="34" t="s">
        <v>7</v>
      </c>
      <c r="C18" s="15" t="s">
        <v>166</v>
      </c>
      <c r="D18" s="47">
        <v>893.8</v>
      </c>
      <c r="E18" s="83">
        <v>950</v>
      </c>
      <c r="F18" s="71">
        <f t="shared" si="0"/>
        <v>-56.200000000000045</v>
      </c>
      <c r="G18" s="46">
        <v>859.6875</v>
      </c>
      <c r="H18" s="68">
        <f t="shared" si="1"/>
        <v>921.9</v>
      </c>
      <c r="I18" s="72">
        <f t="shared" si="2"/>
        <v>7.2366412213740433E-2</v>
      </c>
    </row>
    <row r="19" spans="1:9" ht="16.5" x14ac:dyDescent="0.3">
      <c r="A19" s="37"/>
      <c r="B19" s="34" t="s">
        <v>8</v>
      </c>
      <c r="C19" s="15" t="s">
        <v>167</v>
      </c>
      <c r="D19" s="47">
        <v>6341</v>
      </c>
      <c r="E19" s="83">
        <v>6950</v>
      </c>
      <c r="F19" s="71">
        <f t="shared" si="0"/>
        <v>-609</v>
      </c>
      <c r="G19" s="46">
        <v>3878.0444444444447</v>
      </c>
      <c r="H19" s="68">
        <f t="shared" si="1"/>
        <v>6645.5</v>
      </c>
      <c r="I19" s="72">
        <f t="shared" si="2"/>
        <v>0.71362141285413028</v>
      </c>
    </row>
    <row r="20" spans="1:9" ht="16.5" x14ac:dyDescent="0.3">
      <c r="A20" s="37"/>
      <c r="B20" s="34" t="s">
        <v>9</v>
      </c>
      <c r="C20" s="15" t="s">
        <v>168</v>
      </c>
      <c r="D20" s="47">
        <v>2418</v>
      </c>
      <c r="E20" s="83">
        <v>2141.6</v>
      </c>
      <c r="F20" s="71">
        <f t="shared" si="0"/>
        <v>276.40000000000009</v>
      </c>
      <c r="G20" s="46">
        <v>1943.9749999999999</v>
      </c>
      <c r="H20" s="68">
        <f t="shared" si="1"/>
        <v>2279.8000000000002</v>
      </c>
      <c r="I20" s="72">
        <f t="shared" si="2"/>
        <v>0.17275170719788077</v>
      </c>
    </row>
    <row r="21" spans="1:9" ht="16.5" x14ac:dyDescent="0.3">
      <c r="A21" s="37"/>
      <c r="B21" s="34" t="s">
        <v>10</v>
      </c>
      <c r="C21" s="15" t="s">
        <v>169</v>
      </c>
      <c r="D21" s="47">
        <v>1400</v>
      </c>
      <c r="E21" s="83">
        <v>1316.6</v>
      </c>
      <c r="F21" s="71">
        <f t="shared" si="0"/>
        <v>83.400000000000091</v>
      </c>
      <c r="G21" s="46">
        <v>1323.5</v>
      </c>
      <c r="H21" s="68">
        <f t="shared" si="1"/>
        <v>1358.3</v>
      </c>
      <c r="I21" s="72">
        <f t="shared" si="2"/>
        <v>2.6293917642614247E-2</v>
      </c>
    </row>
    <row r="22" spans="1:9" ht="16.5" x14ac:dyDescent="0.3">
      <c r="A22" s="37"/>
      <c r="B22" s="34" t="s">
        <v>11</v>
      </c>
      <c r="C22" s="15" t="s">
        <v>170</v>
      </c>
      <c r="D22" s="47">
        <v>358.8</v>
      </c>
      <c r="E22" s="83">
        <v>480</v>
      </c>
      <c r="F22" s="71">
        <f t="shared" si="0"/>
        <v>-121.19999999999999</v>
      </c>
      <c r="G22" s="46">
        <v>542.78749999999991</v>
      </c>
      <c r="H22" s="68">
        <f t="shared" si="1"/>
        <v>419.4</v>
      </c>
      <c r="I22" s="72">
        <f t="shared" si="2"/>
        <v>-0.22732192616815963</v>
      </c>
    </row>
    <row r="23" spans="1:9" ht="16.5" x14ac:dyDescent="0.3">
      <c r="A23" s="37"/>
      <c r="B23" s="34" t="s">
        <v>12</v>
      </c>
      <c r="C23" s="15" t="s">
        <v>171</v>
      </c>
      <c r="D23" s="47">
        <v>675</v>
      </c>
      <c r="E23" s="83">
        <v>572.75</v>
      </c>
      <c r="F23" s="71">
        <f t="shared" si="0"/>
        <v>102.25</v>
      </c>
      <c r="G23" s="46">
        <v>677.88750000000005</v>
      </c>
      <c r="H23" s="68">
        <f t="shared" si="1"/>
        <v>623.875</v>
      </c>
      <c r="I23" s="72">
        <f t="shared" si="2"/>
        <v>-7.9677675130460493E-2</v>
      </c>
    </row>
    <row r="24" spans="1:9" ht="16.5" x14ac:dyDescent="0.3">
      <c r="A24" s="37"/>
      <c r="B24" s="34" t="s">
        <v>13</v>
      </c>
      <c r="C24" s="15" t="s">
        <v>172</v>
      </c>
      <c r="D24" s="47">
        <v>700</v>
      </c>
      <c r="E24" s="83">
        <v>600</v>
      </c>
      <c r="F24" s="71">
        <f t="shared" si="0"/>
        <v>100</v>
      </c>
      <c r="G24" s="46">
        <v>658.54513888888891</v>
      </c>
      <c r="H24" s="68">
        <f t="shared" si="1"/>
        <v>650</v>
      </c>
      <c r="I24" s="72">
        <f t="shared" si="2"/>
        <v>-1.2975783107755453E-2</v>
      </c>
    </row>
    <row r="25" spans="1:9" ht="16.5" x14ac:dyDescent="0.3">
      <c r="A25" s="37"/>
      <c r="B25" s="34" t="s">
        <v>14</v>
      </c>
      <c r="C25" s="15" t="s">
        <v>173</v>
      </c>
      <c r="D25" s="47">
        <v>620</v>
      </c>
      <c r="E25" s="83">
        <v>525</v>
      </c>
      <c r="F25" s="71">
        <f t="shared" si="0"/>
        <v>95</v>
      </c>
      <c r="G25" s="46">
        <v>640.88750000000005</v>
      </c>
      <c r="H25" s="68">
        <f t="shared" si="1"/>
        <v>572.5</v>
      </c>
      <c r="I25" s="72">
        <f t="shared" si="2"/>
        <v>-0.10670749546527283</v>
      </c>
    </row>
    <row r="26" spans="1:9" ht="16.5" x14ac:dyDescent="0.3">
      <c r="A26" s="37"/>
      <c r="B26" s="34" t="s">
        <v>15</v>
      </c>
      <c r="C26" s="15" t="s">
        <v>174</v>
      </c>
      <c r="D26" s="47">
        <v>1339.8</v>
      </c>
      <c r="E26" s="83">
        <v>1266.5999999999999</v>
      </c>
      <c r="F26" s="71">
        <f t="shared" si="0"/>
        <v>73.200000000000045</v>
      </c>
      <c r="G26" s="46">
        <v>1720.6875</v>
      </c>
      <c r="H26" s="68">
        <f t="shared" si="1"/>
        <v>1303.1999999999998</v>
      </c>
      <c r="I26" s="72">
        <f t="shared" si="2"/>
        <v>-0.24262830990519788</v>
      </c>
    </row>
    <row r="27" spans="1:9" ht="16.5" x14ac:dyDescent="0.3">
      <c r="A27" s="37"/>
      <c r="B27" s="34" t="s">
        <v>16</v>
      </c>
      <c r="C27" s="15" t="s">
        <v>175</v>
      </c>
      <c r="D27" s="47">
        <v>660.88888888888891</v>
      </c>
      <c r="E27" s="83">
        <v>575</v>
      </c>
      <c r="F27" s="71">
        <f t="shared" si="0"/>
        <v>85.888888888888914</v>
      </c>
      <c r="G27" s="46">
        <v>619.21250000000009</v>
      </c>
      <c r="H27" s="68">
        <f t="shared" si="1"/>
        <v>617.94444444444446</v>
      </c>
      <c r="I27" s="72">
        <f t="shared" si="2"/>
        <v>-2.0478519983941437E-3</v>
      </c>
    </row>
    <row r="28" spans="1:9" ht="16.5" x14ac:dyDescent="0.3">
      <c r="A28" s="37"/>
      <c r="B28" s="34" t="s">
        <v>17</v>
      </c>
      <c r="C28" s="15" t="s">
        <v>176</v>
      </c>
      <c r="D28" s="47">
        <v>953.8</v>
      </c>
      <c r="E28" s="83">
        <v>1222</v>
      </c>
      <c r="F28" s="71">
        <f t="shared" si="0"/>
        <v>-268.20000000000005</v>
      </c>
      <c r="G28" s="46">
        <v>1342.0125</v>
      </c>
      <c r="H28" s="68">
        <f t="shared" si="1"/>
        <v>1087.9000000000001</v>
      </c>
      <c r="I28" s="72">
        <f t="shared" si="2"/>
        <v>-0.18935181304197982</v>
      </c>
    </row>
    <row r="29" spans="1:9" ht="16.5" x14ac:dyDescent="0.3">
      <c r="A29" s="37"/>
      <c r="B29" s="34" t="s">
        <v>18</v>
      </c>
      <c r="C29" s="15" t="s">
        <v>177</v>
      </c>
      <c r="D29" s="47">
        <v>1942.2222222222222</v>
      </c>
      <c r="E29" s="83">
        <v>1891.6</v>
      </c>
      <c r="F29" s="71">
        <f t="shared" si="0"/>
        <v>50.622222222222263</v>
      </c>
      <c r="G29" s="46">
        <v>1324.6041666666667</v>
      </c>
      <c r="H29" s="68">
        <f t="shared" si="1"/>
        <v>1916.911111111111</v>
      </c>
      <c r="I29" s="72">
        <f t="shared" si="2"/>
        <v>0.447157693860325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1364.8</v>
      </c>
      <c r="E30" s="95">
        <v>1383.2</v>
      </c>
      <c r="F30" s="74">
        <f t="shared" si="0"/>
        <v>-18.400000000000091</v>
      </c>
      <c r="G30" s="49">
        <v>1352.2125000000001</v>
      </c>
      <c r="H30" s="107">
        <f t="shared" si="1"/>
        <v>1374</v>
      </c>
      <c r="I30" s="75">
        <f t="shared" si="2"/>
        <v>1.6112482320641101E-2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2167.5</v>
      </c>
      <c r="E32" s="83">
        <v>2383.1999999999998</v>
      </c>
      <c r="F32" s="67">
        <f>D32-E32</f>
        <v>-215.69999999999982</v>
      </c>
      <c r="G32" s="54">
        <v>2374.4941964285717</v>
      </c>
      <c r="H32" s="68">
        <f>AVERAGE(D32:E32)</f>
        <v>2275.35</v>
      </c>
      <c r="I32" s="78">
        <f t="shared" si="2"/>
        <v>-4.1753817119322759E-2</v>
      </c>
    </row>
    <row r="33" spans="1:9" ht="16.5" x14ac:dyDescent="0.3">
      <c r="A33" s="37"/>
      <c r="B33" s="34" t="s">
        <v>27</v>
      </c>
      <c r="C33" s="15" t="s">
        <v>180</v>
      </c>
      <c r="D33" s="47">
        <v>2076.4444444444443</v>
      </c>
      <c r="E33" s="83">
        <v>2350</v>
      </c>
      <c r="F33" s="79">
        <f>D33-E33</f>
        <v>-273.55555555555566</v>
      </c>
      <c r="G33" s="46">
        <v>2173.8374999999996</v>
      </c>
      <c r="H33" s="68">
        <f>AVERAGE(D33:E33)</f>
        <v>2213.2222222222222</v>
      </c>
      <c r="I33" s="72">
        <f t="shared" si="2"/>
        <v>1.8117601808885227E-2</v>
      </c>
    </row>
    <row r="34" spans="1:9" ht="16.5" x14ac:dyDescent="0.3">
      <c r="A34" s="37"/>
      <c r="B34" s="39" t="s">
        <v>28</v>
      </c>
      <c r="C34" s="15" t="s">
        <v>181</v>
      </c>
      <c r="D34" s="47">
        <v>1348.8</v>
      </c>
      <c r="E34" s="83">
        <v>1366.6</v>
      </c>
      <c r="F34" s="71">
        <f>D34-E34</f>
        <v>-17.799999999999955</v>
      </c>
      <c r="G34" s="46">
        <v>1175.1566964285714</v>
      </c>
      <c r="H34" s="68">
        <f>AVERAGE(D34:E34)</f>
        <v>1357.6999999999998</v>
      </c>
      <c r="I34" s="72">
        <f t="shared" si="2"/>
        <v>0.15533528773328467</v>
      </c>
    </row>
    <row r="35" spans="1:9" ht="16.5" x14ac:dyDescent="0.3">
      <c r="A35" s="37"/>
      <c r="B35" s="34" t="s">
        <v>29</v>
      </c>
      <c r="C35" s="15" t="s">
        <v>182</v>
      </c>
      <c r="D35" s="47">
        <v>1492.5</v>
      </c>
      <c r="E35" s="83">
        <v>1650</v>
      </c>
      <c r="F35" s="79">
        <f>D35-E35</f>
        <v>-157.5</v>
      </c>
      <c r="G35" s="46">
        <v>1362.8535714285713</v>
      </c>
      <c r="H35" s="68">
        <f>AVERAGE(D35:E35)</f>
        <v>1571.25</v>
      </c>
      <c r="I35" s="72">
        <f t="shared" si="2"/>
        <v>0.15291182628885308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1313.8</v>
      </c>
      <c r="E36" s="83">
        <v>1516.6</v>
      </c>
      <c r="F36" s="71">
        <f>D36-E36</f>
        <v>-202.79999999999995</v>
      </c>
      <c r="G36" s="49">
        <v>1183.2874999999999</v>
      </c>
      <c r="H36" s="68">
        <f>AVERAGE(D36:E36)</f>
        <v>1415.1999999999998</v>
      </c>
      <c r="I36" s="80">
        <f t="shared" si="2"/>
        <v>0.19598998552760841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33219.777777777781</v>
      </c>
      <c r="E38" s="84">
        <v>30100</v>
      </c>
      <c r="F38" s="67">
        <f>D38-E38</f>
        <v>3119.777777777781</v>
      </c>
      <c r="G38" s="46">
        <v>26589.852777777778</v>
      </c>
      <c r="H38" s="67">
        <f>AVERAGE(D38:E38)</f>
        <v>31659.888888888891</v>
      </c>
      <c r="I38" s="78">
        <f t="shared" si="2"/>
        <v>0.19067559920257807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20704.222222222223</v>
      </c>
      <c r="E39" s="85">
        <v>19066.599999999999</v>
      </c>
      <c r="F39" s="74">
        <f>D39-E39</f>
        <v>1637.6222222222241</v>
      </c>
      <c r="G39" s="46">
        <v>15515.197222222221</v>
      </c>
      <c r="H39" s="81">
        <f>AVERAGE(D39:E39)</f>
        <v>19885.411111111112</v>
      </c>
      <c r="I39" s="75">
        <f t="shared" si="2"/>
        <v>0.28167311225857244</v>
      </c>
    </row>
    <row r="40" spans="1:9" ht="15.75" customHeight="1" thickBot="1" x14ac:dyDescent="0.25">
      <c r="A40" s="193"/>
      <c r="B40" s="194"/>
      <c r="C40" s="195"/>
      <c r="D40" s="86">
        <f>SUM(D15:D39)</f>
        <v>88589.177777777775</v>
      </c>
      <c r="E40" s="86">
        <f>SUM(E15:E39)</f>
        <v>85840.549999999988</v>
      </c>
      <c r="F40" s="86">
        <f>SUM(F15:F39)</f>
        <v>2748.6277777777832</v>
      </c>
      <c r="G40" s="86">
        <f>SUM(G15:G39)</f>
        <v>73978.110714285722</v>
      </c>
      <c r="H40" s="86">
        <f>AVERAGE(D40:E40)</f>
        <v>87214.863888888882</v>
      </c>
      <c r="I40" s="75">
        <f>(H40-G40)/G40</f>
        <v>0.17892797000082139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1" t="s">
        <v>3</v>
      </c>
      <c r="B13" s="187"/>
      <c r="C13" s="189" t="s">
        <v>0</v>
      </c>
      <c r="D13" s="183" t="s">
        <v>23</v>
      </c>
      <c r="E13" s="183" t="s">
        <v>217</v>
      </c>
      <c r="F13" s="200" t="s">
        <v>225</v>
      </c>
      <c r="G13" s="183" t="s">
        <v>197</v>
      </c>
      <c r="H13" s="200" t="s">
        <v>220</v>
      </c>
      <c r="I13" s="183" t="s">
        <v>187</v>
      </c>
    </row>
    <row r="14" spans="1:9" ht="33.75" customHeight="1" thickBot="1" x14ac:dyDescent="0.25">
      <c r="A14" s="182"/>
      <c r="B14" s="188"/>
      <c r="C14" s="190"/>
      <c r="D14" s="203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1887.9375</v>
      </c>
      <c r="F16" s="42">
        <v>1741.9</v>
      </c>
      <c r="G16" s="21">
        <f>(F16-E16)/E16</f>
        <v>-7.7352931439732459E-2</v>
      </c>
      <c r="H16" s="42">
        <v>1753.9</v>
      </c>
      <c r="I16" s="21">
        <f>(F16-H16)/H16</f>
        <v>-6.8418952049717771E-3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2592.0625</v>
      </c>
      <c r="F17" s="46">
        <v>3338.3</v>
      </c>
      <c r="G17" s="21">
        <f t="shared" ref="G17:G80" si="0">(F17-E17)/E17</f>
        <v>0.28789332818942454</v>
      </c>
      <c r="H17" s="46">
        <v>3179.8555555555558</v>
      </c>
      <c r="I17" s="21">
        <f>(F17-H17)/H17</f>
        <v>4.9827560301481166E-2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2239.3874999999998</v>
      </c>
      <c r="F18" s="46">
        <v>1985.411111111111</v>
      </c>
      <c r="G18" s="21">
        <f t="shared" si="0"/>
        <v>-0.11341332792510846</v>
      </c>
      <c r="H18" s="46">
        <v>1920.1</v>
      </c>
      <c r="I18" s="21">
        <f t="shared" ref="I18:I31" si="1">(F18-H18)/H18</f>
        <v>3.4014432118697535E-2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859.6875</v>
      </c>
      <c r="F19" s="46">
        <v>921.9</v>
      </c>
      <c r="G19" s="21">
        <f t="shared" si="0"/>
        <v>7.2366412213740433E-2</v>
      </c>
      <c r="H19" s="46">
        <v>919</v>
      </c>
      <c r="I19" s="21">
        <f t="shared" si="1"/>
        <v>3.1556039173013897E-3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3878.0444444444447</v>
      </c>
      <c r="F20" s="46">
        <v>6645.5</v>
      </c>
      <c r="G20" s="21">
        <f>(F20-E20)/E20</f>
        <v>0.71362141285413028</v>
      </c>
      <c r="H20" s="46">
        <v>5991.9250000000002</v>
      </c>
      <c r="I20" s="21">
        <f t="shared" si="1"/>
        <v>0.10907596473587367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1943.9749999999999</v>
      </c>
      <c r="F21" s="46">
        <v>2279.8000000000002</v>
      </c>
      <c r="G21" s="21">
        <f t="shared" si="0"/>
        <v>0.17275170719788077</v>
      </c>
      <c r="H21" s="46">
        <v>2177</v>
      </c>
      <c r="I21" s="21">
        <f t="shared" si="1"/>
        <v>4.7220946256316114E-2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1323.5</v>
      </c>
      <c r="F22" s="46">
        <v>1358.3</v>
      </c>
      <c r="G22" s="21">
        <f t="shared" si="0"/>
        <v>2.6293917642614247E-2</v>
      </c>
      <c r="H22" s="46">
        <v>1339.9</v>
      </c>
      <c r="I22" s="21">
        <f t="shared" si="1"/>
        <v>1.3732368087170582E-2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542.78749999999991</v>
      </c>
      <c r="F23" s="46">
        <v>419.4</v>
      </c>
      <c r="G23" s="21">
        <f t="shared" si="0"/>
        <v>-0.22732192616815963</v>
      </c>
      <c r="H23" s="46">
        <v>397.70000000000005</v>
      </c>
      <c r="I23" s="21">
        <f t="shared" si="1"/>
        <v>5.456374151370362E-2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677.88750000000005</v>
      </c>
      <c r="F24" s="46">
        <v>623.875</v>
      </c>
      <c r="G24" s="21">
        <f t="shared" si="0"/>
        <v>-7.9677675130460493E-2</v>
      </c>
      <c r="H24" s="46">
        <v>667.625</v>
      </c>
      <c r="I24" s="21">
        <f t="shared" si="1"/>
        <v>-6.5530799475753604E-2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658.54513888888891</v>
      </c>
      <c r="F25" s="46">
        <v>650</v>
      </c>
      <c r="G25" s="21">
        <f t="shared" si="0"/>
        <v>-1.2975783107755453E-2</v>
      </c>
      <c r="H25" s="46">
        <v>646.11111111111109</v>
      </c>
      <c r="I25" s="21">
        <f t="shared" si="1"/>
        <v>6.0189165950129374E-3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640.88750000000005</v>
      </c>
      <c r="F26" s="46">
        <v>572.5</v>
      </c>
      <c r="G26" s="21">
        <f t="shared" si="0"/>
        <v>-0.10670749546527283</v>
      </c>
      <c r="H26" s="46">
        <v>585</v>
      </c>
      <c r="I26" s="21">
        <f t="shared" si="1"/>
        <v>-2.1367521367521368E-2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1720.6875</v>
      </c>
      <c r="F27" s="46">
        <v>1303.1999999999998</v>
      </c>
      <c r="G27" s="21">
        <f t="shared" si="0"/>
        <v>-0.24262830990519788</v>
      </c>
      <c r="H27" s="46">
        <v>1364.9</v>
      </c>
      <c r="I27" s="21">
        <f t="shared" si="1"/>
        <v>-4.5204776906733288E-2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619.21250000000009</v>
      </c>
      <c r="F28" s="46">
        <v>617.94444444444446</v>
      </c>
      <c r="G28" s="21">
        <f t="shared" si="0"/>
        <v>-2.0478519983941437E-3</v>
      </c>
      <c r="H28" s="46">
        <v>565.16666666666663</v>
      </c>
      <c r="I28" s="21">
        <f t="shared" si="1"/>
        <v>9.3384449031750805E-2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1342.0125</v>
      </c>
      <c r="F29" s="46">
        <v>1087.9000000000001</v>
      </c>
      <c r="G29" s="21">
        <f t="shared" si="0"/>
        <v>-0.18935181304197982</v>
      </c>
      <c r="H29" s="46">
        <v>1097.0250000000001</v>
      </c>
      <c r="I29" s="21">
        <f t="shared" si="1"/>
        <v>-8.3179508215400731E-3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1324.6041666666667</v>
      </c>
      <c r="F30" s="46">
        <v>1916.911111111111</v>
      </c>
      <c r="G30" s="21">
        <f t="shared" si="0"/>
        <v>0.447157693860325</v>
      </c>
      <c r="H30" s="46">
        <v>1766.911111111111</v>
      </c>
      <c r="I30" s="21">
        <f t="shared" si="1"/>
        <v>8.4893914049628358E-2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1352.2125000000001</v>
      </c>
      <c r="F31" s="49">
        <v>1374</v>
      </c>
      <c r="G31" s="23">
        <f t="shared" si="0"/>
        <v>1.6112482320641101E-2</v>
      </c>
      <c r="H31" s="49">
        <v>1371</v>
      </c>
      <c r="I31" s="23">
        <f t="shared" si="1"/>
        <v>2.1881838074398249E-3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2374.4941964285717</v>
      </c>
      <c r="F33" s="54">
        <v>2275.35</v>
      </c>
      <c r="G33" s="21">
        <f t="shared" si="0"/>
        <v>-4.1753817119322759E-2</v>
      </c>
      <c r="H33" s="54">
        <v>2436.875</v>
      </c>
      <c r="I33" s="21">
        <f>(F33-H33)/H33</f>
        <v>-6.6283662477558389E-2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2173.8374999999996</v>
      </c>
      <c r="F34" s="46">
        <v>2213.2222222222222</v>
      </c>
      <c r="G34" s="21">
        <f t="shared" si="0"/>
        <v>1.8117601808885227E-2</v>
      </c>
      <c r="H34" s="46">
        <v>2241.9</v>
      </c>
      <c r="I34" s="21">
        <f>(F34-H34)/H34</f>
        <v>-1.2791729237601105E-2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1175.1566964285714</v>
      </c>
      <c r="F35" s="46">
        <v>1357.6999999999998</v>
      </c>
      <c r="G35" s="21">
        <f t="shared" si="0"/>
        <v>0.15533528773328467</v>
      </c>
      <c r="H35" s="46">
        <v>1249.6999999999998</v>
      </c>
      <c r="I35" s="21">
        <f>(F35-H35)/H35</f>
        <v>8.6420740977834698E-2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1362.8535714285713</v>
      </c>
      <c r="F36" s="46">
        <v>1571.25</v>
      </c>
      <c r="G36" s="21">
        <f t="shared" si="0"/>
        <v>0.15291182628885308</v>
      </c>
      <c r="H36" s="46">
        <v>1440</v>
      </c>
      <c r="I36" s="21">
        <f>(F36-H36)/H36</f>
        <v>9.1145833333333329E-2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1183.2874999999999</v>
      </c>
      <c r="F37" s="49">
        <v>1415.1999999999998</v>
      </c>
      <c r="G37" s="23">
        <f t="shared" si="0"/>
        <v>0.19598998552760841</v>
      </c>
      <c r="H37" s="49">
        <v>1521.9</v>
      </c>
      <c r="I37" s="23">
        <f>(F37-H37)/H37</f>
        <v>-7.0109731256981583E-2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26589.852777777778</v>
      </c>
      <c r="F39" s="46">
        <v>31659.888888888891</v>
      </c>
      <c r="G39" s="21">
        <f t="shared" si="0"/>
        <v>0.19067559920257807</v>
      </c>
      <c r="H39" s="46">
        <v>32476.555555555555</v>
      </c>
      <c r="I39" s="21">
        <f t="shared" ref="I39:I44" si="2">(F39-H39)/H39</f>
        <v>-2.5146344884685971E-2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15515.197222222221</v>
      </c>
      <c r="F40" s="46">
        <v>19885.411111111112</v>
      </c>
      <c r="G40" s="21">
        <f t="shared" si="0"/>
        <v>0.28167311225857244</v>
      </c>
      <c r="H40" s="46">
        <v>20607.666666666664</v>
      </c>
      <c r="I40" s="21">
        <f t="shared" si="2"/>
        <v>-3.5047905579908056E-2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10745.1875</v>
      </c>
      <c r="F41" s="57">
        <v>15266</v>
      </c>
      <c r="G41" s="21">
        <f t="shared" si="0"/>
        <v>0.42072904730606142</v>
      </c>
      <c r="H41" s="57">
        <v>15014.75</v>
      </c>
      <c r="I41" s="21">
        <f t="shared" si="2"/>
        <v>1.6733545347075374E-2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5852.2666666666664</v>
      </c>
      <c r="F42" s="47">
        <v>5861.2</v>
      </c>
      <c r="G42" s="21">
        <f t="shared" si="0"/>
        <v>1.5264740727239693E-3</v>
      </c>
      <c r="H42" s="47">
        <v>5669.2</v>
      </c>
      <c r="I42" s="21">
        <f t="shared" si="2"/>
        <v>3.3867212305087137E-2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9966.8095238095229</v>
      </c>
      <c r="F43" s="47">
        <v>15071.5</v>
      </c>
      <c r="G43" s="21">
        <f t="shared" si="0"/>
        <v>0.51216896078890428</v>
      </c>
      <c r="H43" s="47">
        <v>15961.5</v>
      </c>
      <c r="I43" s="21">
        <f t="shared" si="2"/>
        <v>-5.5759170504025311E-2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12593.125000000002</v>
      </c>
      <c r="F44" s="50">
        <v>13950</v>
      </c>
      <c r="G44" s="31">
        <f t="shared" si="0"/>
        <v>0.10774728274356031</v>
      </c>
      <c r="H44" s="50">
        <v>12850</v>
      </c>
      <c r="I44" s="31">
        <f t="shared" si="2"/>
        <v>8.5603112840466927E-2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6831.2777777777774</v>
      </c>
      <c r="F46" s="43">
        <v>7661.1111111111113</v>
      </c>
      <c r="G46" s="21">
        <f t="shared" si="0"/>
        <v>0.12147556582061281</v>
      </c>
      <c r="H46" s="43">
        <v>8003</v>
      </c>
      <c r="I46" s="21">
        <f t="shared" ref="I46:I51" si="3">(F46-H46)/H46</f>
        <v>-4.2720091076957227E-2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6035.3055555555547</v>
      </c>
      <c r="F47" s="47">
        <v>6408.333333333333</v>
      </c>
      <c r="G47" s="21">
        <f t="shared" si="0"/>
        <v>6.1807604328235337E-2</v>
      </c>
      <c r="H47" s="47">
        <v>6352.7777777777774</v>
      </c>
      <c r="I47" s="21">
        <f t="shared" si="3"/>
        <v>8.7450808919982675E-3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19035.535714285714</v>
      </c>
      <c r="F48" s="47">
        <v>21220</v>
      </c>
      <c r="G48" s="21">
        <f t="shared" si="0"/>
        <v>0.1147571740823085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18434.210645833333</v>
      </c>
      <c r="F49" s="47">
        <v>21351.875</v>
      </c>
      <c r="G49" s="21">
        <f t="shared" si="0"/>
        <v>0.15827443931406654</v>
      </c>
      <c r="H49" s="47">
        <v>21726.875</v>
      </c>
      <c r="I49" s="21">
        <f t="shared" si="3"/>
        <v>-1.7259730172884964E-2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2258.3333333333335</v>
      </c>
      <c r="F50" s="47">
        <v>2450</v>
      </c>
      <c r="G50" s="21">
        <f t="shared" si="0"/>
        <v>8.4870848708487018E-2</v>
      </c>
      <c r="H50" s="47">
        <v>2599.6666666666665</v>
      </c>
      <c r="I50" s="21">
        <f t="shared" si="3"/>
        <v>-5.7571483523528602E-2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27521</v>
      </c>
      <c r="F51" s="50">
        <v>28287</v>
      </c>
      <c r="G51" s="31">
        <f t="shared" si="0"/>
        <v>2.7833290941462883E-2</v>
      </c>
      <c r="H51" s="50">
        <v>28287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3621.2767857142853</v>
      </c>
      <c r="F54" s="70">
        <v>5400</v>
      </c>
      <c r="G54" s="21">
        <f t="shared" si="0"/>
        <v>0.49118676078632501</v>
      </c>
      <c r="H54" s="70">
        <v>5270.625</v>
      </c>
      <c r="I54" s="21">
        <f t="shared" si="4"/>
        <v>2.454642475987193E-2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2303.4375</v>
      </c>
      <c r="F55" s="70">
        <v>3743</v>
      </c>
      <c r="G55" s="21">
        <f t="shared" si="0"/>
        <v>0.62496269162935825</v>
      </c>
      <c r="H55" s="70">
        <v>3743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4556.25</v>
      </c>
      <c r="F56" s="70">
        <v>5649.333333333333</v>
      </c>
      <c r="G56" s="21">
        <f t="shared" si="0"/>
        <v>0.2399085505258344</v>
      </c>
      <c r="H56" s="70">
        <v>5649.333333333333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2011.9583333333333</v>
      </c>
      <c r="F57" s="105">
        <v>2850.625</v>
      </c>
      <c r="G57" s="21">
        <f t="shared" si="0"/>
        <v>0.41684097169010298</v>
      </c>
      <c r="H57" s="105">
        <v>2769.375</v>
      </c>
      <c r="I57" s="21">
        <f t="shared" si="4"/>
        <v>2.9338749717896639E-2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3688.4375</v>
      </c>
      <c r="F58" s="50">
        <v>5956</v>
      </c>
      <c r="G58" s="29">
        <f t="shared" si="0"/>
        <v>0.61477590443107688</v>
      </c>
      <c r="H58" s="50">
        <v>5916.4444444444443</v>
      </c>
      <c r="I58" s="29">
        <f t="shared" si="4"/>
        <v>6.6856971153846324E-3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5086.9642857142862</v>
      </c>
      <c r="F59" s="68">
        <v>6038.75</v>
      </c>
      <c r="G59" s="21">
        <f t="shared" si="0"/>
        <v>0.18710288903710454</v>
      </c>
      <c r="H59" s="68">
        <v>5763.75</v>
      </c>
      <c r="I59" s="21">
        <f t="shared" si="4"/>
        <v>4.7711993060073739E-2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4994.5</v>
      </c>
      <c r="F60" s="70">
        <v>6105</v>
      </c>
      <c r="G60" s="21">
        <f t="shared" si="0"/>
        <v>0.22234457903694063</v>
      </c>
      <c r="H60" s="70">
        <v>5910</v>
      </c>
      <c r="I60" s="21">
        <f t="shared" si="4"/>
        <v>3.2994923857868022E-2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24582.5</v>
      </c>
      <c r="G61" s="29">
        <f t="shared" si="0"/>
        <v>0.17449273631246548</v>
      </c>
      <c r="H61" s="73">
        <v>23582.5</v>
      </c>
      <c r="I61" s="29">
        <f t="shared" si="4"/>
        <v>4.2404325241174601E-2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6360.25</v>
      </c>
      <c r="F63" s="54">
        <v>8606.1111111111113</v>
      </c>
      <c r="G63" s="21">
        <f t="shared" si="0"/>
        <v>0.3531089361441942</v>
      </c>
      <c r="H63" s="54">
        <v>8330.5555555555547</v>
      </c>
      <c r="I63" s="21">
        <f t="shared" ref="I63:I74" si="5">(F63-H63)/H63</f>
        <v>3.3077692564188188E-2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46538.955357142855</v>
      </c>
      <c r="F64" s="46">
        <v>49306.857142857145</v>
      </c>
      <c r="G64" s="21">
        <f t="shared" si="0"/>
        <v>5.9474944473360832E-2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10766.875000000002</v>
      </c>
      <c r="F65" s="46">
        <v>14209.888888888889</v>
      </c>
      <c r="G65" s="21">
        <f t="shared" si="0"/>
        <v>0.31977838406119569</v>
      </c>
      <c r="H65" s="46">
        <v>14104.25</v>
      </c>
      <c r="I65" s="21">
        <f t="shared" si="5"/>
        <v>7.4898621967767649E-3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7628.8888888888896</v>
      </c>
      <c r="F66" s="46">
        <v>10875.555555555555</v>
      </c>
      <c r="G66" s="21">
        <f t="shared" si="0"/>
        <v>0.42557529857267673</v>
      </c>
      <c r="H66" s="46">
        <v>11007.5</v>
      </c>
      <c r="I66" s="21">
        <f t="shared" si="5"/>
        <v>-1.1986776692659119E-2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3734.4250000000002</v>
      </c>
      <c r="F67" s="46">
        <v>5313.333333333333</v>
      </c>
      <c r="G67" s="21">
        <f t="shared" si="0"/>
        <v>0.42279824426339602</v>
      </c>
      <c r="H67" s="46">
        <v>4913.333333333333</v>
      </c>
      <c r="I67" s="21">
        <f t="shared" si="5"/>
        <v>8.1411126187245594E-2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3566.4583333333335</v>
      </c>
      <c r="F68" s="58">
        <v>4948.75</v>
      </c>
      <c r="G68" s="31">
        <f t="shared" si="0"/>
        <v>0.38758105029499379</v>
      </c>
      <c r="H68" s="58">
        <v>4948.75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3712.5</v>
      </c>
      <c r="F70" s="43">
        <v>5232.5555555555557</v>
      </c>
      <c r="G70" s="21">
        <f t="shared" si="0"/>
        <v>0.40944257388701838</v>
      </c>
      <c r="H70" s="43">
        <v>5014.2222222222226</v>
      </c>
      <c r="I70" s="21">
        <f t="shared" si="5"/>
        <v>4.3542811558234293E-2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2747.5590277777778</v>
      </c>
      <c r="F71" s="47">
        <v>3375</v>
      </c>
      <c r="G71" s="21">
        <f t="shared" si="0"/>
        <v>0.2283630545800123</v>
      </c>
      <c r="H71" s="47">
        <v>3414.4444444444443</v>
      </c>
      <c r="I71" s="21">
        <f t="shared" si="5"/>
        <v>-1.1552229092092388E-2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1324.1071428571429</v>
      </c>
      <c r="F72" s="47">
        <v>1450</v>
      </c>
      <c r="G72" s="21">
        <f t="shared" si="0"/>
        <v>9.5077545515846226E-2</v>
      </c>
      <c r="H72" s="47">
        <v>1450.625</v>
      </c>
      <c r="I72" s="21">
        <f t="shared" si="5"/>
        <v>-4.3084877208099956E-4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2235.3194444444443</v>
      </c>
      <c r="F73" s="47">
        <v>3136.875</v>
      </c>
      <c r="G73" s="21">
        <f t="shared" si="0"/>
        <v>0.40332291556638072</v>
      </c>
      <c r="H73" s="47">
        <v>3206.4285714285716</v>
      </c>
      <c r="I73" s="21">
        <f t="shared" si="5"/>
        <v>-2.169191356649592E-2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1571.2472222222223</v>
      </c>
      <c r="F74" s="50">
        <v>2309.4444444444443</v>
      </c>
      <c r="G74" s="21">
        <f t="shared" si="0"/>
        <v>0.46981608736159691</v>
      </c>
      <c r="H74" s="50">
        <v>2258.8888888888887</v>
      </c>
      <c r="I74" s="21">
        <f t="shared" si="5"/>
        <v>2.2380718150516524E-2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1467.1428571428573</v>
      </c>
      <c r="F76" s="43">
        <v>1778.3333333333333</v>
      </c>
      <c r="G76" s="22">
        <f t="shared" si="0"/>
        <v>0.21210645894190178</v>
      </c>
      <c r="H76" s="43">
        <v>1778.3333333333333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1200</v>
      </c>
      <c r="F77" s="32">
        <v>1699.75</v>
      </c>
      <c r="G77" s="21">
        <f t="shared" si="0"/>
        <v>0.41645833333333332</v>
      </c>
      <c r="H77" s="32">
        <v>1668.5</v>
      </c>
      <c r="I77" s="21">
        <f t="shared" si="6"/>
        <v>1.8729397662571173E-2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788.0625</v>
      </c>
      <c r="F78" s="47">
        <v>1047.5</v>
      </c>
      <c r="G78" s="21">
        <f t="shared" si="0"/>
        <v>0.32920929494805296</v>
      </c>
      <c r="H78" s="47">
        <v>1047.5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1506.0250000000001</v>
      </c>
      <c r="F79" s="47">
        <v>2024.2222222222222</v>
      </c>
      <c r="G79" s="21">
        <f t="shared" si="0"/>
        <v>0.34408274910590597</v>
      </c>
      <c r="H79" s="47">
        <v>2017</v>
      </c>
      <c r="I79" s="21">
        <f t="shared" si="6"/>
        <v>3.5806753704621577E-3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1960.2</v>
      </c>
      <c r="F80" s="61">
        <v>2430</v>
      </c>
      <c r="G80" s="21">
        <f t="shared" si="0"/>
        <v>0.23966942148760328</v>
      </c>
      <c r="H80" s="61">
        <v>2431.5</v>
      </c>
      <c r="I80" s="21">
        <f t="shared" si="6"/>
        <v>-6.1690314620604567E-4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9649.3333333333339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3950.5249999999996</v>
      </c>
      <c r="F82" s="50">
        <v>4199.2222222222226</v>
      </c>
      <c r="G82" s="23">
        <f>(F82-E82)/E82</f>
        <v>6.2952954916681458E-2</v>
      </c>
      <c r="H82" s="50">
        <v>4199.2222222222226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E90" sqref="E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37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1" t="s">
        <v>3</v>
      </c>
      <c r="B13" s="187"/>
      <c r="C13" s="206" t="s">
        <v>0</v>
      </c>
      <c r="D13" s="208" t="s">
        <v>23</v>
      </c>
      <c r="E13" s="183" t="s">
        <v>217</v>
      </c>
      <c r="F13" s="200" t="s">
        <v>225</v>
      </c>
      <c r="G13" s="183" t="s">
        <v>197</v>
      </c>
      <c r="H13" s="200" t="s">
        <v>220</v>
      </c>
      <c r="I13" s="183" t="s">
        <v>187</v>
      </c>
    </row>
    <row r="14" spans="1:9" ht="38.25" customHeight="1" thickBot="1" x14ac:dyDescent="0.25">
      <c r="A14" s="182"/>
      <c r="B14" s="188"/>
      <c r="C14" s="207"/>
      <c r="D14" s="209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77"/>
      <c r="B16" s="40" t="s">
        <v>12</v>
      </c>
      <c r="C16" s="14" t="s">
        <v>92</v>
      </c>
      <c r="D16" s="11" t="s">
        <v>81</v>
      </c>
      <c r="E16" s="42">
        <v>677.88750000000005</v>
      </c>
      <c r="F16" s="42">
        <v>623.875</v>
      </c>
      <c r="G16" s="21">
        <f>(F16-E16)/E16</f>
        <v>-7.9677675130460493E-2</v>
      </c>
      <c r="H16" s="42">
        <v>667.625</v>
      </c>
      <c r="I16" s="21">
        <f>(F16-H16)/H16</f>
        <v>-6.5530799475753604E-2</v>
      </c>
    </row>
    <row r="17" spans="1:9" ht="16.5" x14ac:dyDescent="0.3">
      <c r="A17" s="178"/>
      <c r="B17" s="34" t="s">
        <v>15</v>
      </c>
      <c r="C17" s="15" t="s">
        <v>95</v>
      </c>
      <c r="D17" s="11" t="s">
        <v>82</v>
      </c>
      <c r="E17" s="46">
        <v>1720.6875</v>
      </c>
      <c r="F17" s="46">
        <v>1303.1999999999998</v>
      </c>
      <c r="G17" s="21">
        <f>(F17-E17)/E17</f>
        <v>-0.24262830990519788</v>
      </c>
      <c r="H17" s="46">
        <v>1364.9</v>
      </c>
      <c r="I17" s="21">
        <f>(F17-H17)/H17</f>
        <v>-4.5204776906733288E-2</v>
      </c>
    </row>
    <row r="18" spans="1:9" ht="16.5" x14ac:dyDescent="0.3">
      <c r="A18" s="178"/>
      <c r="B18" s="34" t="s">
        <v>14</v>
      </c>
      <c r="C18" s="15" t="s">
        <v>94</v>
      </c>
      <c r="D18" s="11" t="s">
        <v>81</v>
      </c>
      <c r="E18" s="46">
        <v>640.88750000000005</v>
      </c>
      <c r="F18" s="46">
        <v>572.5</v>
      </c>
      <c r="G18" s="21">
        <f>(F18-E18)/E18</f>
        <v>-0.10670749546527283</v>
      </c>
      <c r="H18" s="46">
        <v>585</v>
      </c>
      <c r="I18" s="21">
        <f>(F18-H18)/H18</f>
        <v>-2.1367521367521368E-2</v>
      </c>
    </row>
    <row r="19" spans="1:9" ht="16.5" x14ac:dyDescent="0.3">
      <c r="A19" s="178"/>
      <c r="B19" s="34" t="s">
        <v>17</v>
      </c>
      <c r="C19" s="15" t="s">
        <v>97</v>
      </c>
      <c r="D19" s="11" t="s">
        <v>161</v>
      </c>
      <c r="E19" s="46">
        <v>1342.0125</v>
      </c>
      <c r="F19" s="46">
        <v>1087.9000000000001</v>
      </c>
      <c r="G19" s="21">
        <f>(F19-E19)/E19</f>
        <v>-0.18935181304197982</v>
      </c>
      <c r="H19" s="46">
        <v>1097.0250000000001</v>
      </c>
      <c r="I19" s="21">
        <f>(F19-H19)/H19</f>
        <v>-8.3179508215400731E-3</v>
      </c>
    </row>
    <row r="20" spans="1:9" ht="16.5" x14ac:dyDescent="0.3">
      <c r="A20" s="178"/>
      <c r="B20" s="34" t="s">
        <v>4</v>
      </c>
      <c r="C20" s="15" t="s">
        <v>84</v>
      </c>
      <c r="D20" s="11" t="s">
        <v>161</v>
      </c>
      <c r="E20" s="46">
        <v>1887.9375</v>
      </c>
      <c r="F20" s="46">
        <v>1741.9</v>
      </c>
      <c r="G20" s="21">
        <f>(F20-E20)/E20</f>
        <v>-7.7352931439732459E-2</v>
      </c>
      <c r="H20" s="46">
        <v>1753.9</v>
      </c>
      <c r="I20" s="21">
        <f>(F20-H20)/H20</f>
        <v>-6.8418952049717771E-3</v>
      </c>
    </row>
    <row r="21" spans="1:9" ht="16.5" x14ac:dyDescent="0.3">
      <c r="A21" s="178"/>
      <c r="B21" s="34" t="s">
        <v>19</v>
      </c>
      <c r="C21" s="15" t="s">
        <v>99</v>
      </c>
      <c r="D21" s="11" t="s">
        <v>161</v>
      </c>
      <c r="E21" s="46">
        <v>1352.2125000000001</v>
      </c>
      <c r="F21" s="46">
        <v>1374</v>
      </c>
      <c r="G21" s="21">
        <f>(F21-E21)/E21</f>
        <v>1.6112482320641101E-2</v>
      </c>
      <c r="H21" s="46">
        <v>1371</v>
      </c>
      <c r="I21" s="21">
        <f>(F21-H21)/H21</f>
        <v>2.1881838074398249E-3</v>
      </c>
    </row>
    <row r="22" spans="1:9" ht="16.5" x14ac:dyDescent="0.3">
      <c r="A22" s="178"/>
      <c r="B22" s="34" t="s">
        <v>7</v>
      </c>
      <c r="C22" s="15" t="s">
        <v>87</v>
      </c>
      <c r="D22" s="11" t="s">
        <v>161</v>
      </c>
      <c r="E22" s="46">
        <v>859.6875</v>
      </c>
      <c r="F22" s="46">
        <v>921.9</v>
      </c>
      <c r="G22" s="21">
        <f>(F22-E22)/E22</f>
        <v>7.2366412213740433E-2</v>
      </c>
      <c r="H22" s="46">
        <v>919</v>
      </c>
      <c r="I22" s="21">
        <f>(F22-H22)/H22</f>
        <v>3.1556039173013897E-3</v>
      </c>
    </row>
    <row r="23" spans="1:9" ht="16.5" x14ac:dyDescent="0.3">
      <c r="A23" s="178"/>
      <c r="B23" s="34" t="s">
        <v>13</v>
      </c>
      <c r="C23" s="15" t="s">
        <v>93</v>
      </c>
      <c r="D23" s="13" t="s">
        <v>81</v>
      </c>
      <c r="E23" s="46">
        <v>658.54513888888891</v>
      </c>
      <c r="F23" s="46">
        <v>650</v>
      </c>
      <c r="G23" s="21">
        <f>(F23-E23)/E23</f>
        <v>-1.2975783107755453E-2</v>
      </c>
      <c r="H23" s="46">
        <v>646.11111111111109</v>
      </c>
      <c r="I23" s="21">
        <f>(F23-H23)/H23</f>
        <v>6.0189165950129374E-3</v>
      </c>
    </row>
    <row r="24" spans="1:9" ht="16.5" x14ac:dyDescent="0.3">
      <c r="A24" s="178"/>
      <c r="B24" s="34" t="s">
        <v>10</v>
      </c>
      <c r="C24" s="15" t="s">
        <v>90</v>
      </c>
      <c r="D24" s="13" t="s">
        <v>161</v>
      </c>
      <c r="E24" s="46">
        <v>1323.5</v>
      </c>
      <c r="F24" s="46">
        <v>1358.3</v>
      </c>
      <c r="G24" s="21">
        <f>(F24-E24)/E24</f>
        <v>2.6293917642614247E-2</v>
      </c>
      <c r="H24" s="46">
        <v>1339.9</v>
      </c>
      <c r="I24" s="21">
        <f>(F24-H24)/H24</f>
        <v>1.3732368087170582E-2</v>
      </c>
    </row>
    <row r="25" spans="1:9" ht="16.5" x14ac:dyDescent="0.3">
      <c r="A25" s="178"/>
      <c r="B25" s="34" t="s">
        <v>6</v>
      </c>
      <c r="C25" s="15" t="s">
        <v>86</v>
      </c>
      <c r="D25" s="13" t="s">
        <v>161</v>
      </c>
      <c r="E25" s="46">
        <v>2239.3874999999998</v>
      </c>
      <c r="F25" s="46">
        <v>1985.411111111111</v>
      </c>
      <c r="G25" s="21">
        <f>(F25-E25)/E25</f>
        <v>-0.11341332792510846</v>
      </c>
      <c r="H25" s="46">
        <v>1920.1</v>
      </c>
      <c r="I25" s="21">
        <f>(F25-H25)/H25</f>
        <v>3.4014432118697535E-2</v>
      </c>
    </row>
    <row r="26" spans="1:9" ht="16.5" x14ac:dyDescent="0.3">
      <c r="A26" s="178"/>
      <c r="B26" s="34" t="s">
        <v>9</v>
      </c>
      <c r="C26" s="15" t="s">
        <v>88</v>
      </c>
      <c r="D26" s="13" t="s">
        <v>161</v>
      </c>
      <c r="E26" s="46">
        <v>1943.9749999999999</v>
      </c>
      <c r="F26" s="46">
        <v>2279.8000000000002</v>
      </c>
      <c r="G26" s="21">
        <f>(F26-E26)/E26</f>
        <v>0.17275170719788077</v>
      </c>
      <c r="H26" s="46">
        <v>2177</v>
      </c>
      <c r="I26" s="21">
        <f>(F26-H26)/H26</f>
        <v>4.7220946256316114E-2</v>
      </c>
    </row>
    <row r="27" spans="1:9" ht="16.5" x14ac:dyDescent="0.3">
      <c r="A27" s="178"/>
      <c r="B27" s="34" t="s">
        <v>5</v>
      </c>
      <c r="C27" s="15" t="s">
        <v>85</v>
      </c>
      <c r="D27" s="13" t="s">
        <v>161</v>
      </c>
      <c r="E27" s="46">
        <v>2592.0625</v>
      </c>
      <c r="F27" s="46">
        <v>3338.3</v>
      </c>
      <c r="G27" s="21">
        <f>(F27-E27)/E27</f>
        <v>0.28789332818942454</v>
      </c>
      <c r="H27" s="46">
        <v>3179.8555555555558</v>
      </c>
      <c r="I27" s="21">
        <f>(F27-H27)/H27</f>
        <v>4.9827560301481166E-2</v>
      </c>
    </row>
    <row r="28" spans="1:9" ht="16.5" x14ac:dyDescent="0.3">
      <c r="A28" s="178"/>
      <c r="B28" s="34" t="s">
        <v>11</v>
      </c>
      <c r="C28" s="15" t="s">
        <v>91</v>
      </c>
      <c r="D28" s="13" t="s">
        <v>81</v>
      </c>
      <c r="E28" s="46">
        <v>542.78749999999991</v>
      </c>
      <c r="F28" s="46">
        <v>419.4</v>
      </c>
      <c r="G28" s="21">
        <f>(F28-E28)/E28</f>
        <v>-0.22732192616815963</v>
      </c>
      <c r="H28" s="46">
        <v>397.70000000000005</v>
      </c>
      <c r="I28" s="21">
        <f>(F28-H28)/H28</f>
        <v>5.456374151370362E-2</v>
      </c>
    </row>
    <row r="29" spans="1:9" ht="16.5" x14ac:dyDescent="0.3">
      <c r="A29" s="179"/>
      <c r="B29" s="34" t="s">
        <v>18</v>
      </c>
      <c r="C29" s="15" t="s">
        <v>98</v>
      </c>
      <c r="D29" s="13" t="s">
        <v>83</v>
      </c>
      <c r="E29" s="46">
        <v>1324.6041666666667</v>
      </c>
      <c r="F29" s="46">
        <v>1916.911111111111</v>
      </c>
      <c r="G29" s="21">
        <f>(F29-E29)/E29</f>
        <v>0.447157693860325</v>
      </c>
      <c r="H29" s="46">
        <v>1766.911111111111</v>
      </c>
      <c r="I29" s="21">
        <f>(F29-H29)/H29</f>
        <v>8.4893914049628358E-2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619.21250000000009</v>
      </c>
      <c r="F30" s="46">
        <v>617.94444444444446</v>
      </c>
      <c r="G30" s="21">
        <f>(F30-E30)/E30</f>
        <v>-2.0478519983941437E-3</v>
      </c>
      <c r="H30" s="46">
        <v>565.16666666666663</v>
      </c>
      <c r="I30" s="21">
        <f>(F30-H30)/H30</f>
        <v>9.3384449031750805E-2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3878.0444444444447</v>
      </c>
      <c r="F31" s="49">
        <v>6645.5</v>
      </c>
      <c r="G31" s="23">
        <f>(F31-E31)/E31</f>
        <v>0.71362141285413028</v>
      </c>
      <c r="H31" s="49">
        <v>5991.9250000000002</v>
      </c>
      <c r="I31" s="23">
        <f>(F31-H31)/H31</f>
        <v>0.10907596473587367</v>
      </c>
    </row>
    <row r="32" spans="1:9" ht="15.75" customHeight="1" thickBot="1" x14ac:dyDescent="0.25">
      <c r="A32" s="193" t="s">
        <v>188</v>
      </c>
      <c r="B32" s="194"/>
      <c r="C32" s="194"/>
      <c r="D32" s="195"/>
      <c r="E32" s="106">
        <f>SUM(E16:E31)</f>
        <v>23603.431249999998</v>
      </c>
      <c r="F32" s="107">
        <f>SUM(F16:F31)</f>
        <v>26836.841666666667</v>
      </c>
      <c r="G32" s="108">
        <f t="shared" ref="G32" si="0">(F32-E32)/E32</f>
        <v>0.13698899886289498</v>
      </c>
      <c r="H32" s="107">
        <f>SUM(H16:H31)</f>
        <v>25743.119444444448</v>
      </c>
      <c r="I32" s="111">
        <f t="shared" ref="I32" si="1">(F32-H32)/H32</f>
        <v>4.2486001923059569E-2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1183.2874999999999</v>
      </c>
      <c r="F34" s="54">
        <v>1415.1999999999998</v>
      </c>
      <c r="G34" s="21">
        <f>(F34-E34)/E34</f>
        <v>0.19598998552760841</v>
      </c>
      <c r="H34" s="54">
        <v>1521.9</v>
      </c>
      <c r="I34" s="21">
        <f>(F34-H34)/H34</f>
        <v>-7.0109731256981583E-2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2374.4941964285717</v>
      </c>
      <c r="F35" s="46">
        <v>2275.35</v>
      </c>
      <c r="G35" s="21">
        <f>(F35-E35)/E35</f>
        <v>-4.1753817119322759E-2</v>
      </c>
      <c r="H35" s="46">
        <v>2436.875</v>
      </c>
      <c r="I35" s="21">
        <f>(F35-H35)/H35</f>
        <v>-6.6283662477558389E-2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2173.8374999999996</v>
      </c>
      <c r="F36" s="46">
        <v>2213.2222222222222</v>
      </c>
      <c r="G36" s="21">
        <f>(F36-E36)/E36</f>
        <v>1.8117601808885227E-2</v>
      </c>
      <c r="H36" s="46">
        <v>2241.9</v>
      </c>
      <c r="I36" s="21">
        <f>(F36-H36)/H36</f>
        <v>-1.2791729237601105E-2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1175.1566964285714</v>
      </c>
      <c r="F37" s="46">
        <v>1357.6999999999998</v>
      </c>
      <c r="G37" s="21">
        <f>(F37-E37)/E37</f>
        <v>0.15533528773328467</v>
      </c>
      <c r="H37" s="46">
        <v>1249.6999999999998</v>
      </c>
      <c r="I37" s="21">
        <f>(F37-H37)/H37</f>
        <v>8.6420740977834698E-2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1362.8535714285713</v>
      </c>
      <c r="F38" s="49">
        <v>1571.25</v>
      </c>
      <c r="G38" s="23">
        <f>(F38-E38)/E38</f>
        <v>0.15291182628885308</v>
      </c>
      <c r="H38" s="49">
        <v>1440</v>
      </c>
      <c r="I38" s="23">
        <f>(F38-H38)/H38</f>
        <v>9.1145833333333329E-2</v>
      </c>
    </row>
    <row r="39" spans="1:9" ht="15.75" customHeight="1" thickBot="1" x14ac:dyDescent="0.25">
      <c r="A39" s="193" t="s">
        <v>189</v>
      </c>
      <c r="B39" s="194"/>
      <c r="C39" s="194"/>
      <c r="D39" s="195"/>
      <c r="E39" s="86">
        <f>SUM(E34:E38)</f>
        <v>8269.6294642857138</v>
      </c>
      <c r="F39" s="109">
        <f>SUM(F34:F38)</f>
        <v>8832.7222222222226</v>
      </c>
      <c r="G39" s="110">
        <f t="shared" ref="G39" si="2">(F39-E39)/E39</f>
        <v>6.8091655178548649E-2</v>
      </c>
      <c r="H39" s="109">
        <f>SUM(H34:H38)</f>
        <v>8890.375</v>
      </c>
      <c r="I39" s="111">
        <f t="shared" ref="I39" si="3">(F39-H39)/H39</f>
        <v>-6.4848533135865895E-3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9966.8095238095229</v>
      </c>
      <c r="F41" s="46">
        <v>15071.5</v>
      </c>
      <c r="G41" s="21">
        <f>(F41-E41)/E41</f>
        <v>0.51216896078890428</v>
      </c>
      <c r="H41" s="46">
        <v>15961.5</v>
      </c>
      <c r="I41" s="21">
        <f>(F41-H41)/H41</f>
        <v>-5.5759170504025311E-2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15515.197222222221</v>
      </c>
      <c r="F42" s="46">
        <v>19885.411111111112</v>
      </c>
      <c r="G42" s="21">
        <f>(F42-E42)/E42</f>
        <v>0.28167311225857244</v>
      </c>
      <c r="H42" s="46">
        <v>20607.666666666664</v>
      </c>
      <c r="I42" s="21">
        <f>(F42-H42)/H42</f>
        <v>-3.5047905579908056E-2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26589.852777777778</v>
      </c>
      <c r="F43" s="57">
        <v>31659.888888888891</v>
      </c>
      <c r="G43" s="21">
        <f>(F43-E43)/E43</f>
        <v>0.19067559920257807</v>
      </c>
      <c r="H43" s="57">
        <v>32476.555555555555</v>
      </c>
      <c r="I43" s="21">
        <f>(F43-H43)/H43</f>
        <v>-2.5146344884685971E-2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10745.1875</v>
      </c>
      <c r="F44" s="47">
        <v>15266</v>
      </c>
      <c r="G44" s="21">
        <f>(F44-E44)/E44</f>
        <v>0.42072904730606142</v>
      </c>
      <c r="H44" s="47">
        <v>15014.75</v>
      </c>
      <c r="I44" s="21">
        <f>(F44-H44)/H44</f>
        <v>1.6733545347075374E-2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5852.2666666666664</v>
      </c>
      <c r="F45" s="47">
        <v>5861.2</v>
      </c>
      <c r="G45" s="21">
        <f>(F45-E45)/E45</f>
        <v>1.5264740727239693E-3</v>
      </c>
      <c r="H45" s="47">
        <v>5669.2</v>
      </c>
      <c r="I45" s="21">
        <f>(F45-H45)/H45</f>
        <v>3.3867212305087137E-2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12593.125000000002</v>
      </c>
      <c r="F46" s="50">
        <v>13950</v>
      </c>
      <c r="G46" s="31">
        <f>(F46-E46)/E46</f>
        <v>0.10774728274356031</v>
      </c>
      <c r="H46" s="50">
        <v>12850</v>
      </c>
      <c r="I46" s="31">
        <f>(F46-H46)/H46</f>
        <v>8.5603112840466927E-2</v>
      </c>
    </row>
    <row r="47" spans="1:9" ht="15.75" customHeight="1" thickBot="1" x14ac:dyDescent="0.25">
      <c r="A47" s="193" t="s">
        <v>190</v>
      </c>
      <c r="B47" s="194"/>
      <c r="C47" s="194"/>
      <c r="D47" s="195"/>
      <c r="E47" s="86">
        <f>SUM(E41:E46)</f>
        <v>81262.438690476192</v>
      </c>
      <c r="F47" s="86">
        <f>SUM(F41:F46)</f>
        <v>101694</v>
      </c>
      <c r="G47" s="110">
        <f t="shared" ref="G47" si="4">(F47-E47)/E47</f>
        <v>0.25142687862650065</v>
      </c>
      <c r="H47" s="109">
        <f>SUM(H41:H46)</f>
        <v>102579.67222222222</v>
      </c>
      <c r="I47" s="111">
        <f t="shared" ref="I47" si="5">(F47-H47)/H47</f>
        <v>-8.6339934904797796E-3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2258.3333333333335</v>
      </c>
      <c r="F49" s="43">
        <v>2450</v>
      </c>
      <c r="G49" s="21">
        <f>(F49-E49)/E49</f>
        <v>8.4870848708487018E-2</v>
      </c>
      <c r="H49" s="43">
        <v>2599.6666666666665</v>
      </c>
      <c r="I49" s="21">
        <f>(F49-H49)/H49</f>
        <v>-5.7571483523528602E-2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6831.2777777777774</v>
      </c>
      <c r="F50" s="47">
        <v>7661.1111111111113</v>
      </c>
      <c r="G50" s="21">
        <f>(F50-E50)/E50</f>
        <v>0.12147556582061281</v>
      </c>
      <c r="H50" s="47">
        <v>8003</v>
      </c>
      <c r="I50" s="21">
        <f>(F50-H50)/H50</f>
        <v>-4.2720091076957227E-2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18434.210645833333</v>
      </c>
      <c r="F51" s="47">
        <v>21351.875</v>
      </c>
      <c r="G51" s="21">
        <f>(F51-E51)/E51</f>
        <v>0.15827443931406654</v>
      </c>
      <c r="H51" s="47">
        <v>21726.875</v>
      </c>
      <c r="I51" s="21">
        <f>(F51-H51)/H51</f>
        <v>-1.7259730172884964E-2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19035.535714285714</v>
      </c>
      <c r="F52" s="47">
        <v>21220</v>
      </c>
      <c r="G52" s="21">
        <f>(F52-E52)/E52</f>
        <v>0.1147571740823085</v>
      </c>
      <c r="H52" s="47">
        <v>21220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27521</v>
      </c>
      <c r="F53" s="47">
        <v>28287</v>
      </c>
      <c r="G53" s="21">
        <f>(F53-E53)/E53</f>
        <v>2.7833290941462883E-2</v>
      </c>
      <c r="H53" s="47">
        <v>28287</v>
      </c>
      <c r="I53" s="21">
        <f>(F53-H53)/H53</f>
        <v>0</v>
      </c>
    </row>
    <row r="54" spans="1:9" ht="16.5" customHeight="1" thickBot="1" x14ac:dyDescent="0.35">
      <c r="A54" s="38"/>
      <c r="B54" s="34" t="s">
        <v>46</v>
      </c>
      <c r="C54" s="15" t="s">
        <v>111</v>
      </c>
      <c r="D54" s="12" t="s">
        <v>110</v>
      </c>
      <c r="E54" s="50">
        <v>6035.3055555555547</v>
      </c>
      <c r="F54" s="50">
        <v>6408.333333333333</v>
      </c>
      <c r="G54" s="31">
        <f>(F54-E54)/E54</f>
        <v>6.1807604328235337E-2</v>
      </c>
      <c r="H54" s="50">
        <v>6352.7777777777774</v>
      </c>
      <c r="I54" s="31">
        <f>(F54-H54)/H54</f>
        <v>8.7450808919982675E-3</v>
      </c>
    </row>
    <row r="55" spans="1:9" ht="15.75" customHeight="1" thickBot="1" x14ac:dyDescent="0.25">
      <c r="A55" s="193" t="s">
        <v>191</v>
      </c>
      <c r="B55" s="194"/>
      <c r="C55" s="194"/>
      <c r="D55" s="195"/>
      <c r="E55" s="86">
        <f>SUM(E49:E54)</f>
        <v>80115.663026785711</v>
      </c>
      <c r="F55" s="86">
        <f>SUM(F49:F54)</f>
        <v>87378.319444444438</v>
      </c>
      <c r="G55" s="110">
        <f t="shared" ref="G55" si="6">(F55-E55)/E55</f>
        <v>9.0652141457414459E-2</v>
      </c>
      <c r="H55" s="86">
        <f>SUM(H49:H54)</f>
        <v>88189.319444444438</v>
      </c>
      <c r="I55" s="111">
        <f t="shared" ref="I55" si="7">(F55-H55)/H55</f>
        <v>-9.1961249401736889E-3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>(F57-E57)/E57</f>
        <v>6.6400000000000001E-2</v>
      </c>
      <c r="H57" s="66">
        <v>3999</v>
      </c>
      <c r="I57" s="22">
        <f>(F57-H57)/H57</f>
        <v>0</v>
      </c>
    </row>
    <row r="58" spans="1:9" ht="16.5" x14ac:dyDescent="0.3">
      <c r="A58" s="118"/>
      <c r="B58" s="99" t="s">
        <v>40</v>
      </c>
      <c r="C58" s="15" t="s">
        <v>117</v>
      </c>
      <c r="D58" s="11" t="s">
        <v>114</v>
      </c>
      <c r="E58" s="47">
        <v>2303.4375</v>
      </c>
      <c r="F58" s="70">
        <v>3743</v>
      </c>
      <c r="G58" s="21">
        <f>(F58-E58)/E58</f>
        <v>0.62496269162935825</v>
      </c>
      <c r="H58" s="70">
        <v>3743</v>
      </c>
      <c r="I58" s="21">
        <f>(F58-H58)/H58</f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4556.25</v>
      </c>
      <c r="F59" s="70">
        <v>5649.333333333333</v>
      </c>
      <c r="G59" s="21">
        <f>(F59-E59)/E59</f>
        <v>0.2399085505258344</v>
      </c>
      <c r="H59" s="70">
        <v>5649.333333333333</v>
      </c>
      <c r="I59" s="21">
        <f>(F59-H59)/H59</f>
        <v>0</v>
      </c>
    </row>
    <row r="60" spans="1:9" ht="16.5" x14ac:dyDescent="0.3">
      <c r="A60" s="118"/>
      <c r="B60" s="99" t="s">
        <v>43</v>
      </c>
      <c r="C60" s="15" t="s">
        <v>119</v>
      </c>
      <c r="D60" s="11" t="s">
        <v>114</v>
      </c>
      <c r="E60" s="47">
        <v>3688.4375</v>
      </c>
      <c r="F60" s="47">
        <v>5956</v>
      </c>
      <c r="G60" s="21">
        <f>(F60-E60)/E60</f>
        <v>0.61477590443107688</v>
      </c>
      <c r="H60" s="47">
        <v>5916.4444444444443</v>
      </c>
      <c r="I60" s="21">
        <f>(F60-H60)/H60</f>
        <v>6.6856971153846324E-3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47">
        <v>3621.2767857142853</v>
      </c>
      <c r="F61" s="105">
        <v>5400</v>
      </c>
      <c r="G61" s="21">
        <f>(F61-E61)/E61</f>
        <v>0.49118676078632501</v>
      </c>
      <c r="H61" s="105">
        <v>5270.625</v>
      </c>
      <c r="I61" s="21">
        <f>(F61-H61)/H61</f>
        <v>2.454642475987193E-2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2011.9583333333333</v>
      </c>
      <c r="F62" s="73">
        <v>2850.625</v>
      </c>
      <c r="G62" s="29">
        <f>(F62-E62)/E62</f>
        <v>0.41684097169010298</v>
      </c>
      <c r="H62" s="73">
        <v>2769.375</v>
      </c>
      <c r="I62" s="29">
        <f>(F62-H62)/H62</f>
        <v>2.9338749717896639E-2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4994.5</v>
      </c>
      <c r="F63" s="68">
        <v>6105</v>
      </c>
      <c r="G63" s="21">
        <f>(F63-E63)/E63</f>
        <v>0.22234457903694063</v>
      </c>
      <c r="H63" s="68">
        <v>5910</v>
      </c>
      <c r="I63" s="21">
        <f>(F63-H63)/H63</f>
        <v>3.2994923857868022E-2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20930.3125</v>
      </c>
      <c r="F64" s="70">
        <v>24582.5</v>
      </c>
      <c r="G64" s="21">
        <f>(F64-E64)/E64</f>
        <v>0.17449273631246548</v>
      </c>
      <c r="H64" s="70">
        <v>23582.5</v>
      </c>
      <c r="I64" s="21">
        <f>(F64-H64)/H64</f>
        <v>4.2404325241174601E-2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5086.9642857142862</v>
      </c>
      <c r="F65" s="73">
        <v>6038.75</v>
      </c>
      <c r="G65" s="29">
        <f>(F65-E65)/E65</f>
        <v>0.18710288903710454</v>
      </c>
      <c r="H65" s="73">
        <v>5763.75</v>
      </c>
      <c r="I65" s="29">
        <f>(F65-H65)/H65</f>
        <v>4.7711993060073739E-2</v>
      </c>
    </row>
    <row r="66" spans="1:9" ht="15.75" customHeight="1" thickBot="1" x14ac:dyDescent="0.25">
      <c r="A66" s="193" t="s">
        <v>192</v>
      </c>
      <c r="B66" s="204"/>
      <c r="C66" s="204"/>
      <c r="D66" s="205"/>
      <c r="E66" s="106">
        <f>SUM(E57:E65)</f>
        <v>50943.136904761908</v>
      </c>
      <c r="F66" s="106">
        <f>SUM(F57:F65)</f>
        <v>64324.208333333328</v>
      </c>
      <c r="G66" s="108">
        <f t="shared" ref="G66" si="8">(F66-E66)/E66</f>
        <v>0.26266681326647212</v>
      </c>
      <c r="H66" s="106">
        <f>SUM(H57:H65)</f>
        <v>62604.027777777781</v>
      </c>
      <c r="I66" s="111">
        <f t="shared" ref="I66" si="9">(F66-H66)/H66</f>
        <v>2.7477154691413493E-2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7628.8888888888896</v>
      </c>
      <c r="F68" s="54">
        <v>10875.555555555555</v>
      </c>
      <c r="G68" s="21">
        <f>(F68-E68)/E68</f>
        <v>0.42557529857267673</v>
      </c>
      <c r="H68" s="54">
        <v>11007.5</v>
      </c>
      <c r="I68" s="21">
        <f>(F68-H68)/H68</f>
        <v>-1.1986776692659119E-2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46538.955357142855</v>
      </c>
      <c r="F69" s="46">
        <v>49306.857142857145</v>
      </c>
      <c r="G69" s="21">
        <f>(F69-E69)/E69</f>
        <v>5.9474944473360832E-2</v>
      </c>
      <c r="H69" s="46">
        <v>49306.857142857145</v>
      </c>
      <c r="I69" s="21">
        <f>(F69-H69)/H69</f>
        <v>0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3566.4583333333335</v>
      </c>
      <c r="F70" s="46">
        <v>4948.75</v>
      </c>
      <c r="G70" s="21">
        <f>(F70-E70)/E70</f>
        <v>0.38758105029499379</v>
      </c>
      <c r="H70" s="46">
        <v>4948.75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10766.875000000002</v>
      </c>
      <c r="F71" s="46">
        <v>14209.888888888889</v>
      </c>
      <c r="G71" s="21">
        <f>(F71-E71)/E71</f>
        <v>0.31977838406119569</v>
      </c>
      <c r="H71" s="46">
        <v>14104.25</v>
      </c>
      <c r="I71" s="21">
        <f>(F71-H71)/H71</f>
        <v>7.4898621967767649E-3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6360.25</v>
      </c>
      <c r="F72" s="46">
        <v>8606.1111111111113</v>
      </c>
      <c r="G72" s="21">
        <f>(F72-E72)/E72</f>
        <v>0.3531089361441942</v>
      </c>
      <c r="H72" s="46">
        <v>8330.5555555555547</v>
      </c>
      <c r="I72" s="21">
        <f>(F72-H72)/H72</f>
        <v>3.3077692564188188E-2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3734.4250000000002</v>
      </c>
      <c r="F73" s="58">
        <v>5313.333333333333</v>
      </c>
      <c r="G73" s="31">
        <f>(F73-E73)/E73</f>
        <v>0.42279824426339602</v>
      </c>
      <c r="H73" s="58">
        <v>4913.333333333333</v>
      </c>
      <c r="I73" s="31">
        <f>(F73-H73)/H73</f>
        <v>8.1411126187245594E-2</v>
      </c>
    </row>
    <row r="74" spans="1:9" ht="15.75" customHeight="1" thickBot="1" x14ac:dyDescent="0.25">
      <c r="A74" s="193" t="s">
        <v>214</v>
      </c>
      <c r="B74" s="194"/>
      <c r="C74" s="194"/>
      <c r="D74" s="195"/>
      <c r="E74" s="86">
        <f>SUM(E68:E73)</f>
        <v>78595.852579365092</v>
      </c>
      <c r="F74" s="86">
        <f>SUM(F68:F73)</f>
        <v>93260.496031746021</v>
      </c>
      <c r="G74" s="110">
        <f t="shared" ref="G74" si="10">(F74-E74)/E74</f>
        <v>0.18658291717839384</v>
      </c>
      <c r="H74" s="86">
        <f>SUM(H68:H73)</f>
        <v>92611.246031746021</v>
      </c>
      <c r="I74" s="111">
        <f t="shared" ref="I74" si="11">(F74-H74)/H74</f>
        <v>7.0104876871805062E-3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2235.3194444444443</v>
      </c>
      <c r="F76" s="43">
        <v>3136.875</v>
      </c>
      <c r="G76" s="21">
        <f>(F76-E76)/E76</f>
        <v>0.40332291556638072</v>
      </c>
      <c r="H76" s="43">
        <v>3206.4285714285716</v>
      </c>
      <c r="I76" s="21">
        <f>(F76-H76)/H76</f>
        <v>-2.169191356649592E-2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2747.5590277777778</v>
      </c>
      <c r="F77" s="47">
        <v>3375</v>
      </c>
      <c r="G77" s="21">
        <f>(F77-E77)/E77</f>
        <v>0.2283630545800123</v>
      </c>
      <c r="H77" s="47">
        <v>3414.4444444444443</v>
      </c>
      <c r="I77" s="21">
        <f>(F77-H77)/H77</f>
        <v>-1.1552229092092388E-2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1324.1071428571429</v>
      </c>
      <c r="F78" s="47">
        <v>1450</v>
      </c>
      <c r="G78" s="21">
        <f>(F78-E78)/E78</f>
        <v>9.5077545515846226E-2</v>
      </c>
      <c r="H78" s="47">
        <v>1450.625</v>
      </c>
      <c r="I78" s="21">
        <f>(F78-H78)/H78</f>
        <v>-4.3084877208099956E-4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1571.2472222222223</v>
      </c>
      <c r="F79" s="47">
        <v>2309.4444444444443</v>
      </c>
      <c r="G79" s="21">
        <f>(F79-E79)/E79</f>
        <v>0.46981608736159691</v>
      </c>
      <c r="H79" s="47">
        <v>2258.8888888888887</v>
      </c>
      <c r="I79" s="21">
        <f>(F79-H79)/H79</f>
        <v>2.2380718150516524E-2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3712.5</v>
      </c>
      <c r="F80" s="50">
        <v>5232.5555555555557</v>
      </c>
      <c r="G80" s="21">
        <f>(F80-E80)/E80</f>
        <v>0.40944257388701838</v>
      </c>
      <c r="H80" s="50">
        <v>5014.2222222222226</v>
      </c>
      <c r="I80" s="21">
        <f>(F80-H80)/H80</f>
        <v>4.3542811558234293E-2</v>
      </c>
    </row>
    <row r="81" spans="1:11" ht="15.75" customHeight="1" thickBot="1" x14ac:dyDescent="0.25">
      <c r="A81" s="193" t="s">
        <v>193</v>
      </c>
      <c r="B81" s="194"/>
      <c r="C81" s="194"/>
      <c r="D81" s="195"/>
      <c r="E81" s="86">
        <f>SUM(E76:E80)</f>
        <v>11590.732837301588</v>
      </c>
      <c r="F81" s="86">
        <f>SUM(F76:F80)</f>
        <v>15503.875</v>
      </c>
      <c r="G81" s="110">
        <f t="shared" ref="G81" si="12">(F81-E81)/E81</f>
        <v>0.33760955563612333</v>
      </c>
      <c r="H81" s="86">
        <f>SUM(H76:H80)</f>
        <v>15344.609126984127</v>
      </c>
      <c r="I81" s="111">
        <f t="shared" ref="I81" si="13">(F81-H81)/H81</f>
        <v>1.0379272075154862E-2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1960.2</v>
      </c>
      <c r="F83" s="43">
        <v>2430</v>
      </c>
      <c r="G83" s="22">
        <f>(F83-E83)/E83</f>
        <v>0.23966942148760328</v>
      </c>
      <c r="H83" s="43">
        <v>2431.5</v>
      </c>
      <c r="I83" s="22">
        <f>(F83-H83)/H83</f>
        <v>-6.1690314620604567E-4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1467.1428571428573</v>
      </c>
      <c r="F84" s="47">
        <v>1778.3333333333333</v>
      </c>
      <c r="G84" s="21">
        <f>(F84-E84)/E84</f>
        <v>0.21210645894190178</v>
      </c>
      <c r="H84" s="47">
        <v>1778.3333333333333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788.0625</v>
      </c>
      <c r="F85" s="47">
        <v>1047.5</v>
      </c>
      <c r="G85" s="21">
        <f>(F85-E85)/E85</f>
        <v>0.32920929494805296</v>
      </c>
      <c r="H85" s="47">
        <v>1047.5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9649.3333333333339</v>
      </c>
      <c r="G86" s="21">
        <f>(F86-E86)/E86</f>
        <v>9.2789731974330006E-2</v>
      </c>
      <c r="H86" s="47">
        <v>9649.3333333333339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3950.5249999999996</v>
      </c>
      <c r="F87" s="61">
        <v>4199.2222222222226</v>
      </c>
      <c r="G87" s="21">
        <f>(F87-E87)/E87</f>
        <v>6.2952954916681458E-2</v>
      </c>
      <c r="H87" s="61">
        <v>4199.2222222222226</v>
      </c>
      <c r="I87" s="21">
        <f>(F87-H87)/H87</f>
        <v>0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1506.0250000000001</v>
      </c>
      <c r="F88" s="61">
        <v>2024.2222222222222</v>
      </c>
      <c r="G88" s="21">
        <f>(F88-E88)/E88</f>
        <v>0.34408274910590597</v>
      </c>
      <c r="H88" s="61">
        <v>2017</v>
      </c>
      <c r="I88" s="21">
        <f>(F88-H88)/H88</f>
        <v>3.5806753704621577E-3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1200</v>
      </c>
      <c r="F89" s="137">
        <v>1699.75</v>
      </c>
      <c r="G89" s="23">
        <f>(F89-E89)/E89</f>
        <v>0.41645833333333332</v>
      </c>
      <c r="H89" s="137">
        <v>1668.5</v>
      </c>
      <c r="I89" s="23">
        <f>(F89-H89)/H89</f>
        <v>1.8729397662571173E-2</v>
      </c>
    </row>
    <row r="90" spans="1:11" ht="15.75" customHeight="1" thickBot="1" x14ac:dyDescent="0.25">
      <c r="A90" s="193" t="s">
        <v>194</v>
      </c>
      <c r="B90" s="194"/>
      <c r="C90" s="194"/>
      <c r="D90" s="195"/>
      <c r="E90" s="86">
        <f>SUM(E83:E89)</f>
        <v>19701.955357142859</v>
      </c>
      <c r="F90" s="86">
        <f>SUM(F83:F89)</f>
        <v>22828.361111111113</v>
      </c>
      <c r="G90" s="120">
        <f t="shared" ref="G90:G91" si="14">(F90-E90)/E90</f>
        <v>0.15868504913827192</v>
      </c>
      <c r="H90" s="86">
        <f>SUM(H83:H89)</f>
        <v>22791.388888888891</v>
      </c>
      <c r="I90" s="111">
        <f t="shared" ref="I90:I91" si="15">(F90-H90)/H90</f>
        <v>1.6222013674755506E-3</v>
      </c>
    </row>
    <row r="91" spans="1:11" ht="15.75" customHeight="1" thickBot="1" x14ac:dyDescent="0.25">
      <c r="A91" s="193" t="s">
        <v>195</v>
      </c>
      <c r="B91" s="194"/>
      <c r="C91" s="194"/>
      <c r="D91" s="195"/>
      <c r="E91" s="106">
        <f>SUM(E90+E81+E74+E66+E55+E47+E39+E32)</f>
        <v>354082.84011011908</v>
      </c>
      <c r="F91" s="106">
        <f>SUM(F32,F39,F47,F55,F66,F74,F81,F90)</f>
        <v>420658.82380952383</v>
      </c>
      <c r="G91" s="108">
        <f t="shared" si="14"/>
        <v>0.18802375082254691</v>
      </c>
      <c r="H91" s="106">
        <f>SUM(H32,H39,H47,H55,H66,H74,H81,H90)</f>
        <v>418753.75793650793</v>
      </c>
      <c r="I91" s="121">
        <f t="shared" si="15"/>
        <v>4.5493702131856537E-3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2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7" t="s">
        <v>3</v>
      </c>
      <c r="B13" s="187"/>
      <c r="C13" s="189" t="s">
        <v>0</v>
      </c>
      <c r="D13" s="183" t="s">
        <v>207</v>
      </c>
      <c r="E13" s="183" t="s">
        <v>208</v>
      </c>
      <c r="F13" s="183" t="s">
        <v>209</v>
      </c>
      <c r="G13" s="183" t="s">
        <v>210</v>
      </c>
      <c r="H13" s="183" t="s">
        <v>211</v>
      </c>
      <c r="I13" s="183" t="s">
        <v>212</v>
      </c>
    </row>
    <row r="14" spans="1:9" ht="24.75" customHeight="1" thickBot="1" x14ac:dyDescent="0.25">
      <c r="A14" s="188"/>
      <c r="B14" s="188"/>
      <c r="C14" s="190"/>
      <c r="D14" s="203"/>
      <c r="E14" s="203"/>
      <c r="F14" s="203"/>
      <c r="G14" s="184"/>
      <c r="H14" s="203"/>
      <c r="I14" s="203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4"/>
    </row>
    <row r="16" spans="1:9" ht="16.5" x14ac:dyDescent="0.3">
      <c r="A16" s="91"/>
      <c r="B16" s="165" t="s">
        <v>4</v>
      </c>
      <c r="C16" s="171" t="s">
        <v>163</v>
      </c>
      <c r="D16" s="134">
        <v>1750</v>
      </c>
      <c r="E16" s="42">
        <v>2500</v>
      </c>
      <c r="F16" s="142">
        <v>1750</v>
      </c>
      <c r="G16" s="143">
        <v>2000</v>
      </c>
      <c r="H16" s="134">
        <v>1500</v>
      </c>
      <c r="I16" s="143">
        <v>1900</v>
      </c>
    </row>
    <row r="17" spans="1:9" ht="16.5" x14ac:dyDescent="0.3">
      <c r="A17" s="92"/>
      <c r="B17" s="166" t="s">
        <v>5</v>
      </c>
      <c r="C17" s="172" t="s">
        <v>164</v>
      </c>
      <c r="D17" s="93">
        <v>3750</v>
      </c>
      <c r="E17" s="46">
        <v>2500</v>
      </c>
      <c r="F17" s="174">
        <v>4250</v>
      </c>
      <c r="G17" s="146">
        <v>2750</v>
      </c>
      <c r="H17" s="93">
        <v>3333</v>
      </c>
      <c r="I17" s="146">
        <v>3316.6</v>
      </c>
    </row>
    <row r="18" spans="1:9" ht="16.5" x14ac:dyDescent="0.3">
      <c r="A18" s="92"/>
      <c r="B18" s="166" t="s">
        <v>6</v>
      </c>
      <c r="C18" s="172" t="s">
        <v>165</v>
      </c>
      <c r="D18" s="93">
        <v>1750</v>
      </c>
      <c r="E18" s="46">
        <v>3000</v>
      </c>
      <c r="F18" s="174">
        <v>1500</v>
      </c>
      <c r="G18" s="146">
        <v>2000</v>
      </c>
      <c r="H18" s="93">
        <v>3333</v>
      </c>
      <c r="I18" s="146">
        <v>2316.6</v>
      </c>
    </row>
    <row r="19" spans="1:9" ht="16.5" x14ac:dyDescent="0.3">
      <c r="A19" s="92"/>
      <c r="B19" s="166" t="s">
        <v>7</v>
      </c>
      <c r="C19" s="172" t="s">
        <v>166</v>
      </c>
      <c r="D19" s="93">
        <v>1000</v>
      </c>
      <c r="E19" s="46">
        <v>500</v>
      </c>
      <c r="F19" s="174">
        <v>1250</v>
      </c>
      <c r="G19" s="146">
        <v>1000</v>
      </c>
      <c r="H19" s="93">
        <v>1000</v>
      </c>
      <c r="I19" s="146">
        <v>950</v>
      </c>
    </row>
    <row r="20" spans="1:9" ht="16.5" x14ac:dyDescent="0.3">
      <c r="A20" s="92"/>
      <c r="B20" s="166" t="s">
        <v>8</v>
      </c>
      <c r="C20" s="172" t="s">
        <v>167</v>
      </c>
      <c r="D20" s="93">
        <v>6500</v>
      </c>
      <c r="E20" s="46">
        <v>8000</v>
      </c>
      <c r="F20" s="174">
        <v>4250</v>
      </c>
      <c r="G20" s="146">
        <v>10000</v>
      </c>
      <c r="H20" s="93">
        <v>6000</v>
      </c>
      <c r="I20" s="146">
        <v>6950</v>
      </c>
    </row>
    <row r="21" spans="1:9" ht="16.5" x14ac:dyDescent="0.3">
      <c r="A21" s="92"/>
      <c r="B21" s="166" t="s">
        <v>9</v>
      </c>
      <c r="C21" s="172" t="s">
        <v>168</v>
      </c>
      <c r="D21" s="93">
        <v>2750</v>
      </c>
      <c r="E21" s="46">
        <v>2000</v>
      </c>
      <c r="F21" s="174">
        <v>1125</v>
      </c>
      <c r="G21" s="146">
        <v>2750</v>
      </c>
      <c r="H21" s="93">
        <v>2083</v>
      </c>
      <c r="I21" s="146">
        <v>2141.6</v>
      </c>
    </row>
    <row r="22" spans="1:9" ht="16.5" x14ac:dyDescent="0.3">
      <c r="A22" s="92"/>
      <c r="B22" s="166" t="s">
        <v>10</v>
      </c>
      <c r="C22" s="172" t="s">
        <v>169</v>
      </c>
      <c r="D22" s="93">
        <v>1500</v>
      </c>
      <c r="E22" s="46">
        <v>1500</v>
      </c>
      <c r="F22" s="174">
        <v>1000</v>
      </c>
      <c r="G22" s="146">
        <v>1500</v>
      </c>
      <c r="H22" s="93">
        <v>1083</v>
      </c>
      <c r="I22" s="146">
        <v>1316.6</v>
      </c>
    </row>
    <row r="23" spans="1:9" ht="16.5" x14ac:dyDescent="0.3">
      <c r="A23" s="92"/>
      <c r="B23" s="166" t="s">
        <v>11</v>
      </c>
      <c r="C23" s="172" t="s">
        <v>170</v>
      </c>
      <c r="D23" s="93">
        <v>500</v>
      </c>
      <c r="E23" s="46">
        <v>500</v>
      </c>
      <c r="F23" s="174">
        <v>500</v>
      </c>
      <c r="G23" s="146">
        <v>500</v>
      </c>
      <c r="H23" s="93">
        <v>400</v>
      </c>
      <c r="I23" s="146">
        <v>480</v>
      </c>
    </row>
    <row r="24" spans="1:9" ht="16.5" x14ac:dyDescent="0.3">
      <c r="A24" s="92"/>
      <c r="B24" s="166" t="s">
        <v>12</v>
      </c>
      <c r="C24" s="172" t="s">
        <v>171</v>
      </c>
      <c r="D24" s="93"/>
      <c r="E24" s="46">
        <v>500</v>
      </c>
      <c r="F24" s="174">
        <v>500</v>
      </c>
      <c r="G24" s="146">
        <v>625</v>
      </c>
      <c r="H24" s="93">
        <v>666</v>
      </c>
      <c r="I24" s="146">
        <v>572.75</v>
      </c>
    </row>
    <row r="25" spans="1:9" ht="16.5" x14ac:dyDescent="0.3">
      <c r="A25" s="92"/>
      <c r="B25" s="166" t="s">
        <v>13</v>
      </c>
      <c r="C25" s="172" t="s">
        <v>172</v>
      </c>
      <c r="D25" s="93">
        <v>750</v>
      </c>
      <c r="E25" s="46">
        <v>500</v>
      </c>
      <c r="F25" s="174">
        <v>500</v>
      </c>
      <c r="G25" s="146">
        <v>750</v>
      </c>
      <c r="H25" s="93">
        <v>500</v>
      </c>
      <c r="I25" s="146">
        <v>600</v>
      </c>
    </row>
    <row r="26" spans="1:9" ht="16.5" x14ac:dyDescent="0.3">
      <c r="A26" s="92"/>
      <c r="B26" s="166" t="s">
        <v>14</v>
      </c>
      <c r="C26" s="172" t="s">
        <v>173</v>
      </c>
      <c r="D26" s="93">
        <v>500</v>
      </c>
      <c r="E26" s="46">
        <v>500</v>
      </c>
      <c r="F26" s="174">
        <v>500</v>
      </c>
      <c r="G26" s="146">
        <v>625</v>
      </c>
      <c r="H26" s="93">
        <v>500</v>
      </c>
      <c r="I26" s="146">
        <v>525</v>
      </c>
    </row>
    <row r="27" spans="1:9" ht="16.5" x14ac:dyDescent="0.3">
      <c r="A27" s="92"/>
      <c r="B27" s="166" t="s">
        <v>15</v>
      </c>
      <c r="C27" s="172" t="s">
        <v>174</v>
      </c>
      <c r="D27" s="93">
        <v>1500</v>
      </c>
      <c r="E27" s="46">
        <v>1500</v>
      </c>
      <c r="F27" s="174">
        <v>1250</v>
      </c>
      <c r="G27" s="146">
        <v>1000</v>
      </c>
      <c r="H27" s="93">
        <v>1083</v>
      </c>
      <c r="I27" s="146">
        <v>1266.5999999999999</v>
      </c>
    </row>
    <row r="28" spans="1:9" ht="16.5" x14ac:dyDescent="0.3">
      <c r="A28" s="92"/>
      <c r="B28" s="166" t="s">
        <v>16</v>
      </c>
      <c r="C28" s="172" t="s">
        <v>175</v>
      </c>
      <c r="D28" s="93">
        <v>500</v>
      </c>
      <c r="E28" s="46">
        <v>500</v>
      </c>
      <c r="F28" s="174">
        <v>500</v>
      </c>
      <c r="G28" s="146">
        <v>625</v>
      </c>
      <c r="H28" s="93">
        <v>750</v>
      </c>
      <c r="I28" s="146">
        <v>575</v>
      </c>
    </row>
    <row r="29" spans="1:9" ht="16.5" x14ac:dyDescent="0.3">
      <c r="A29" s="92"/>
      <c r="B29" s="168" t="s">
        <v>17</v>
      </c>
      <c r="C29" s="172" t="s">
        <v>176</v>
      </c>
      <c r="D29" s="93"/>
      <c r="E29" s="46">
        <v>1500</v>
      </c>
      <c r="F29" s="174"/>
      <c r="G29" s="146">
        <v>1000</v>
      </c>
      <c r="H29" s="93">
        <v>1166</v>
      </c>
      <c r="I29" s="146">
        <v>1222</v>
      </c>
    </row>
    <row r="30" spans="1:9" ht="16.5" x14ac:dyDescent="0.3">
      <c r="A30" s="92"/>
      <c r="B30" s="166" t="s">
        <v>18</v>
      </c>
      <c r="C30" s="172" t="s">
        <v>177</v>
      </c>
      <c r="D30" s="93">
        <v>2500</v>
      </c>
      <c r="E30" s="46">
        <v>2500</v>
      </c>
      <c r="F30" s="174">
        <v>1750</v>
      </c>
      <c r="G30" s="146">
        <v>1375</v>
      </c>
      <c r="H30" s="93">
        <v>1333</v>
      </c>
      <c r="I30" s="146">
        <v>1891.6</v>
      </c>
    </row>
    <row r="31" spans="1:9" ht="17.25" thickBot="1" x14ac:dyDescent="0.35">
      <c r="A31" s="94"/>
      <c r="B31" s="167" t="s">
        <v>19</v>
      </c>
      <c r="C31" s="173" t="s">
        <v>178</v>
      </c>
      <c r="D31" s="136">
        <v>1250</v>
      </c>
      <c r="E31" s="49">
        <v>1500</v>
      </c>
      <c r="F31" s="175">
        <v>1500</v>
      </c>
      <c r="G31" s="95">
        <v>1500</v>
      </c>
      <c r="H31" s="136">
        <v>1166</v>
      </c>
      <c r="I31" s="95">
        <v>1383.2</v>
      </c>
    </row>
    <row r="32" spans="1:9" ht="17.25" customHeight="1" thickBot="1" x14ac:dyDescent="0.3">
      <c r="A32" s="90" t="s">
        <v>20</v>
      </c>
      <c r="B32" s="150" t="s">
        <v>21</v>
      </c>
      <c r="C32" s="169"/>
      <c r="D32" s="170"/>
      <c r="E32" s="153"/>
      <c r="F32" s="154"/>
      <c r="G32" s="170"/>
      <c r="H32" s="155"/>
      <c r="I32" s="156"/>
    </row>
    <row r="33" spans="1:9" ht="16.5" x14ac:dyDescent="0.3">
      <c r="A33" s="91"/>
      <c r="B33" s="141" t="s">
        <v>26</v>
      </c>
      <c r="C33" s="157" t="s">
        <v>179</v>
      </c>
      <c r="D33" s="134">
        <v>2000</v>
      </c>
      <c r="E33" s="42">
        <v>2500</v>
      </c>
      <c r="F33" s="142">
        <v>2250</v>
      </c>
      <c r="G33" s="143">
        <v>3000</v>
      </c>
      <c r="H33" s="135">
        <v>2166</v>
      </c>
      <c r="I33" s="143">
        <v>2383.1999999999998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46">
        <v>2500</v>
      </c>
      <c r="F34" s="145">
        <v>2250</v>
      </c>
      <c r="G34" s="146">
        <v>3000</v>
      </c>
      <c r="H34" s="32">
        <v>2000</v>
      </c>
      <c r="I34" s="146">
        <v>2350</v>
      </c>
    </row>
    <row r="35" spans="1:9" ht="16.5" x14ac:dyDescent="0.3">
      <c r="A35" s="92"/>
      <c r="B35" s="149" t="s">
        <v>28</v>
      </c>
      <c r="C35" s="15" t="s">
        <v>181</v>
      </c>
      <c r="D35" s="93">
        <v>1000</v>
      </c>
      <c r="E35" s="46">
        <v>1000</v>
      </c>
      <c r="F35" s="145">
        <v>2250</v>
      </c>
      <c r="G35" s="146">
        <v>1250</v>
      </c>
      <c r="H35" s="32">
        <v>1333</v>
      </c>
      <c r="I35" s="146">
        <v>1366.6</v>
      </c>
    </row>
    <row r="36" spans="1:9" ht="16.5" x14ac:dyDescent="0.3">
      <c r="A36" s="92"/>
      <c r="B36" s="144" t="s">
        <v>29</v>
      </c>
      <c r="C36" s="15" t="s">
        <v>182</v>
      </c>
      <c r="D36" s="93">
        <v>1500</v>
      </c>
      <c r="E36" s="46">
        <v>1500</v>
      </c>
      <c r="F36" s="145">
        <v>2250</v>
      </c>
      <c r="G36" s="146">
        <v>2000</v>
      </c>
      <c r="H36" s="32">
        <v>1000</v>
      </c>
      <c r="I36" s="146">
        <v>1650</v>
      </c>
    </row>
    <row r="37" spans="1:9" ht="16.5" customHeight="1" thickBot="1" x14ac:dyDescent="0.35">
      <c r="A37" s="94"/>
      <c r="B37" s="176" t="s">
        <v>30</v>
      </c>
      <c r="C37" s="16" t="s">
        <v>183</v>
      </c>
      <c r="D37" s="136">
        <v>1250</v>
      </c>
      <c r="E37" s="49">
        <v>1500</v>
      </c>
      <c r="F37" s="148">
        <v>2000</v>
      </c>
      <c r="G37" s="95">
        <v>1500</v>
      </c>
      <c r="H37" s="137">
        <v>1333</v>
      </c>
      <c r="I37" s="95">
        <v>1516.6</v>
      </c>
    </row>
    <row r="38" spans="1:9" ht="17.25" customHeight="1" thickBot="1" x14ac:dyDescent="0.3">
      <c r="A38" s="90" t="s">
        <v>25</v>
      </c>
      <c r="B38" s="150" t="s">
        <v>51</v>
      </c>
      <c r="C38" s="151"/>
      <c r="D38" s="152"/>
      <c r="E38" s="158"/>
      <c r="F38" s="154"/>
      <c r="G38" s="159"/>
      <c r="H38" s="160"/>
      <c r="I38" s="95"/>
    </row>
    <row r="39" spans="1:9" ht="16.5" x14ac:dyDescent="0.3">
      <c r="A39" s="91"/>
      <c r="B39" s="141" t="s">
        <v>31</v>
      </c>
      <c r="C39" s="157" t="s">
        <v>213</v>
      </c>
      <c r="D39" s="42">
        <v>30500</v>
      </c>
      <c r="E39" s="42">
        <v>32000</v>
      </c>
      <c r="F39" s="142">
        <v>28000</v>
      </c>
      <c r="G39" s="161">
        <v>30000</v>
      </c>
      <c r="H39" s="162">
        <v>30000</v>
      </c>
      <c r="I39" s="143">
        <v>30100</v>
      </c>
    </row>
    <row r="40" spans="1:9" ht="17.25" thickBot="1" x14ac:dyDescent="0.35">
      <c r="A40" s="94"/>
      <c r="B40" s="147" t="s">
        <v>32</v>
      </c>
      <c r="C40" s="16" t="s">
        <v>185</v>
      </c>
      <c r="D40" s="49">
        <v>20000</v>
      </c>
      <c r="E40" s="49">
        <v>20000</v>
      </c>
      <c r="F40" s="148">
        <v>16000</v>
      </c>
      <c r="G40" s="85">
        <v>18000</v>
      </c>
      <c r="H40" s="163">
        <v>21333</v>
      </c>
      <c r="I40" s="95">
        <v>19066.599999999999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27-01-2020</vt:lpstr>
      <vt:lpstr>By Order</vt:lpstr>
      <vt:lpstr>All Stores</vt:lpstr>
      <vt:lpstr>'27-01-2020'!Print_Titles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2020-01-30T12:17:58Z</cp:lastPrinted>
  <dcterms:created xsi:type="dcterms:W3CDTF">2010-10-20T06:23:14Z</dcterms:created>
  <dcterms:modified xsi:type="dcterms:W3CDTF">2020-01-30T12:29:06Z</dcterms:modified>
</cp:coreProperties>
</file>