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11-02-2020" sheetId="9" r:id="rId4"/>
    <sheet name="By Order" sheetId="11" r:id="rId5"/>
    <sheet name="All Stores" sheetId="12" r:id="rId6"/>
  </sheets>
  <definedNames>
    <definedName name="_xlnm.Print_Titles" localSheetId="3">'11-02-2020'!$12:$14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3" i="11" l="1"/>
  <c r="G83" i="11"/>
  <c r="I86" i="11"/>
  <c r="G86" i="11"/>
  <c r="I89" i="11"/>
  <c r="G89" i="11"/>
  <c r="I85" i="11"/>
  <c r="G85" i="11"/>
  <c r="I84" i="11"/>
  <c r="G84" i="11"/>
  <c r="I88" i="11"/>
  <c r="G88" i="11"/>
  <c r="I87" i="11"/>
  <c r="G87" i="11"/>
  <c r="I77" i="11"/>
  <c r="G77" i="11"/>
  <c r="I76" i="11"/>
  <c r="G76" i="11"/>
  <c r="I79" i="11"/>
  <c r="G79" i="11"/>
  <c r="I78" i="11"/>
  <c r="G78" i="11"/>
  <c r="I80" i="11"/>
  <c r="G80" i="11"/>
  <c r="I71" i="11"/>
  <c r="G71" i="11"/>
  <c r="I72" i="11"/>
  <c r="G72" i="11"/>
  <c r="I68" i="11"/>
  <c r="G68" i="11"/>
  <c r="I73" i="11"/>
  <c r="G73" i="11"/>
  <c r="I70" i="11"/>
  <c r="G70" i="11"/>
  <c r="I69" i="11"/>
  <c r="G69" i="11"/>
  <c r="I61" i="11"/>
  <c r="G61" i="11"/>
  <c r="I57" i="11"/>
  <c r="G57" i="11"/>
  <c r="I62" i="11"/>
  <c r="G62" i="11"/>
  <c r="I63" i="11"/>
  <c r="G63" i="11"/>
  <c r="I60" i="11"/>
  <c r="G60" i="11"/>
  <c r="I65" i="11"/>
  <c r="G65" i="11"/>
  <c r="I64" i="11"/>
  <c r="G64" i="11"/>
  <c r="I59" i="11"/>
  <c r="G59" i="11"/>
  <c r="I58" i="11"/>
  <c r="G58" i="11"/>
  <c r="I50" i="11"/>
  <c r="G50" i="11"/>
  <c r="I54" i="11"/>
  <c r="G54" i="11"/>
  <c r="I53" i="11"/>
  <c r="G53" i="11"/>
  <c r="I52" i="11"/>
  <c r="G52" i="11"/>
  <c r="I51" i="11"/>
  <c r="G51" i="11"/>
  <c r="I49" i="11"/>
  <c r="G49" i="11"/>
  <c r="I43" i="11"/>
  <c r="G43" i="11"/>
  <c r="I42" i="11"/>
  <c r="G42" i="11"/>
  <c r="I44" i="11"/>
  <c r="G44" i="11"/>
  <c r="I46" i="11"/>
  <c r="G46" i="11"/>
  <c r="I41" i="11"/>
  <c r="G41" i="11"/>
  <c r="I45" i="11"/>
  <c r="G45" i="11"/>
  <c r="I34" i="11"/>
  <c r="G34" i="11"/>
  <c r="I35" i="11"/>
  <c r="G35" i="11"/>
  <c r="I37" i="11"/>
  <c r="G37" i="11"/>
  <c r="I38" i="11"/>
  <c r="G38" i="11"/>
  <c r="I36" i="11"/>
  <c r="G36" i="11"/>
  <c r="I26" i="11"/>
  <c r="G26" i="11"/>
  <c r="I25" i="11"/>
  <c r="G25" i="11"/>
  <c r="I27" i="11"/>
  <c r="G27" i="11"/>
  <c r="I17" i="11"/>
  <c r="G17" i="11"/>
  <c r="I29" i="11"/>
  <c r="G29" i="11"/>
  <c r="I19" i="11"/>
  <c r="G19" i="11"/>
  <c r="I23" i="11"/>
  <c r="G23" i="11"/>
  <c r="I21" i="11"/>
  <c r="G21" i="11"/>
  <c r="I30" i="11"/>
  <c r="G30" i="11"/>
  <c r="I18" i="11"/>
  <c r="G18" i="11"/>
  <c r="I16" i="11"/>
  <c r="G16" i="11"/>
  <c r="I22" i="11"/>
  <c r="G22" i="11"/>
  <c r="I31" i="11"/>
  <c r="G31" i="11"/>
  <c r="I28" i="11"/>
  <c r="G28" i="11"/>
  <c r="I24" i="11"/>
  <c r="G24" i="11"/>
  <c r="I20" i="11"/>
  <c r="G20" i="11"/>
  <c r="D40" i="8" l="1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<sst xmlns="http://schemas.openxmlformats.org/spreadsheetml/2006/main" count="848" uniqueCount="225">
  <si>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</si>
  <si>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</si>
  <si>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</si>
  <si>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</si>
  <si>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</si>
  <si>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</si>
  <si>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</si>
  <si>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</si>
  <si>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</si>
  <si>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</si>
  <si>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</si>
  <si>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</si>
  <si>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</si>
  <si>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</si>
  <si>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</si>
  <si>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</si>
  <si>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</si>
  <si>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</si>
  <si>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</si>
  <si>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</si>
  <si>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</si>
  <si>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</si>
  <si>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</si>
  <si>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</si>
  <si>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</si>
  <si>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</si>
  <si>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</si>
  <si>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</si>
  <si>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</si>
  <si>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</si>
  <si>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</si>
  <si>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</si>
  <si>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</si>
  <si>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</si>
  <si>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</si>
  <si>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</si>
  <si>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</si>
  <si>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</si>
  <si>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</si>
  <si>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</si>
  <si>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</si>
  <si>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</si>
  <si>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</si>
  <si>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</si>
  <si>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</si>
  <si>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</si>
  <si>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</si>
  <si>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</si>
  <si>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</si>
  <si>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</si>
  <si>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</si>
  <si>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</si>
  <si>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</si>
  <si>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</si>
  <si>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</si>
  <si>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</si>
  <si>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</si>
  <si>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</si>
  <si>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</si>
  <si>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</si>
  <si>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</si>
  <si>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</si>
  <si>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</si>
  <si>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</si>
  <si>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</si>
  <si>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</si>
  <si>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</si>
  <si>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</si>
  <si>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</si>
  <si>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</si>
  <si>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</si>
  <si>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</si>
  <si>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</si>
  <si>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</si>
  <si>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</si>
  <si>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</si>
  <si>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</si>
  <si>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</si>
  <si>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</si>
  <si>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</si>
  <si>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</si>
  <si>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</si>
  <si>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</si>
  <si>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</si>
  <si>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</si>
  <si>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</si>
  <si>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</si>
  <si>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</si>
  <si>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</si>
  <si>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</si>
  <si>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</si>
  <si>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</si>
  <si>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</si>
  <si>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</si>
  <si>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</si>
  <si>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</si>
  <si>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</si>
  <si>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</si>
  <si>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</si>
  <si>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</si>
  <si>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</si>
  <si>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</si>
  <si>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</si>
  <si>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</si>
  <si>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</si>
  <si>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</si>
  <si>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</si>
  <si>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</si>
  <si>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</si>
  <si>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</si>
  <si>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</si>
  <si>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</si>
  <si>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</si>
  <si>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</si>
  <si>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</si>
  <si>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</si>
  <si>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</si>
  <si>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</si>
  <si>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</si>
  <si>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</si>
  <si>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</si>
  <si>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</si>
  <si>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</si>
  <si>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</si>
  <si>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</si>
  <si>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</si>
  <si>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</si>
  <si>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</si>
  <si>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</si>
  <si>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</si>
  <si>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</si>
  <si>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</si>
  <si>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</si>
  <si>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</si>
  <si>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</si>
  <si>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</si>
  <si>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</si>
  <si>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</si>
  <si>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</si>
  <si>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</si>
  <si>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</si>
  <si>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</si>
  <si>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</si>
  <si>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</si>
  <si>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</si>
  <si>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</si>
  <si>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</si>
  <si>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</si>
  <si>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</si>
  <si>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</si>
  <si>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</si>
  <si>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</si>
  <si>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</si>
  <si>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</si>
  <si>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</si>
  <si>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</si>
  <si>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</si>
  <si>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</si>
  <si>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</si>
  <si>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</si>
  <si>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</si>
  <si>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</si>
  <si>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</si>
  <si>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</si>
  <si>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</si>
  <si>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</si>
  <si>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</si>
  <si>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</si>
  <si>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</si>
  <si>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</si>
  <si>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</si>
  <si>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</si>
  <si>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</si>
  <si>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</si>
  <si>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</si>
  <si>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</si>
  <si>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</si>
  <si>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</si>
  <si>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</si>
  <si>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</si>
  <si>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</si>
  <si>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</si>
  <si>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</si>
  <si>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</si>
  <si>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</si>
  <si>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</si>
  <si>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</si>
  <si>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</si>
  <si>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</si>
  <si>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</si>
  <si>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</si>
  <si>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</si>
  <si>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</si>
  <si>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</si>
  <si>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</si>
  <si>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</si>
  <si>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</si>
  <si>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</si>
  <si>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</si>
  <si>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</si>
  <si>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</si>
  <si>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</si>
  <si>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</si>
  <si>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</si>
  <si>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</si>
  <si>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</si>
  <si>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</si>
  <si>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</si>
  <si>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</si>
  <si>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</si>
  <si>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</si>
  <si>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</si>
  <si>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</si>
  <si>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</si>
  <si>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</si>
  <si>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</si>
  <si>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</si>
  <si>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شباط 2019 (ل.ل.)</t>
  </si>
  <si>
    <t>معدل أسعار  السوبرماركات في 03-02-2020 (ل.ل.)</t>
  </si>
  <si>
    <t>معدل أسعار المحلات والملاحم في 03-02-2020 (ل.ل.)</t>
  </si>
  <si>
    <t>المعدل العام للأسعار في 03-02-2020  (ل.ل.)</t>
  </si>
  <si>
    <t>معدل أسعار  السوبرماركات في 11-02-2020 (ل.ل.)</t>
  </si>
  <si>
    <t xml:space="preserve"> التاريخ 11 شباط 2020</t>
  </si>
  <si>
    <t>معدل أسعار المحلات والملاحم في 11-02-2020 (ل.ل.)</t>
  </si>
  <si>
    <t>المعدل العام للأسعار في 11-02-2020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</si>
</sst>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4" fillId="0" borderId="36" xfId="0" applyFont="1" applyBorder="1" applyAlignment="1">
      <alignment horizontal="right" vertical="center" indent="1"/>
    </xf>
    <xf numFmtId="0" fontId="4" fillId="0" borderId="37" xfId="0" applyFont="1" applyBorder="1" applyAlignment="1">
      <alignment horizontal="right" vertical="center" indent="1"/>
    </xf>
    <xf numFmtId="0" fontId="4" fillId="0" borderId="38" xfId="0" applyFont="1" applyBorder="1" applyAlignment="1">
      <alignment horizontal="right" vertical="center" indent="1"/>
    </xf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6" t="s">
        <v>202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7" t="s">
        <v>3</v>
      </c>
      <c r="B12" s="173"/>
      <c r="C12" s="171" t="s">
        <v>0</v>
      </c>
      <c r="D12" s="169" t="s">
        <v>23</v>
      </c>
      <c r="E12" s="169" t="s">
        <v>217</v>
      </c>
      <c r="F12" s="169" t="s">
        <v>221</v>
      </c>
      <c r="G12" s="169" t="s">
        <v>197</v>
      </c>
      <c r="H12" s="169" t="s">
        <v>218</v>
      </c>
      <c r="I12" s="169" t="s">
        <v>187</v>
      </c>
    </row>
    <row r="13" spans="1:9" ht="38.25" customHeight="1" thickBot="1" x14ac:dyDescent="0.25">
      <c r="A13" s="168"/>
      <c r="B13" s="174"/>
      <c r="C13" s="172"/>
      <c r="D13" s="170"/>
      <c r="E13" s="170"/>
      <c r="F13" s="170"/>
      <c r="G13" s="170"/>
      <c r="H13" s="170"/>
      <c r="I13" s="17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1650.1957500000001</v>
      </c>
      <c r="F15" s="43">
        <v>1512.8</v>
      </c>
      <c r="G15" s="45">
        <f t="shared" ref="G15:G30" si="0">(F15-E15)/E15</f>
        <v>-8.3260273819030339E-2</v>
      </c>
      <c r="H15" s="43">
        <v>1733.8</v>
      </c>
      <c r="I15" s="45">
        <f>(F15-H15)/H15</f>
        <v>-0.12746568231629946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2245.25425</v>
      </c>
      <c r="F16" s="47">
        <v>2859.7777777777778</v>
      </c>
      <c r="G16" s="48">
        <f t="shared" si="0"/>
        <v>0.27369885961813806</v>
      </c>
      <c r="H16" s="47">
        <v>3216.6666666666665</v>
      </c>
      <c r="I16" s="44">
        <f t="shared" ref="I16:I30" si="1">(F16-H16)/H16</f>
        <v>-0.11094991364421411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2723.9749999999999</v>
      </c>
      <c r="F17" s="47">
        <v>1826.4444444444443</v>
      </c>
      <c r="G17" s="48">
        <f t="shared" si="0"/>
        <v>-0.32949294892778225</v>
      </c>
      <c r="H17" s="47">
        <v>1732</v>
      </c>
      <c r="I17" s="44">
        <f>(F17-H17)/H17</f>
        <v>5.4529124967923989E-2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828.55825000000004</v>
      </c>
      <c r="F18" s="47">
        <v>999.8</v>
      </c>
      <c r="G18" s="48">
        <f t="shared" si="0"/>
        <v>0.20667436477761209</v>
      </c>
      <c r="H18" s="47">
        <v>798.8</v>
      </c>
      <c r="I18" s="44">
        <f t="shared" si="1"/>
        <v>0.25162744116174263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4846.2</v>
      </c>
      <c r="F19" s="47">
        <v>6273.5</v>
      </c>
      <c r="G19" s="48">
        <f>(F19-E19)/E19</f>
        <v>0.29451941727539105</v>
      </c>
      <c r="H19" s="47">
        <v>6336</v>
      </c>
      <c r="I19" s="44">
        <f>(F19-H19)/H19</f>
        <v>-9.8642676767676761E-3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1904.59575</v>
      </c>
      <c r="F20" s="47">
        <v>2274</v>
      </c>
      <c r="G20" s="48">
        <f t="shared" si="0"/>
        <v>0.19395415011295708</v>
      </c>
      <c r="H20" s="47">
        <v>2504</v>
      </c>
      <c r="I20" s="44">
        <f t="shared" si="1"/>
        <v>-9.1853035143769968E-2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1281.7375</v>
      </c>
      <c r="F21" s="47">
        <v>1389.7</v>
      </c>
      <c r="G21" s="48">
        <f t="shared" si="0"/>
        <v>8.423136562673722E-2</v>
      </c>
      <c r="H21" s="47">
        <v>1544</v>
      </c>
      <c r="I21" s="44">
        <f t="shared" si="1"/>
        <v>-9.9935233160621736E-2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597.59175000000005</v>
      </c>
      <c r="F22" s="47">
        <v>481.5</v>
      </c>
      <c r="G22" s="48">
        <f t="shared" si="0"/>
        <v>-0.19426598509768589</v>
      </c>
      <c r="H22" s="47">
        <v>413.8</v>
      </c>
      <c r="I22" s="44">
        <f t="shared" si="1"/>
        <v>0.16360560657322376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625.30624999999998</v>
      </c>
      <c r="F23" s="47">
        <v>644</v>
      </c>
      <c r="G23" s="48">
        <f t="shared" si="0"/>
        <v>2.9895351277873881E-2</v>
      </c>
      <c r="H23" s="47">
        <v>679</v>
      </c>
      <c r="I23" s="44">
        <f t="shared" si="1"/>
        <v>-5.1546391752577317E-2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613.20824999999991</v>
      </c>
      <c r="F24" s="47">
        <v>671.11111111111109</v>
      </c>
      <c r="G24" s="48">
        <f t="shared" si="0"/>
        <v>9.4426096046671237E-2</v>
      </c>
      <c r="H24" s="47">
        <v>732.22222222222217</v>
      </c>
      <c r="I24" s="44">
        <f t="shared" si="1"/>
        <v>-8.3459787556904377E-2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609.5625</v>
      </c>
      <c r="F25" s="47">
        <v>620</v>
      </c>
      <c r="G25" s="48">
        <f t="shared" si="0"/>
        <v>1.7122936532349021E-2</v>
      </c>
      <c r="H25" s="47">
        <v>635</v>
      </c>
      <c r="I25" s="44">
        <f t="shared" si="1"/>
        <v>-2.3622047244094488E-2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1746.7582499999999</v>
      </c>
      <c r="F26" s="47">
        <v>1869.8</v>
      </c>
      <c r="G26" s="48">
        <f t="shared" si="0"/>
        <v>7.0440056601994067E-2</v>
      </c>
      <c r="H26" s="47">
        <v>1648.8</v>
      </c>
      <c r="I26" s="44">
        <f t="shared" si="1"/>
        <v>0.13403687530325084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618.71249999999998</v>
      </c>
      <c r="F27" s="47">
        <v>509.77777777777777</v>
      </c>
      <c r="G27" s="48">
        <f t="shared" si="0"/>
        <v>-0.17606678743717349</v>
      </c>
      <c r="H27" s="47">
        <v>682.22222222222217</v>
      </c>
      <c r="I27" s="44">
        <f t="shared" si="1"/>
        <v>-0.25276872964169378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1329.5</v>
      </c>
      <c r="F28" s="47">
        <v>987.8</v>
      </c>
      <c r="G28" s="48">
        <f t="shared" si="0"/>
        <v>-0.25701391500564125</v>
      </c>
      <c r="H28" s="47">
        <v>1049</v>
      </c>
      <c r="I28" s="44">
        <f t="shared" si="1"/>
        <v>-5.834127740705438E-2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1330.1499999999999</v>
      </c>
      <c r="F29" s="47">
        <v>1970</v>
      </c>
      <c r="G29" s="48">
        <f t="shared" si="0"/>
        <v>0.48103597338646031</v>
      </c>
      <c r="H29" s="47">
        <v>2025.5555555555557</v>
      </c>
      <c r="I29" s="44">
        <f t="shared" si="1"/>
        <v>-2.7427317608337953E-2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1313.7539999999999</v>
      </c>
      <c r="F30" s="50">
        <v>1448</v>
      </c>
      <c r="G30" s="51">
        <f t="shared" si="0"/>
        <v>0.10218503616354363</v>
      </c>
      <c r="H30" s="50">
        <v>1424</v>
      </c>
      <c r="I30" s="56">
        <f t="shared" si="1"/>
        <v>1.6853932584269662E-2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2283.3522499999999</v>
      </c>
      <c r="F32" s="43">
        <v>2272</v>
      </c>
      <c r="G32" s="45">
        <f>(F32-E32)/E32</f>
        <v>-4.9717471318759133E-3</v>
      </c>
      <c r="H32" s="43">
        <v>2403.75</v>
      </c>
      <c r="I32" s="44">
        <f>(F32-H32)/H32</f>
        <v>-5.4810192407696308E-2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2144.7000000000003</v>
      </c>
      <c r="F33" s="47">
        <v>2109.7777777777778</v>
      </c>
      <c r="G33" s="48">
        <f>(F33-E33)/E33</f>
        <v>-1.6283033628116957E-2</v>
      </c>
      <c r="H33" s="47">
        <v>2147.5555555555557</v>
      </c>
      <c r="I33" s="44">
        <f>(F33-H33)/H33</f>
        <v>-1.7591059602649031E-2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1201.205125</v>
      </c>
      <c r="F34" s="47">
        <v>1440</v>
      </c>
      <c r="G34" s="48">
        <f>(F34-E34)/E34</f>
        <v>0.19879608405766672</v>
      </c>
      <c r="H34" s="47">
        <v>1395</v>
      </c>
      <c r="I34" s="44">
        <f>(F34-H34)/H34</f>
        <v>3.2258064516129031E-2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1397.6948749999999</v>
      </c>
      <c r="F35" s="47">
        <v>1357.8</v>
      </c>
      <c r="G35" s="48">
        <f>(F35-E35)/E35</f>
        <v>-2.854333639879731E-2</v>
      </c>
      <c r="H35" s="47">
        <v>1553.75</v>
      </c>
      <c r="I35" s="44">
        <f>(F35-H35)/H35</f>
        <v>-0.12611423974255836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1053.59575</v>
      </c>
      <c r="F36" s="50">
        <v>1419.8</v>
      </c>
      <c r="G36" s="51">
        <f>(F36-E36)/E36</f>
        <v>0.34757567121925087</v>
      </c>
      <c r="H36" s="50">
        <v>1512.8</v>
      </c>
      <c r="I36" s="56">
        <f>(F36-H36)/H36</f>
        <v>-6.1475409836065573E-2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26761.502777777776</v>
      </c>
      <c r="F38" s="43">
        <v>33553.111111111109</v>
      </c>
      <c r="G38" s="45">
        <f t="shared" ref="G38:G43" si="2">(F38-E38)/E38</f>
        <v>0.25378277108462499</v>
      </c>
      <c r="H38" s="43">
        <v>33080.888888888891</v>
      </c>
      <c r="I38" s="44">
        <f t="shared" ref="I38:I43" si="3">(F38-H38)/H38</f>
        <v>1.4274774290627588E-2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15513.891666666666</v>
      </c>
      <c r="F39" s="57">
        <v>21093.111111111109</v>
      </c>
      <c r="G39" s="48">
        <f t="shared" si="2"/>
        <v>0.3596273304158763</v>
      </c>
      <c r="H39" s="57">
        <v>21093.111111111109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10862.09375</v>
      </c>
      <c r="F40" s="57">
        <v>16328.5</v>
      </c>
      <c r="G40" s="48">
        <f t="shared" si="2"/>
        <v>0.50325530011191444</v>
      </c>
      <c r="H40" s="57">
        <v>15578.5</v>
      </c>
      <c r="I40" s="44">
        <f t="shared" si="3"/>
        <v>4.8143274384568474E-2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5575</v>
      </c>
      <c r="F41" s="47">
        <v>5661.2</v>
      </c>
      <c r="G41" s="48">
        <f t="shared" si="2"/>
        <v>1.5461883408071716E-2</v>
      </c>
      <c r="H41" s="47">
        <v>5621.2</v>
      </c>
      <c r="I41" s="44">
        <f t="shared" si="3"/>
        <v>7.1159183092578101E-3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9966.3333333333321</v>
      </c>
      <c r="F42" s="47">
        <v>16815.333333333332</v>
      </c>
      <c r="G42" s="48">
        <f t="shared" si="2"/>
        <v>0.68721361918458823</v>
      </c>
      <c r="H42" s="47">
        <v>16815.333333333332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12623.541666666668</v>
      </c>
      <c r="F43" s="50">
        <v>13950</v>
      </c>
      <c r="G43" s="51">
        <f t="shared" si="2"/>
        <v>0.10507814434010519</v>
      </c>
      <c r="H43" s="50">
        <v>13950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6675.75</v>
      </c>
      <c r="F45" s="43">
        <v>7533.8</v>
      </c>
      <c r="G45" s="45">
        <f t="shared" ref="G45:G50" si="4">(F45-E45)/E45</f>
        <v>0.12853237463955364</v>
      </c>
      <c r="H45" s="43">
        <v>7683.8</v>
      </c>
      <c r="I45" s="44">
        <f t="shared" ref="I45:I50" si="5">(F45-H45)/H45</f>
        <v>-1.9521590879512742E-2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6035.333333333333</v>
      </c>
      <c r="F46" s="47">
        <v>6352.7777777777774</v>
      </c>
      <c r="G46" s="48">
        <f t="shared" si="4"/>
        <v>5.2597665598880648E-2</v>
      </c>
      <c r="H46" s="47">
        <v>6352.7777777777774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19026.428571428572</v>
      </c>
      <c r="F47" s="47">
        <v>21220</v>
      </c>
      <c r="G47" s="48">
        <f t="shared" si="4"/>
        <v>0.11529076097158082</v>
      </c>
      <c r="H47" s="47">
        <v>21220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17949.308187499999</v>
      </c>
      <c r="F48" s="47">
        <v>21726.875</v>
      </c>
      <c r="G48" s="48">
        <f t="shared" si="4"/>
        <v>0.21045751585739222</v>
      </c>
      <c r="H48" s="47">
        <v>21726.875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2245.833333333333</v>
      </c>
      <c r="F49" s="47">
        <v>2420.6666666666665</v>
      </c>
      <c r="G49" s="48">
        <f t="shared" si="4"/>
        <v>7.7847866419295073E-2</v>
      </c>
      <c r="H49" s="47">
        <v>2420.6666666666665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27528.5</v>
      </c>
      <c r="F50" s="50">
        <v>33712.555555555555</v>
      </c>
      <c r="G50" s="56">
        <f t="shared" si="4"/>
        <v>0.2246419367403075</v>
      </c>
      <c r="H50" s="50">
        <v>34103.300000000003</v>
      </c>
      <c r="I50" s="59">
        <f t="shared" si="5"/>
        <v>-1.1457672554985827E-2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3999</v>
      </c>
      <c r="G52" s="45">
        <f t="shared" ref="G52:G60" si="6">(F52-E52)/E52</f>
        <v>6.6400000000000001E-2</v>
      </c>
      <c r="H52" s="66">
        <v>3999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3582.5714285714284</v>
      </c>
      <c r="F53" s="70">
        <v>5358.75</v>
      </c>
      <c r="G53" s="48">
        <f t="shared" si="6"/>
        <v>0.49578315655155919</v>
      </c>
      <c r="H53" s="70">
        <v>5358.75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2306.25</v>
      </c>
      <c r="F54" s="70">
        <v>3942.6</v>
      </c>
      <c r="G54" s="48">
        <f t="shared" si="6"/>
        <v>0.70952845528455277</v>
      </c>
      <c r="H54" s="70">
        <v>3743</v>
      </c>
      <c r="I54" s="87">
        <f t="shared" si="7"/>
        <v>5.3326208923323515E-2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4593.75</v>
      </c>
      <c r="F55" s="70">
        <v>6316</v>
      </c>
      <c r="G55" s="48">
        <f t="shared" si="6"/>
        <v>0.37491156462585035</v>
      </c>
      <c r="H55" s="70">
        <v>5649.333333333333</v>
      </c>
      <c r="I55" s="87">
        <f t="shared" si="7"/>
        <v>0.11800802454566917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2026</v>
      </c>
      <c r="F56" s="105">
        <v>2926.875</v>
      </c>
      <c r="G56" s="55">
        <f t="shared" si="6"/>
        <v>0.44465695952615991</v>
      </c>
      <c r="H56" s="105">
        <v>2926.875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4339.6701388888887</v>
      </c>
      <c r="F57" s="50">
        <v>6031</v>
      </c>
      <c r="G57" s="51">
        <f t="shared" si="6"/>
        <v>0.38973696317484452</v>
      </c>
      <c r="H57" s="50">
        <v>5956</v>
      </c>
      <c r="I57" s="126">
        <f t="shared" si="7"/>
        <v>1.2592343854936199E-2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5025</v>
      </c>
      <c r="F58" s="68">
        <v>6026.25</v>
      </c>
      <c r="G58" s="44">
        <f t="shared" si="6"/>
        <v>0.19925373134328359</v>
      </c>
      <c r="H58" s="68">
        <v>6020</v>
      </c>
      <c r="I58" s="44">
        <f t="shared" si="7"/>
        <v>1.0382059800664453E-3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4939.5</v>
      </c>
      <c r="F59" s="70">
        <v>5930</v>
      </c>
      <c r="G59" s="48">
        <f t="shared" si="6"/>
        <v>0.2005263690656949</v>
      </c>
      <c r="H59" s="70">
        <v>6035</v>
      </c>
      <c r="I59" s="44">
        <f t="shared" si="7"/>
        <v>-1.7398508699254349E-2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20930.3125</v>
      </c>
      <c r="F60" s="73">
        <v>24507.5</v>
      </c>
      <c r="G60" s="51">
        <f t="shared" si="6"/>
        <v>0.17090941666542245</v>
      </c>
      <c r="H60" s="73">
        <v>24507.5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6354</v>
      </c>
      <c r="F62" s="54">
        <v>8933</v>
      </c>
      <c r="G62" s="45">
        <f t="shared" ref="G62:G67" si="8">(F62-E62)/E62</f>
        <v>0.40588605602769906</v>
      </c>
      <c r="H62" s="54">
        <v>8962</v>
      </c>
      <c r="I62" s="44">
        <f t="shared" ref="I62:I67" si="9">(F62-H62)/H62</f>
        <v>-3.2358848471323366E-3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46491.857142857145</v>
      </c>
      <c r="F63" s="46">
        <v>49376.857142857145</v>
      </c>
      <c r="G63" s="48">
        <f t="shared" si="8"/>
        <v>6.2053877330285175E-2</v>
      </c>
      <c r="H63" s="46">
        <v>49376.857142857145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11121.041666666668</v>
      </c>
      <c r="F64" s="46">
        <v>14360.571428571429</v>
      </c>
      <c r="G64" s="48">
        <f t="shared" si="8"/>
        <v>0.2912973315813277</v>
      </c>
      <c r="H64" s="46">
        <v>13882</v>
      </c>
      <c r="I64" s="87">
        <f t="shared" si="9"/>
        <v>3.4474242081215196E-2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7617.5</v>
      </c>
      <c r="F65" s="46">
        <v>11421.25</v>
      </c>
      <c r="G65" s="48">
        <f t="shared" si="8"/>
        <v>0.4993436166721365</v>
      </c>
      <c r="H65" s="46">
        <v>11608.75</v>
      </c>
      <c r="I65" s="87">
        <f t="shared" si="9"/>
        <v>-1.6151609777107785E-2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3791.7832341269841</v>
      </c>
      <c r="F66" s="46">
        <v>5886.4285714285716</v>
      </c>
      <c r="G66" s="48">
        <f t="shared" si="8"/>
        <v>0.55241695212143538</v>
      </c>
      <c r="H66" s="46">
        <v>5766</v>
      </c>
      <c r="I66" s="87">
        <f t="shared" si="9"/>
        <v>2.0885981864129648E-2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3246.25</v>
      </c>
      <c r="F67" s="58">
        <v>5019</v>
      </c>
      <c r="G67" s="51">
        <f t="shared" si="8"/>
        <v>0.54609164420485179</v>
      </c>
      <c r="H67" s="58">
        <v>5019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3701.1111111111113</v>
      </c>
      <c r="F69" s="43">
        <v>5444.5</v>
      </c>
      <c r="G69" s="45">
        <f>(F69-E69)/E69</f>
        <v>0.47104473131191826</v>
      </c>
      <c r="H69" s="43">
        <v>5430.5555555555557</v>
      </c>
      <c r="I69" s="44">
        <f>(F69-H69)/H69</f>
        <v>2.5677749360613622E-3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2740.375</v>
      </c>
      <c r="F70" s="47">
        <v>3732.5</v>
      </c>
      <c r="G70" s="48">
        <f>(F70-E70)/E70</f>
        <v>0.3620398668065502</v>
      </c>
      <c r="H70" s="47">
        <v>3732.5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1311.875</v>
      </c>
      <c r="F71" s="47">
        <v>1575</v>
      </c>
      <c r="G71" s="48">
        <f>(F71-E71)/E71</f>
        <v>0.20057170080990949</v>
      </c>
      <c r="H71" s="47">
        <v>1575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2233.5</v>
      </c>
      <c r="F72" s="47">
        <v>3120.7142857142858</v>
      </c>
      <c r="G72" s="48">
        <f>(F72-E72)/E72</f>
        <v>0.39723048386580961</v>
      </c>
      <c r="H72" s="47">
        <v>3136.875</v>
      </c>
      <c r="I72" s="44">
        <f>(F72-H72)/H72</f>
        <v>-5.1518515355932961E-3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1583.9722222222222</v>
      </c>
      <c r="F73" s="50">
        <v>2536.6666666666665</v>
      </c>
      <c r="G73" s="48">
        <f>(F73-E73)/E73</f>
        <v>0.60145906037914521</v>
      </c>
      <c r="H73" s="50">
        <v>2542.2222222222222</v>
      </c>
      <c r="I73" s="59">
        <f>(F73-H73)/H73</f>
        <v>-2.1853146853147249E-3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1456.6666666666667</v>
      </c>
      <c r="F75" s="43">
        <v>1792.5</v>
      </c>
      <c r="G75" s="44">
        <f t="shared" ref="G75:G81" si="10">(F75-E75)/E75</f>
        <v>0.23054919908466812</v>
      </c>
      <c r="H75" s="43">
        <v>1778.3333333333333</v>
      </c>
      <c r="I75" s="45">
        <f t="shared" ref="I75:I81" si="11">(F75-H75)/H75</f>
        <v>7.966260543580175E-3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1196.6666666666667</v>
      </c>
      <c r="F76" s="32">
        <v>1700.375</v>
      </c>
      <c r="G76" s="48">
        <f t="shared" si="10"/>
        <v>0.42092618384401104</v>
      </c>
      <c r="H76" s="32">
        <v>1677.25</v>
      </c>
      <c r="I76" s="44">
        <f t="shared" si="11"/>
        <v>1.3787449694440304E-2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834.75</v>
      </c>
      <c r="F77" s="47">
        <v>1085</v>
      </c>
      <c r="G77" s="48">
        <f t="shared" si="10"/>
        <v>0.29979035639412999</v>
      </c>
      <c r="H77" s="47">
        <v>1085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1500.8</v>
      </c>
      <c r="F78" s="47">
        <v>2078.6666666666665</v>
      </c>
      <c r="G78" s="48">
        <f t="shared" si="10"/>
        <v>0.38503909026297078</v>
      </c>
      <c r="H78" s="47">
        <v>2078.6666666666665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1941.3</v>
      </c>
      <c r="F79" s="61">
        <v>2662.5</v>
      </c>
      <c r="G79" s="48">
        <f t="shared" si="10"/>
        <v>0.37150363158708083</v>
      </c>
      <c r="H79" s="61">
        <v>2617.5</v>
      </c>
      <c r="I79" s="44">
        <f t="shared" si="11"/>
        <v>1.7191977077363897E-2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9649.3333333333339</v>
      </c>
      <c r="G80" s="48">
        <f t="shared" si="10"/>
        <v>9.2789731974330006E-2</v>
      </c>
      <c r="H80" s="61">
        <v>9649.3333333333339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3919.3</v>
      </c>
      <c r="F81" s="50">
        <v>4135.8888888888887</v>
      </c>
      <c r="G81" s="51">
        <f t="shared" si="10"/>
        <v>5.5262135812233944E-2</v>
      </c>
      <c r="H81" s="50">
        <v>4199.2222222222226</v>
      </c>
      <c r="I81" s="56">
        <f t="shared" si="11"/>
        <v>-1.5082158071600705E-2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6" t="s">
        <v>203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7" t="s">
        <v>3</v>
      </c>
      <c r="B12" s="173"/>
      <c r="C12" s="175" t="s">
        <v>0</v>
      </c>
      <c r="D12" s="169" t="s">
        <v>23</v>
      </c>
      <c r="E12" s="169" t="s">
        <v>217</v>
      </c>
      <c r="F12" s="177" t="s">
        <v>223</v>
      </c>
      <c r="G12" s="169" t="s">
        <v>197</v>
      </c>
      <c r="H12" s="177" t="s">
        <v>219</v>
      </c>
      <c r="I12" s="169" t="s">
        <v>187</v>
      </c>
    </row>
    <row r="13" spans="1:9" ht="30.75" customHeight="1" thickBot="1" x14ac:dyDescent="0.25">
      <c r="A13" s="168"/>
      <c r="B13" s="174"/>
      <c r="C13" s="176"/>
      <c r="D13" s="170"/>
      <c r="E13" s="170"/>
      <c r="F13" s="178"/>
      <c r="G13" s="170"/>
      <c r="H13" s="178"/>
      <c r="I13" s="17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1650.1957500000001</v>
      </c>
      <c r="F15" s="83">
        <v>2025</v>
      </c>
      <c r="G15" s="44">
        <f>(F15-E15)/E15</f>
        <v>0.22712714537048098</v>
      </c>
      <c r="H15" s="83">
        <v>1916.6</v>
      </c>
      <c r="I15" s="127">
        <f>(F15-H15)/H15</f>
        <v>5.6558488990921474E-2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2245.25425</v>
      </c>
      <c r="F16" s="83">
        <v>3025</v>
      </c>
      <c r="G16" s="48">
        <f t="shared" ref="G16:G39" si="0">(F16-E16)/E16</f>
        <v>0.34728617037469145</v>
      </c>
      <c r="H16" s="83">
        <v>2513.1999999999998</v>
      </c>
      <c r="I16" s="48">
        <f>(F16-H16)/H16</f>
        <v>0.2036447556899571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2723.9749999999999</v>
      </c>
      <c r="F17" s="83">
        <v>2866.66</v>
      </c>
      <c r="G17" s="48">
        <f t="shared" si="0"/>
        <v>5.2381170899145534E-2</v>
      </c>
      <c r="H17" s="83">
        <v>2708.25</v>
      </c>
      <c r="I17" s="48">
        <f t="shared" ref="I17:I29" si="1">(F17-H17)/H17</f>
        <v>5.8491645896796771E-2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828.55825000000004</v>
      </c>
      <c r="F18" s="83">
        <v>1000</v>
      </c>
      <c r="G18" s="48">
        <f t="shared" si="0"/>
        <v>0.20691574792719758</v>
      </c>
      <c r="H18" s="83">
        <v>933.2</v>
      </c>
      <c r="I18" s="48">
        <f t="shared" si="1"/>
        <v>7.1581654522074531E-2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4846.2</v>
      </c>
      <c r="F19" s="83">
        <v>7066.6</v>
      </c>
      <c r="G19" s="48">
        <f t="shared" si="0"/>
        <v>0.45817341422145197</v>
      </c>
      <c r="H19" s="83">
        <v>7116.6</v>
      </c>
      <c r="I19" s="48">
        <f t="shared" si="1"/>
        <v>-7.025826939830818E-3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1904.59575</v>
      </c>
      <c r="F20" s="83">
        <v>2025</v>
      </c>
      <c r="G20" s="48">
        <f t="shared" si="0"/>
        <v>6.3217745812989473E-2</v>
      </c>
      <c r="H20" s="83">
        <v>2166.6</v>
      </c>
      <c r="I20" s="48">
        <f t="shared" si="1"/>
        <v>-6.5355857103295445E-2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1281.7375</v>
      </c>
      <c r="F21" s="83">
        <v>1425</v>
      </c>
      <c r="G21" s="48">
        <f t="shared" si="0"/>
        <v>0.11177210622299812</v>
      </c>
      <c r="H21" s="83">
        <v>1383.2</v>
      </c>
      <c r="I21" s="48">
        <f t="shared" si="1"/>
        <v>3.0219780219780185E-2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597.59175000000005</v>
      </c>
      <c r="F22" s="83">
        <v>475</v>
      </c>
      <c r="G22" s="48">
        <f t="shared" si="0"/>
        <v>-0.20514297595306502</v>
      </c>
      <c r="H22" s="83">
        <v>433.26599999999996</v>
      </c>
      <c r="I22" s="48">
        <f t="shared" si="1"/>
        <v>9.6324198067699845E-2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625.30624999999998</v>
      </c>
      <c r="F23" s="83">
        <v>648.20000000000005</v>
      </c>
      <c r="G23" s="48">
        <f t="shared" si="0"/>
        <v>3.6612060090555738E-2</v>
      </c>
      <c r="H23" s="83">
        <v>635.25</v>
      </c>
      <c r="I23" s="48">
        <f t="shared" si="1"/>
        <v>2.0385674931129548E-2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613.20824999999991</v>
      </c>
      <c r="F24" s="83">
        <v>600</v>
      </c>
      <c r="G24" s="48">
        <f t="shared" si="0"/>
        <v>-2.153958300463164E-2</v>
      </c>
      <c r="H24" s="83">
        <v>541.66599999999994</v>
      </c>
      <c r="I24" s="48">
        <f t="shared" si="1"/>
        <v>0.10769367100759521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609.5625</v>
      </c>
      <c r="F25" s="83">
        <v>525</v>
      </c>
      <c r="G25" s="48">
        <f t="shared" si="0"/>
        <v>-0.13872654567825285</v>
      </c>
      <c r="H25" s="83">
        <v>550</v>
      </c>
      <c r="I25" s="48">
        <f t="shared" si="1"/>
        <v>-4.5454545454545456E-2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1746.7582499999999</v>
      </c>
      <c r="F26" s="83">
        <v>1566.6</v>
      </c>
      <c r="G26" s="48">
        <f t="shared" si="0"/>
        <v>-0.10313862837058303</v>
      </c>
      <c r="H26" s="83">
        <v>1433.2</v>
      </c>
      <c r="I26" s="48">
        <f t="shared" si="1"/>
        <v>9.3078425900083625E-2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618.71249999999998</v>
      </c>
      <c r="F27" s="83">
        <v>616.6</v>
      </c>
      <c r="G27" s="48">
        <f t="shared" si="0"/>
        <v>-3.4143483443440283E-3</v>
      </c>
      <c r="H27" s="83">
        <v>508.26599999999996</v>
      </c>
      <c r="I27" s="48">
        <f t="shared" si="1"/>
        <v>0.21314429845789423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1329.5</v>
      </c>
      <c r="F28" s="83">
        <v>1447.75</v>
      </c>
      <c r="G28" s="48">
        <f t="shared" si="0"/>
        <v>8.8943211733734484E-2</v>
      </c>
      <c r="H28" s="83">
        <v>1270.75</v>
      </c>
      <c r="I28" s="48">
        <f t="shared" si="1"/>
        <v>0.13928782215227228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1330.1499999999999</v>
      </c>
      <c r="F29" s="83">
        <v>1783.2</v>
      </c>
      <c r="G29" s="48">
        <f t="shared" si="0"/>
        <v>0.34060068413336858</v>
      </c>
      <c r="H29" s="83">
        <v>1593.75</v>
      </c>
      <c r="I29" s="48">
        <f t="shared" si="1"/>
        <v>0.11887058823529414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1313.7539999999999</v>
      </c>
      <c r="F30" s="95">
        <v>1475</v>
      </c>
      <c r="G30" s="51">
        <f t="shared" si="0"/>
        <v>0.12273682896493568</v>
      </c>
      <c r="H30" s="95">
        <v>1391.6</v>
      </c>
      <c r="I30" s="51">
        <f>(F30-H30)/H30</f>
        <v>5.9931014659384947E-2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2283.3522499999999</v>
      </c>
      <c r="F32" s="83">
        <v>2666.6</v>
      </c>
      <c r="G32" s="44">
        <f t="shared" si="0"/>
        <v>0.16784433939178681</v>
      </c>
      <c r="H32" s="83">
        <v>2650</v>
      </c>
      <c r="I32" s="45">
        <f>(F32-H32)/H32</f>
        <v>6.2641509433961923E-3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2144.7000000000003</v>
      </c>
      <c r="F33" s="83">
        <v>2475</v>
      </c>
      <c r="G33" s="48">
        <f t="shared" si="0"/>
        <v>0.15400755350398643</v>
      </c>
      <c r="H33" s="83">
        <v>2300</v>
      </c>
      <c r="I33" s="48">
        <f>(F33-H33)/H33</f>
        <v>7.6086956521739135E-2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1201.205125</v>
      </c>
      <c r="F34" s="83">
        <v>1275</v>
      </c>
      <c r="G34" s="48">
        <f>(F34-E34)/E34</f>
        <v>6.143403275939241E-2</v>
      </c>
      <c r="H34" s="83">
        <v>1239.5</v>
      </c>
      <c r="I34" s="48">
        <f>(F34-H34)/H34</f>
        <v>2.864058087938685E-2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1397.6948749999999</v>
      </c>
      <c r="F35" s="83">
        <v>1550</v>
      </c>
      <c r="G35" s="48">
        <f t="shared" si="0"/>
        <v>0.10896879406529991</v>
      </c>
      <c r="H35" s="83">
        <v>1550</v>
      </c>
      <c r="I35" s="48">
        <f>(F35-H35)/H35</f>
        <v>0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1053.59575</v>
      </c>
      <c r="F36" s="83">
        <v>1366.6</v>
      </c>
      <c r="G36" s="55">
        <f t="shared" si="0"/>
        <v>0.2970819216003861</v>
      </c>
      <c r="H36" s="83">
        <v>1516.6</v>
      </c>
      <c r="I36" s="48">
        <f>(F36-H36)/H36</f>
        <v>-9.8905446393248067E-2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26761.502777777776</v>
      </c>
      <c r="F38" s="84">
        <v>34200</v>
      </c>
      <c r="G38" s="45">
        <f t="shared" si="0"/>
        <v>0.27795513891689988</v>
      </c>
      <c r="H38" s="84">
        <v>32800</v>
      </c>
      <c r="I38" s="45">
        <f>(F38-H38)/H38</f>
        <v>4.2682926829268296E-2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15513.891666666666</v>
      </c>
      <c r="F39" s="85">
        <v>20266.599999999999</v>
      </c>
      <c r="G39" s="51">
        <f t="shared" si="0"/>
        <v>0.30635178042045108</v>
      </c>
      <c r="H39" s="85">
        <v>20266.599999999999</v>
      </c>
      <c r="I39" s="51">
        <f>(F39-H39)/H39</f>
        <v>0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22" zoomScaleNormal="100" workbookViewId="0">
      <selection activeCell="I43" sqref="I43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6" t="s">
        <v>204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7" t="s">
        <v>3</v>
      </c>
      <c r="B12" s="173"/>
      <c r="C12" s="175" t="s">
        <v>0</v>
      </c>
      <c r="D12" s="169" t="s">
        <v>221</v>
      </c>
      <c r="E12" s="177" t="s">
        <v>223</v>
      </c>
      <c r="F12" s="184" t="s">
        <v>186</v>
      </c>
      <c r="G12" s="169" t="s">
        <v>217</v>
      </c>
      <c r="H12" s="186" t="s">
        <v>224</v>
      </c>
      <c r="I12" s="182" t="s">
        <v>196</v>
      </c>
    </row>
    <row r="13" spans="1:9" ht="39.75" customHeight="1" thickBot="1" x14ac:dyDescent="0.25">
      <c r="A13" s="168"/>
      <c r="B13" s="174"/>
      <c r="C13" s="176"/>
      <c r="D13" s="170"/>
      <c r="E13" s="178"/>
      <c r="F13" s="185"/>
      <c r="G13" s="170"/>
      <c r="H13" s="187"/>
      <c r="I13" s="18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1512.8</v>
      </c>
      <c r="E15" s="83">
        <v>2025</v>
      </c>
      <c r="F15" s="67">
        <f t="shared" ref="F15:F30" si="0">D15-E15</f>
        <v>-512.20000000000005</v>
      </c>
      <c r="G15" s="42">
        <v>1650.1957500000001</v>
      </c>
      <c r="H15" s="66">
        <f>AVERAGE(D15:E15)</f>
        <v>1768.9</v>
      </c>
      <c r="I15" s="69">
        <f>(H15-G15)/G15</f>
        <v>7.1933435775725391E-2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2859.7777777777778</v>
      </c>
      <c r="E16" s="83">
        <v>3025</v>
      </c>
      <c r="F16" s="71">
        <f t="shared" si="0"/>
        <v>-165.22222222222217</v>
      </c>
      <c r="G16" s="46">
        <v>2245.25425</v>
      </c>
      <c r="H16" s="68">
        <f t="shared" ref="H16:H30" si="1">AVERAGE(D16:E16)</f>
        <v>2942.3888888888887</v>
      </c>
      <c r="I16" s="72">
        <f t="shared" ref="I16:I39" si="2">(H16-G16)/G16</f>
        <v>0.31049251499641467</v>
      </c>
    </row>
    <row r="17" spans="1:9" ht="16.5" x14ac:dyDescent="0.3">
      <c r="A17" s="37"/>
      <c r="B17" s="34" t="s">
        <v>6</v>
      </c>
      <c r="C17" s="15" t="s">
        <v>165</v>
      </c>
      <c r="D17" s="47">
        <v>1826.4444444444443</v>
      </c>
      <c r="E17" s="83">
        <v>2866.66</v>
      </c>
      <c r="F17" s="71">
        <f t="shared" si="0"/>
        <v>-1040.2155555555555</v>
      </c>
      <c r="G17" s="46">
        <v>2723.9749999999999</v>
      </c>
      <c r="H17" s="68">
        <f t="shared" si="1"/>
        <v>2346.5522222222221</v>
      </c>
      <c r="I17" s="72">
        <f t="shared" si="2"/>
        <v>-0.13855588901431834</v>
      </c>
    </row>
    <row r="18" spans="1:9" ht="16.5" x14ac:dyDescent="0.3">
      <c r="A18" s="37"/>
      <c r="B18" s="34" t="s">
        <v>7</v>
      </c>
      <c r="C18" s="15" t="s">
        <v>166</v>
      </c>
      <c r="D18" s="47">
        <v>999.8</v>
      </c>
      <c r="E18" s="83">
        <v>1000</v>
      </c>
      <c r="F18" s="71">
        <f t="shared" si="0"/>
        <v>-0.20000000000004547</v>
      </c>
      <c r="G18" s="46">
        <v>828.55825000000004</v>
      </c>
      <c r="H18" s="68">
        <f t="shared" si="1"/>
        <v>999.9</v>
      </c>
      <c r="I18" s="72">
        <f t="shared" si="2"/>
        <v>0.20679505635240483</v>
      </c>
    </row>
    <row r="19" spans="1:9" ht="16.5" x14ac:dyDescent="0.3">
      <c r="A19" s="37"/>
      <c r="B19" s="34" t="s">
        <v>8</v>
      </c>
      <c r="C19" s="15" t="s">
        <v>167</v>
      </c>
      <c r="D19" s="47">
        <v>6273.5</v>
      </c>
      <c r="E19" s="83">
        <v>7066.6</v>
      </c>
      <c r="F19" s="71">
        <f t="shared" si="0"/>
        <v>-793.10000000000036</v>
      </c>
      <c r="G19" s="46">
        <v>4846.2</v>
      </c>
      <c r="H19" s="68">
        <f t="shared" si="1"/>
        <v>6670.05</v>
      </c>
      <c r="I19" s="72">
        <f t="shared" si="2"/>
        <v>0.37634641574842154</v>
      </c>
    </row>
    <row r="20" spans="1:9" ht="16.5" x14ac:dyDescent="0.3">
      <c r="A20" s="37"/>
      <c r="B20" s="34" t="s">
        <v>9</v>
      </c>
      <c r="C20" s="15" t="s">
        <v>168</v>
      </c>
      <c r="D20" s="47">
        <v>2274</v>
      </c>
      <c r="E20" s="83">
        <v>2025</v>
      </c>
      <c r="F20" s="71">
        <f t="shared" si="0"/>
        <v>249</v>
      </c>
      <c r="G20" s="46">
        <v>1904.59575</v>
      </c>
      <c r="H20" s="68">
        <f t="shared" si="1"/>
        <v>2149.5</v>
      </c>
      <c r="I20" s="72">
        <f t="shared" si="2"/>
        <v>0.12858594796297326</v>
      </c>
    </row>
    <row r="21" spans="1:9" ht="16.5" x14ac:dyDescent="0.3">
      <c r="A21" s="37"/>
      <c r="B21" s="34" t="s">
        <v>10</v>
      </c>
      <c r="C21" s="15" t="s">
        <v>169</v>
      </c>
      <c r="D21" s="47">
        <v>1389.7</v>
      </c>
      <c r="E21" s="83">
        <v>1425</v>
      </c>
      <c r="F21" s="71">
        <f t="shared" si="0"/>
        <v>-35.299999999999955</v>
      </c>
      <c r="G21" s="46">
        <v>1281.7375</v>
      </c>
      <c r="H21" s="68">
        <f t="shared" si="1"/>
        <v>1407.35</v>
      </c>
      <c r="I21" s="72">
        <f t="shared" si="2"/>
        <v>9.8001735924867578E-2</v>
      </c>
    </row>
    <row r="22" spans="1:9" ht="16.5" x14ac:dyDescent="0.3">
      <c r="A22" s="37"/>
      <c r="B22" s="34" t="s">
        <v>11</v>
      </c>
      <c r="C22" s="15" t="s">
        <v>170</v>
      </c>
      <c r="D22" s="47">
        <v>481.5</v>
      </c>
      <c r="E22" s="83">
        <v>475</v>
      </c>
      <c r="F22" s="71">
        <f t="shared" si="0"/>
        <v>6.5</v>
      </c>
      <c r="G22" s="46">
        <v>597.59175000000005</v>
      </c>
      <c r="H22" s="68">
        <f t="shared" si="1"/>
        <v>478.25</v>
      </c>
      <c r="I22" s="72">
        <f t="shared" si="2"/>
        <v>-0.19970448052537546</v>
      </c>
    </row>
    <row r="23" spans="1:9" ht="16.5" x14ac:dyDescent="0.3">
      <c r="A23" s="37"/>
      <c r="B23" s="34" t="s">
        <v>12</v>
      </c>
      <c r="C23" s="15" t="s">
        <v>171</v>
      </c>
      <c r="D23" s="47">
        <v>644</v>
      </c>
      <c r="E23" s="83">
        <v>648.20000000000005</v>
      </c>
      <c r="F23" s="71">
        <f t="shared" si="0"/>
        <v>-4.2000000000000455</v>
      </c>
      <c r="G23" s="46">
        <v>625.30624999999998</v>
      </c>
      <c r="H23" s="68">
        <f t="shared" si="1"/>
        <v>646.1</v>
      </c>
      <c r="I23" s="72">
        <f t="shared" si="2"/>
        <v>3.3253705684214811E-2</v>
      </c>
    </row>
    <row r="24" spans="1:9" ht="16.5" x14ac:dyDescent="0.3">
      <c r="A24" s="37"/>
      <c r="B24" s="34" t="s">
        <v>13</v>
      </c>
      <c r="C24" s="15" t="s">
        <v>172</v>
      </c>
      <c r="D24" s="47">
        <v>671.11111111111109</v>
      </c>
      <c r="E24" s="83">
        <v>600</v>
      </c>
      <c r="F24" s="71">
        <f t="shared" si="0"/>
        <v>71.111111111111086</v>
      </c>
      <c r="G24" s="46">
        <v>613.20824999999991</v>
      </c>
      <c r="H24" s="68">
        <f t="shared" si="1"/>
        <v>635.55555555555554</v>
      </c>
      <c r="I24" s="72">
        <f t="shared" si="2"/>
        <v>3.6443256521019797E-2</v>
      </c>
    </row>
    <row r="25" spans="1:9" ht="16.5" x14ac:dyDescent="0.3">
      <c r="A25" s="37"/>
      <c r="B25" s="34" t="s">
        <v>14</v>
      </c>
      <c r="C25" s="15" t="s">
        <v>173</v>
      </c>
      <c r="D25" s="47">
        <v>620</v>
      </c>
      <c r="E25" s="83">
        <v>525</v>
      </c>
      <c r="F25" s="71">
        <f t="shared" si="0"/>
        <v>95</v>
      </c>
      <c r="G25" s="46">
        <v>609.5625</v>
      </c>
      <c r="H25" s="68">
        <f t="shared" si="1"/>
        <v>572.5</v>
      </c>
      <c r="I25" s="72">
        <f t="shared" si="2"/>
        <v>-6.0801804572951909E-2</v>
      </c>
    </row>
    <row r="26" spans="1:9" ht="16.5" x14ac:dyDescent="0.3">
      <c r="A26" s="37"/>
      <c r="B26" s="34" t="s">
        <v>15</v>
      </c>
      <c r="C26" s="15" t="s">
        <v>174</v>
      </c>
      <c r="D26" s="47">
        <v>1869.8</v>
      </c>
      <c r="E26" s="83">
        <v>1566.6</v>
      </c>
      <c r="F26" s="71">
        <f t="shared" si="0"/>
        <v>303.20000000000005</v>
      </c>
      <c r="G26" s="46">
        <v>1746.7582499999999</v>
      </c>
      <c r="H26" s="68">
        <f t="shared" si="1"/>
        <v>1718.1999999999998</v>
      </c>
      <c r="I26" s="72">
        <f t="shared" si="2"/>
        <v>-1.6349285884294549E-2</v>
      </c>
    </row>
    <row r="27" spans="1:9" ht="16.5" x14ac:dyDescent="0.3">
      <c r="A27" s="37"/>
      <c r="B27" s="34" t="s">
        <v>16</v>
      </c>
      <c r="C27" s="15" t="s">
        <v>175</v>
      </c>
      <c r="D27" s="47">
        <v>509.77777777777777</v>
      </c>
      <c r="E27" s="83">
        <v>616.6</v>
      </c>
      <c r="F27" s="71">
        <f t="shared" si="0"/>
        <v>-106.82222222222225</v>
      </c>
      <c r="G27" s="46">
        <v>618.71249999999998</v>
      </c>
      <c r="H27" s="68">
        <f t="shared" si="1"/>
        <v>563.18888888888887</v>
      </c>
      <c r="I27" s="72">
        <f t="shared" si="2"/>
        <v>-8.9740567890758807E-2</v>
      </c>
    </row>
    <row r="28" spans="1:9" ht="16.5" x14ac:dyDescent="0.3">
      <c r="A28" s="37"/>
      <c r="B28" s="34" t="s">
        <v>17</v>
      </c>
      <c r="C28" s="15" t="s">
        <v>176</v>
      </c>
      <c r="D28" s="47">
        <v>987.8</v>
      </c>
      <c r="E28" s="83">
        <v>1447.75</v>
      </c>
      <c r="F28" s="71">
        <f t="shared" si="0"/>
        <v>-459.95000000000005</v>
      </c>
      <c r="G28" s="46">
        <v>1329.5</v>
      </c>
      <c r="H28" s="68">
        <f t="shared" si="1"/>
        <v>1217.7750000000001</v>
      </c>
      <c r="I28" s="72">
        <f t="shared" si="2"/>
        <v>-8.4035351635953298E-2</v>
      </c>
    </row>
    <row r="29" spans="1:9" ht="16.5" x14ac:dyDescent="0.3">
      <c r="A29" s="37"/>
      <c r="B29" s="34" t="s">
        <v>18</v>
      </c>
      <c r="C29" s="15" t="s">
        <v>177</v>
      </c>
      <c r="D29" s="47">
        <v>1970</v>
      </c>
      <c r="E29" s="83">
        <v>1783.2</v>
      </c>
      <c r="F29" s="71">
        <f t="shared" si="0"/>
        <v>186.79999999999995</v>
      </c>
      <c r="G29" s="46">
        <v>1330.1499999999999</v>
      </c>
      <c r="H29" s="68">
        <f t="shared" si="1"/>
        <v>1876.6</v>
      </c>
      <c r="I29" s="72">
        <f t="shared" si="2"/>
        <v>0.41081832875991436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1448</v>
      </c>
      <c r="E30" s="95">
        <v>1475</v>
      </c>
      <c r="F30" s="74">
        <f t="shared" si="0"/>
        <v>-27</v>
      </c>
      <c r="G30" s="49">
        <v>1313.7539999999999</v>
      </c>
      <c r="H30" s="107">
        <f t="shared" si="1"/>
        <v>1461.5</v>
      </c>
      <c r="I30" s="75">
        <f t="shared" si="2"/>
        <v>0.11246093256423965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2272</v>
      </c>
      <c r="E32" s="83">
        <v>2666.6</v>
      </c>
      <c r="F32" s="67">
        <f>D32-E32</f>
        <v>-394.59999999999991</v>
      </c>
      <c r="G32" s="54">
        <v>2283.3522499999999</v>
      </c>
      <c r="H32" s="68">
        <f>AVERAGE(D32:E32)</f>
        <v>2469.3000000000002</v>
      </c>
      <c r="I32" s="78">
        <f t="shared" si="2"/>
        <v>8.1436296129955538E-2</v>
      </c>
    </row>
    <row r="33" spans="1:9" ht="16.5" x14ac:dyDescent="0.3">
      <c r="A33" s="37"/>
      <c r="B33" s="34" t="s">
        <v>27</v>
      </c>
      <c r="C33" s="15" t="s">
        <v>180</v>
      </c>
      <c r="D33" s="47">
        <v>2109.7777777777778</v>
      </c>
      <c r="E33" s="83">
        <v>2475</v>
      </c>
      <c r="F33" s="79">
        <f>D33-E33</f>
        <v>-365.22222222222217</v>
      </c>
      <c r="G33" s="46">
        <v>2144.7000000000003</v>
      </c>
      <c r="H33" s="68">
        <f>AVERAGE(D33:E33)</f>
        <v>2292.3888888888887</v>
      </c>
      <c r="I33" s="72">
        <f t="shared" si="2"/>
        <v>6.8862259937934628E-2</v>
      </c>
    </row>
    <row r="34" spans="1:9" ht="16.5" x14ac:dyDescent="0.3">
      <c r="A34" s="37"/>
      <c r="B34" s="39" t="s">
        <v>28</v>
      </c>
      <c r="C34" s="15" t="s">
        <v>181</v>
      </c>
      <c r="D34" s="47">
        <v>1440</v>
      </c>
      <c r="E34" s="83">
        <v>1275</v>
      </c>
      <c r="F34" s="71">
        <f>D34-E34</f>
        <v>165</v>
      </c>
      <c r="G34" s="46">
        <v>1201.205125</v>
      </c>
      <c r="H34" s="68">
        <f>AVERAGE(D34:E34)</f>
        <v>1357.5</v>
      </c>
      <c r="I34" s="72">
        <f t="shared" si="2"/>
        <v>0.13011505840852955</v>
      </c>
    </row>
    <row r="35" spans="1:9" ht="16.5" x14ac:dyDescent="0.3">
      <c r="A35" s="37"/>
      <c r="B35" s="34" t="s">
        <v>29</v>
      </c>
      <c r="C35" s="15" t="s">
        <v>182</v>
      </c>
      <c r="D35" s="47">
        <v>1357.8</v>
      </c>
      <c r="E35" s="83">
        <v>1550</v>
      </c>
      <c r="F35" s="79">
        <f>D35-E35</f>
        <v>-192.20000000000005</v>
      </c>
      <c r="G35" s="46">
        <v>1397.6948749999999</v>
      </c>
      <c r="H35" s="68">
        <f>AVERAGE(D35:E35)</f>
        <v>1453.9</v>
      </c>
      <c r="I35" s="72">
        <f t="shared" si="2"/>
        <v>4.0212728833251381E-2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1419.8</v>
      </c>
      <c r="E36" s="83">
        <v>1366.6</v>
      </c>
      <c r="F36" s="71">
        <f>D36-E36</f>
        <v>53.200000000000045</v>
      </c>
      <c r="G36" s="49">
        <v>1053.59575</v>
      </c>
      <c r="H36" s="68">
        <f>AVERAGE(D36:E36)</f>
        <v>1393.1999999999998</v>
      </c>
      <c r="I36" s="80">
        <f t="shared" si="2"/>
        <v>0.32232879640981837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33553.111111111109</v>
      </c>
      <c r="E38" s="84">
        <v>34200</v>
      </c>
      <c r="F38" s="67">
        <f>D38-E38</f>
        <v>-646.88888888889051</v>
      </c>
      <c r="G38" s="46">
        <v>26761.502777777776</v>
      </c>
      <c r="H38" s="67">
        <f>AVERAGE(D38:E38)</f>
        <v>33876.555555555555</v>
      </c>
      <c r="I38" s="78">
        <f t="shared" si="2"/>
        <v>0.26586895500076246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21093.111111111109</v>
      </c>
      <c r="E39" s="85">
        <v>20266.599999999999</v>
      </c>
      <c r="F39" s="74">
        <f>D39-E39</f>
        <v>826.51111111111095</v>
      </c>
      <c r="G39" s="46">
        <v>15513.891666666666</v>
      </c>
      <c r="H39" s="81">
        <f>AVERAGE(D39:E39)</f>
        <v>20679.855555555554</v>
      </c>
      <c r="I39" s="75">
        <f t="shared" si="2"/>
        <v>0.33298955541816366</v>
      </c>
    </row>
    <row r="40" spans="1:9" ht="15.75" customHeight="1" thickBot="1" x14ac:dyDescent="0.25">
      <c r="A40" s="179"/>
      <c r="B40" s="180"/>
      <c r="C40" s="181"/>
      <c r="D40" s="86">
        <f>SUM(D15:D39)</f>
        <v>89583.611111111109</v>
      </c>
      <c r="E40" s="86">
        <f>SUM(E15:E39)</f>
        <v>92370.41</v>
      </c>
      <c r="F40" s="86">
        <f>SUM(F15:F39)</f>
        <v>-2786.7988888888904</v>
      </c>
      <c r="G40" s="86">
        <f>SUM(G15:G39)</f>
        <v>74621.002444444443</v>
      </c>
      <c r="H40" s="86">
        <f>AVERAGE(D40:E40)</f>
        <v>90977.010555555549</v>
      </c>
      <c r="I40" s="75">
        <f>(H40-G40)/G40</f>
        <v>0.21918772966482464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6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6" t="s">
        <v>201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7" t="s">
        <v>3</v>
      </c>
      <c r="B13" s="173"/>
      <c r="C13" s="175" t="s">
        <v>0</v>
      </c>
      <c r="D13" s="169" t="s">
        <v>23</v>
      </c>
      <c r="E13" s="169" t="s">
        <v>217</v>
      </c>
      <c r="F13" s="186" t="s">
        <v>224</v>
      </c>
      <c r="G13" s="169" t="s">
        <v>197</v>
      </c>
      <c r="H13" s="186" t="s">
        <v>220</v>
      </c>
      <c r="I13" s="169" t="s">
        <v>187</v>
      </c>
    </row>
    <row r="14" spans="1:9" ht="33.75" customHeight="1" thickBot="1" x14ac:dyDescent="0.25">
      <c r="A14" s="168"/>
      <c r="B14" s="174"/>
      <c r="C14" s="176"/>
      <c r="D14" s="189"/>
      <c r="E14" s="170"/>
      <c r="F14" s="187"/>
      <c r="G14" s="188"/>
      <c r="H14" s="187"/>
      <c r="I14" s="18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1650.1957500000001</v>
      </c>
      <c r="F16" s="42">
        <v>1768.9</v>
      </c>
      <c r="G16" s="21">
        <f>(F16-E16)/E16</f>
        <v>7.1933435775725391E-2</v>
      </c>
      <c r="H16" s="42">
        <v>1825.1999999999998</v>
      </c>
      <c r="I16" s="21">
        <f>(F16-H16)/H16</f>
        <v>-3.0845934692088392E-2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2245.25425</v>
      </c>
      <c r="F17" s="46">
        <v>2942.3888888888887</v>
      </c>
      <c r="G17" s="21">
        <f t="shared" ref="G17:G80" si="0">(F17-E17)/E17</f>
        <v>0.31049251499641467</v>
      </c>
      <c r="H17" s="46">
        <v>2864.9333333333334</v>
      </c>
      <c r="I17" s="21">
        <f>(F17-H17)/H17</f>
        <v>2.703572702874597E-2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2723.9749999999999</v>
      </c>
      <c r="F18" s="46">
        <v>2346.5522222222221</v>
      </c>
      <c r="G18" s="21">
        <f t="shared" si="0"/>
        <v>-0.13855588901431834</v>
      </c>
      <c r="H18" s="46">
        <v>2220.125</v>
      </c>
      <c r="I18" s="21">
        <f t="shared" ref="I18:I31" si="1">(F18-H18)/H18</f>
        <v>5.6945992780686717E-2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828.55825000000004</v>
      </c>
      <c r="F19" s="46">
        <v>999.9</v>
      </c>
      <c r="G19" s="21">
        <f t="shared" si="0"/>
        <v>0.20679505635240483</v>
      </c>
      <c r="H19" s="46">
        <v>866</v>
      </c>
      <c r="I19" s="21">
        <f t="shared" si="1"/>
        <v>0.15461893764434179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4846.2</v>
      </c>
      <c r="F20" s="46">
        <v>6670.05</v>
      </c>
      <c r="G20" s="21">
        <f>(F20-E20)/E20</f>
        <v>0.37634641574842154</v>
      </c>
      <c r="H20" s="46">
        <v>6726.3</v>
      </c>
      <c r="I20" s="21">
        <f t="shared" si="1"/>
        <v>-8.3626956870790775E-3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1904.59575</v>
      </c>
      <c r="F21" s="46">
        <v>2149.5</v>
      </c>
      <c r="G21" s="21">
        <f t="shared" si="0"/>
        <v>0.12858594796297326</v>
      </c>
      <c r="H21" s="46">
        <v>2335.3000000000002</v>
      </c>
      <c r="I21" s="21">
        <f t="shared" si="1"/>
        <v>-7.9561512439515342E-2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1281.7375</v>
      </c>
      <c r="F22" s="46">
        <v>1407.35</v>
      </c>
      <c r="G22" s="21">
        <f t="shared" si="0"/>
        <v>9.8001735924867578E-2</v>
      </c>
      <c r="H22" s="46">
        <v>1463.6</v>
      </c>
      <c r="I22" s="21">
        <f t="shared" si="1"/>
        <v>-3.8432631866630228E-2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597.59175000000005</v>
      </c>
      <c r="F23" s="46">
        <v>478.25</v>
      </c>
      <c r="G23" s="21">
        <f t="shared" si="0"/>
        <v>-0.19970448052537546</v>
      </c>
      <c r="H23" s="46">
        <v>423.53300000000002</v>
      </c>
      <c r="I23" s="21">
        <f t="shared" si="1"/>
        <v>0.12919182212484029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625.30624999999998</v>
      </c>
      <c r="F24" s="46">
        <v>646.1</v>
      </c>
      <c r="G24" s="21">
        <f t="shared" si="0"/>
        <v>3.3253705684214811E-2</v>
      </c>
      <c r="H24" s="46">
        <v>657.125</v>
      </c>
      <c r="I24" s="21">
        <f t="shared" si="1"/>
        <v>-1.6777629826897435E-2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613.20824999999991</v>
      </c>
      <c r="F25" s="46">
        <v>635.55555555555554</v>
      </c>
      <c r="G25" s="21">
        <f t="shared" si="0"/>
        <v>3.6443256521019797E-2</v>
      </c>
      <c r="H25" s="46">
        <v>636.94411111111106</v>
      </c>
      <c r="I25" s="21">
        <f t="shared" si="1"/>
        <v>-2.1800273074717032E-3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609.5625</v>
      </c>
      <c r="F26" s="46">
        <v>572.5</v>
      </c>
      <c r="G26" s="21">
        <f t="shared" si="0"/>
        <v>-6.0801804572951909E-2</v>
      </c>
      <c r="H26" s="46">
        <v>592.5</v>
      </c>
      <c r="I26" s="21">
        <f t="shared" si="1"/>
        <v>-3.3755274261603373E-2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1746.7582499999999</v>
      </c>
      <c r="F27" s="46">
        <v>1718.1999999999998</v>
      </c>
      <c r="G27" s="21">
        <f t="shared" si="0"/>
        <v>-1.6349285884294549E-2</v>
      </c>
      <c r="H27" s="46">
        <v>1541</v>
      </c>
      <c r="I27" s="21">
        <f t="shared" si="1"/>
        <v>0.11499026606099923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618.71249999999998</v>
      </c>
      <c r="F28" s="46">
        <v>563.18888888888887</v>
      </c>
      <c r="G28" s="21">
        <f t="shared" si="0"/>
        <v>-8.9740567890758807E-2</v>
      </c>
      <c r="H28" s="46">
        <v>595.24411111111112</v>
      </c>
      <c r="I28" s="21">
        <f t="shared" si="1"/>
        <v>-5.3852229066804952E-2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1329.5</v>
      </c>
      <c r="F29" s="46">
        <v>1217.7750000000001</v>
      </c>
      <c r="G29" s="21">
        <f t="shared" si="0"/>
        <v>-8.4035351635953298E-2</v>
      </c>
      <c r="H29" s="46">
        <v>1159.875</v>
      </c>
      <c r="I29" s="21">
        <f t="shared" si="1"/>
        <v>4.9919172324604022E-2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1330.1499999999999</v>
      </c>
      <c r="F30" s="46">
        <v>1876.6</v>
      </c>
      <c r="G30" s="21">
        <f t="shared" si="0"/>
        <v>0.41081832875991436</v>
      </c>
      <c r="H30" s="46">
        <v>1809.6527777777778</v>
      </c>
      <c r="I30" s="21">
        <f t="shared" si="1"/>
        <v>3.6994512452511528E-2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1313.7539999999999</v>
      </c>
      <c r="F31" s="49">
        <v>1461.5</v>
      </c>
      <c r="G31" s="23">
        <f t="shared" si="0"/>
        <v>0.11246093256423965</v>
      </c>
      <c r="H31" s="49">
        <v>1407.8</v>
      </c>
      <c r="I31" s="23">
        <f t="shared" si="1"/>
        <v>3.8144622815740908E-2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2283.3522499999999</v>
      </c>
      <c r="F33" s="54">
        <v>2469.3000000000002</v>
      </c>
      <c r="G33" s="21">
        <f t="shared" si="0"/>
        <v>8.1436296129955538E-2</v>
      </c>
      <c r="H33" s="54">
        <v>2526.875</v>
      </c>
      <c r="I33" s="21">
        <f>(F33-H33)/H33</f>
        <v>-2.2785060598565349E-2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2144.7000000000003</v>
      </c>
      <c r="F34" s="46">
        <v>2292.3888888888887</v>
      </c>
      <c r="G34" s="21">
        <f t="shared" si="0"/>
        <v>6.8862259937934628E-2</v>
      </c>
      <c r="H34" s="46">
        <v>2223.7777777777778</v>
      </c>
      <c r="I34" s="21">
        <f>(F34-H34)/H34</f>
        <v>3.0853402618167169E-2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1201.205125</v>
      </c>
      <c r="F35" s="46">
        <v>1357.5</v>
      </c>
      <c r="G35" s="21">
        <f t="shared" si="0"/>
        <v>0.13011505840852955</v>
      </c>
      <c r="H35" s="46">
        <v>1317.25</v>
      </c>
      <c r="I35" s="21">
        <f>(F35-H35)/H35</f>
        <v>3.0556082748149554E-2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1397.6948749999999</v>
      </c>
      <c r="F36" s="46">
        <v>1453.9</v>
      </c>
      <c r="G36" s="21">
        <f t="shared" si="0"/>
        <v>4.0212728833251381E-2</v>
      </c>
      <c r="H36" s="46">
        <v>1551.875</v>
      </c>
      <c r="I36" s="21">
        <f>(F36-H36)/H36</f>
        <v>-6.3133306484091767E-2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1053.59575</v>
      </c>
      <c r="F37" s="49">
        <v>1393.1999999999998</v>
      </c>
      <c r="G37" s="23">
        <f t="shared" si="0"/>
        <v>0.32232879640981837</v>
      </c>
      <c r="H37" s="49">
        <v>1514.6999999999998</v>
      </c>
      <c r="I37" s="23">
        <f>(F37-H37)/H37</f>
        <v>-8.0213903743315523E-2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26761.502777777776</v>
      </c>
      <c r="F39" s="46">
        <v>33876.555555555555</v>
      </c>
      <c r="G39" s="21">
        <f t="shared" si="0"/>
        <v>0.26586895500076246</v>
      </c>
      <c r="H39" s="46">
        <v>32940.444444444445</v>
      </c>
      <c r="I39" s="21">
        <f t="shared" ref="I39:I44" si="2">(F39-H39)/H39</f>
        <v>2.8418290247719739E-2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15513.891666666666</v>
      </c>
      <c r="F40" s="46">
        <v>20679.855555555554</v>
      </c>
      <c r="G40" s="21">
        <f t="shared" si="0"/>
        <v>0.33298955541816366</v>
      </c>
      <c r="H40" s="46">
        <v>20679.855555555554</v>
      </c>
      <c r="I40" s="21">
        <f t="shared" si="2"/>
        <v>0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10862.09375</v>
      </c>
      <c r="F41" s="57">
        <v>16328.5</v>
      </c>
      <c r="G41" s="21">
        <f t="shared" si="0"/>
        <v>0.50325530011191444</v>
      </c>
      <c r="H41" s="57">
        <v>15578.5</v>
      </c>
      <c r="I41" s="21">
        <f t="shared" si="2"/>
        <v>4.8143274384568474E-2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5575</v>
      </c>
      <c r="F42" s="47">
        <v>5661.2</v>
      </c>
      <c r="G42" s="21">
        <f t="shared" si="0"/>
        <v>1.5461883408071716E-2</v>
      </c>
      <c r="H42" s="47">
        <v>5621.2</v>
      </c>
      <c r="I42" s="21">
        <f t="shared" si="2"/>
        <v>7.1159183092578101E-3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9966.3333333333321</v>
      </c>
      <c r="F43" s="47">
        <v>16815.333333333332</v>
      </c>
      <c r="G43" s="21">
        <f t="shared" si="0"/>
        <v>0.68721361918458823</v>
      </c>
      <c r="H43" s="47">
        <v>16815.333333333332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12623.541666666668</v>
      </c>
      <c r="F44" s="50">
        <v>13950</v>
      </c>
      <c r="G44" s="31">
        <f t="shared" si="0"/>
        <v>0.10507814434010519</v>
      </c>
      <c r="H44" s="50">
        <v>13950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6675.75</v>
      </c>
      <c r="F46" s="43">
        <v>7533.8</v>
      </c>
      <c r="G46" s="21">
        <f t="shared" si="0"/>
        <v>0.12853237463955364</v>
      </c>
      <c r="H46" s="43">
        <v>7683.8</v>
      </c>
      <c r="I46" s="21">
        <f t="shared" ref="I46:I51" si="3">(F46-H46)/H46</f>
        <v>-1.9521590879512742E-2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6035.333333333333</v>
      </c>
      <c r="F47" s="47">
        <v>6352.7777777777774</v>
      </c>
      <c r="G47" s="21">
        <f t="shared" si="0"/>
        <v>5.2597665598880648E-2</v>
      </c>
      <c r="H47" s="47">
        <v>6352.7777777777774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19026.428571428572</v>
      </c>
      <c r="F48" s="47">
        <v>21220</v>
      </c>
      <c r="G48" s="21">
        <f t="shared" si="0"/>
        <v>0.11529076097158082</v>
      </c>
      <c r="H48" s="47">
        <v>21220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17949.308187499999</v>
      </c>
      <c r="F49" s="47">
        <v>21726.875</v>
      </c>
      <c r="G49" s="21">
        <f t="shared" si="0"/>
        <v>0.21045751585739222</v>
      </c>
      <c r="H49" s="47">
        <v>21726.875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2245.833333333333</v>
      </c>
      <c r="F50" s="47">
        <v>2420.6666666666665</v>
      </c>
      <c r="G50" s="21">
        <f t="shared" si="0"/>
        <v>7.7847866419295073E-2</v>
      </c>
      <c r="H50" s="47">
        <v>2420.6666666666665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27528.5</v>
      </c>
      <c r="F51" s="50">
        <v>33712.555555555555</v>
      </c>
      <c r="G51" s="31">
        <f t="shared" si="0"/>
        <v>0.2246419367403075</v>
      </c>
      <c r="H51" s="50">
        <v>34103.300000000003</v>
      </c>
      <c r="I51" s="31">
        <f t="shared" si="3"/>
        <v>-1.1457672554985827E-2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3999</v>
      </c>
      <c r="G53" s="22">
        <f t="shared" si="0"/>
        <v>6.6400000000000001E-2</v>
      </c>
      <c r="H53" s="66">
        <v>3999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3582.5714285714284</v>
      </c>
      <c r="F54" s="70">
        <v>5358.75</v>
      </c>
      <c r="G54" s="21">
        <f t="shared" si="0"/>
        <v>0.49578315655155919</v>
      </c>
      <c r="H54" s="70">
        <v>5358.75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2306.25</v>
      </c>
      <c r="F55" s="70">
        <v>3942.6</v>
      </c>
      <c r="G55" s="21">
        <f t="shared" si="0"/>
        <v>0.70952845528455277</v>
      </c>
      <c r="H55" s="70">
        <v>3743</v>
      </c>
      <c r="I55" s="21">
        <f t="shared" si="4"/>
        <v>5.3326208923323515E-2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4593.75</v>
      </c>
      <c r="F56" s="70">
        <v>6316</v>
      </c>
      <c r="G56" s="21">
        <f t="shared" si="0"/>
        <v>0.37491156462585035</v>
      </c>
      <c r="H56" s="70">
        <v>5649.333333333333</v>
      </c>
      <c r="I56" s="21">
        <f t="shared" si="4"/>
        <v>0.11800802454566917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2026</v>
      </c>
      <c r="F57" s="105">
        <v>2926.875</v>
      </c>
      <c r="G57" s="21">
        <f t="shared" si="0"/>
        <v>0.44465695952615991</v>
      </c>
      <c r="H57" s="105">
        <v>2926.875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4339.6701388888887</v>
      </c>
      <c r="F58" s="50">
        <v>6031</v>
      </c>
      <c r="G58" s="29">
        <f t="shared" si="0"/>
        <v>0.38973696317484452</v>
      </c>
      <c r="H58" s="50">
        <v>5956</v>
      </c>
      <c r="I58" s="29">
        <f t="shared" si="4"/>
        <v>1.2592343854936199E-2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5025</v>
      </c>
      <c r="F59" s="68">
        <v>6026.25</v>
      </c>
      <c r="G59" s="21">
        <f t="shared" si="0"/>
        <v>0.19925373134328359</v>
      </c>
      <c r="H59" s="68">
        <v>6020</v>
      </c>
      <c r="I59" s="21">
        <f t="shared" si="4"/>
        <v>1.0382059800664453E-3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4939.5</v>
      </c>
      <c r="F60" s="70">
        <v>5930</v>
      </c>
      <c r="G60" s="21">
        <f t="shared" si="0"/>
        <v>0.2005263690656949</v>
      </c>
      <c r="H60" s="70">
        <v>6035</v>
      </c>
      <c r="I60" s="21">
        <f t="shared" si="4"/>
        <v>-1.7398508699254349E-2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20930.3125</v>
      </c>
      <c r="F61" s="73">
        <v>24507.5</v>
      </c>
      <c r="G61" s="29">
        <f t="shared" si="0"/>
        <v>0.17090941666542245</v>
      </c>
      <c r="H61" s="73">
        <v>24507.5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6354</v>
      </c>
      <c r="F63" s="54">
        <v>8933</v>
      </c>
      <c r="G63" s="21">
        <f t="shared" si="0"/>
        <v>0.40588605602769906</v>
      </c>
      <c r="H63" s="54">
        <v>8962</v>
      </c>
      <c r="I63" s="21">
        <f t="shared" ref="I63:I74" si="5">(F63-H63)/H63</f>
        <v>-3.2358848471323366E-3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46491.857142857145</v>
      </c>
      <c r="F64" s="46">
        <v>49376.857142857145</v>
      </c>
      <c r="G64" s="21">
        <f t="shared" si="0"/>
        <v>6.2053877330285175E-2</v>
      </c>
      <c r="H64" s="46">
        <v>49376.857142857145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11121.041666666668</v>
      </c>
      <c r="F65" s="46">
        <v>14360.571428571429</v>
      </c>
      <c r="G65" s="21">
        <f t="shared" si="0"/>
        <v>0.2912973315813277</v>
      </c>
      <c r="H65" s="46">
        <v>13882</v>
      </c>
      <c r="I65" s="21">
        <f t="shared" si="5"/>
        <v>3.4474242081215196E-2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7617.5</v>
      </c>
      <c r="F66" s="46">
        <v>11421.25</v>
      </c>
      <c r="G66" s="21">
        <f t="shared" si="0"/>
        <v>0.4993436166721365</v>
      </c>
      <c r="H66" s="46">
        <v>11608.75</v>
      </c>
      <c r="I66" s="21">
        <f t="shared" si="5"/>
        <v>-1.6151609777107785E-2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3791.7832341269841</v>
      </c>
      <c r="F67" s="46">
        <v>5886.4285714285716</v>
      </c>
      <c r="G67" s="21">
        <f t="shared" si="0"/>
        <v>0.55241695212143538</v>
      </c>
      <c r="H67" s="46">
        <v>5766</v>
      </c>
      <c r="I67" s="21">
        <f t="shared" si="5"/>
        <v>2.0885981864129648E-2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3246.25</v>
      </c>
      <c r="F68" s="58">
        <v>5019</v>
      </c>
      <c r="G68" s="31">
        <f t="shared" si="0"/>
        <v>0.54609164420485179</v>
      </c>
      <c r="H68" s="58">
        <v>5019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3701.1111111111113</v>
      </c>
      <c r="F70" s="43">
        <v>5444.5</v>
      </c>
      <c r="G70" s="21">
        <f t="shared" si="0"/>
        <v>0.47104473131191826</v>
      </c>
      <c r="H70" s="43">
        <v>5430.5555555555557</v>
      </c>
      <c r="I70" s="21">
        <f t="shared" si="5"/>
        <v>2.5677749360613622E-3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2740.375</v>
      </c>
      <c r="F71" s="47">
        <v>3732.5</v>
      </c>
      <c r="G71" s="21">
        <f t="shared" si="0"/>
        <v>0.3620398668065502</v>
      </c>
      <c r="H71" s="47">
        <v>3732.5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1311.875</v>
      </c>
      <c r="F72" s="47">
        <v>1575</v>
      </c>
      <c r="G72" s="21">
        <f t="shared" si="0"/>
        <v>0.20057170080990949</v>
      </c>
      <c r="H72" s="47">
        <v>1575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2233.5</v>
      </c>
      <c r="F73" s="47">
        <v>3120.7142857142858</v>
      </c>
      <c r="G73" s="21">
        <f t="shared" si="0"/>
        <v>0.39723048386580961</v>
      </c>
      <c r="H73" s="47">
        <v>3136.875</v>
      </c>
      <c r="I73" s="21">
        <f t="shared" si="5"/>
        <v>-5.1518515355932961E-3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1583.9722222222222</v>
      </c>
      <c r="F74" s="50">
        <v>2536.6666666666665</v>
      </c>
      <c r="G74" s="21">
        <f t="shared" si="0"/>
        <v>0.60145906037914521</v>
      </c>
      <c r="H74" s="50">
        <v>2542.2222222222222</v>
      </c>
      <c r="I74" s="21">
        <f t="shared" si="5"/>
        <v>-2.1853146853147249E-3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1456.6666666666667</v>
      </c>
      <c r="F76" s="43">
        <v>1792.5</v>
      </c>
      <c r="G76" s="22">
        <f t="shared" si="0"/>
        <v>0.23054919908466812</v>
      </c>
      <c r="H76" s="43">
        <v>1778.3333333333333</v>
      </c>
      <c r="I76" s="22">
        <f t="shared" ref="I76:I82" si="6">(F76-H76)/H76</f>
        <v>7.966260543580175E-3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1196.6666666666667</v>
      </c>
      <c r="F77" s="32">
        <v>1700.375</v>
      </c>
      <c r="G77" s="21">
        <f t="shared" si="0"/>
        <v>0.42092618384401104</v>
      </c>
      <c r="H77" s="32">
        <v>1677.25</v>
      </c>
      <c r="I77" s="21">
        <f t="shared" si="6"/>
        <v>1.3787449694440304E-2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834.75</v>
      </c>
      <c r="F78" s="47">
        <v>1085</v>
      </c>
      <c r="G78" s="21">
        <f t="shared" si="0"/>
        <v>0.29979035639412999</v>
      </c>
      <c r="H78" s="47">
        <v>1085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1500.8</v>
      </c>
      <c r="F79" s="47">
        <v>2078.6666666666665</v>
      </c>
      <c r="G79" s="21">
        <f t="shared" si="0"/>
        <v>0.38503909026297078</v>
      </c>
      <c r="H79" s="47">
        <v>2078.6666666666665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1941.3</v>
      </c>
      <c r="F80" s="61">
        <v>2662.5</v>
      </c>
      <c r="G80" s="21">
        <f t="shared" si="0"/>
        <v>0.37150363158708083</v>
      </c>
      <c r="H80" s="61">
        <v>2617.5</v>
      </c>
      <c r="I80" s="21">
        <f t="shared" si="6"/>
        <v>1.7191977077363897E-2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9649.3333333333339</v>
      </c>
      <c r="G81" s="21">
        <f>(F81-E81)/E81</f>
        <v>9.2789731974330006E-2</v>
      </c>
      <c r="H81" s="61">
        <v>9649.3333333333339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3919.3</v>
      </c>
      <c r="F82" s="50">
        <v>4135.8888888888887</v>
      </c>
      <c r="G82" s="23">
        <f>(F82-E82)/E82</f>
        <v>5.5262135812233944E-2</v>
      </c>
      <c r="H82" s="50">
        <v>4199.2222222222226</v>
      </c>
      <c r="I82" s="23">
        <f t="shared" si="6"/>
        <v>-1.5082158071600705E-2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" zoomScaleNormal="100" workbookViewId="0">
      <selection activeCell="E91" sqref="E91"/>
    </sheetView>
  </sheetViews>
  <sheetFormatPr defaultRowHeight="15" x14ac:dyDescent="0.25"/>
  <cols>
    <col min="1" max="1" width="26.87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6" t="s">
        <v>201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7" t="s">
        <v>3</v>
      </c>
      <c r="B13" s="173"/>
      <c r="C13" s="192" t="s">
        <v>0</v>
      </c>
      <c r="D13" s="194" t="s">
        <v>23</v>
      </c>
      <c r="E13" s="169" t="s">
        <v>217</v>
      </c>
      <c r="F13" s="186" t="s">
        <v>224</v>
      </c>
      <c r="G13" s="169" t="s">
        <v>197</v>
      </c>
      <c r="H13" s="186" t="s">
        <v>220</v>
      </c>
      <c r="I13" s="169" t="s">
        <v>187</v>
      </c>
    </row>
    <row r="14" spans="1:9" ht="38.25" customHeight="1" thickBot="1" x14ac:dyDescent="0.25">
      <c r="A14" s="168"/>
      <c r="B14" s="174"/>
      <c r="C14" s="193"/>
      <c r="D14" s="195"/>
      <c r="E14" s="170"/>
      <c r="F14" s="187"/>
      <c r="G14" s="188"/>
      <c r="H14" s="187"/>
      <c r="I14" s="18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162"/>
      <c r="B16" s="40" t="s">
        <v>9</v>
      </c>
      <c r="C16" s="14" t="s">
        <v>88</v>
      </c>
      <c r="D16" s="11" t="s">
        <v>161</v>
      </c>
      <c r="E16" s="42">
        <v>1904.59575</v>
      </c>
      <c r="F16" s="42">
        <v>2149.5</v>
      </c>
      <c r="G16" s="21">
        <f t="shared" ref="G16:G31" si="0">(F16-E16)/E16</f>
        <v>0.12858594796297326</v>
      </c>
      <c r="H16" s="42">
        <v>2335.3000000000002</v>
      </c>
      <c r="I16" s="21">
        <f t="shared" ref="I16:I31" si="1">(F16-H16)/H16</f>
        <v>-7.9561512439515342E-2</v>
      </c>
    </row>
    <row r="17" spans="1:9" ht="16.5" x14ac:dyDescent="0.3">
      <c r="A17" s="163"/>
      <c r="B17" s="34" t="s">
        <v>16</v>
      </c>
      <c r="C17" s="15" t="s">
        <v>96</v>
      </c>
      <c r="D17" s="11" t="s">
        <v>81</v>
      </c>
      <c r="E17" s="46">
        <v>618.71249999999998</v>
      </c>
      <c r="F17" s="46">
        <v>563.18888888888887</v>
      </c>
      <c r="G17" s="21">
        <f t="shared" si="0"/>
        <v>-8.9740567890758807E-2</v>
      </c>
      <c r="H17" s="46">
        <v>595.24411111111112</v>
      </c>
      <c r="I17" s="21">
        <f t="shared" si="1"/>
        <v>-5.3852229066804952E-2</v>
      </c>
    </row>
    <row r="18" spans="1:9" ht="16.5" x14ac:dyDescent="0.3">
      <c r="A18" s="163"/>
      <c r="B18" s="34" t="s">
        <v>10</v>
      </c>
      <c r="C18" s="15" t="s">
        <v>90</v>
      </c>
      <c r="D18" s="11" t="s">
        <v>161</v>
      </c>
      <c r="E18" s="46">
        <v>1281.7375</v>
      </c>
      <c r="F18" s="46">
        <v>1407.35</v>
      </c>
      <c r="G18" s="21">
        <f t="shared" si="0"/>
        <v>9.8001735924867578E-2</v>
      </c>
      <c r="H18" s="46">
        <v>1463.6</v>
      </c>
      <c r="I18" s="21">
        <f t="shared" si="1"/>
        <v>-3.8432631866630228E-2</v>
      </c>
    </row>
    <row r="19" spans="1:9" ht="16.5" x14ac:dyDescent="0.3">
      <c r="A19" s="163"/>
      <c r="B19" s="34" t="s">
        <v>14</v>
      </c>
      <c r="C19" s="15" t="s">
        <v>94</v>
      </c>
      <c r="D19" s="11" t="s">
        <v>81</v>
      </c>
      <c r="E19" s="46">
        <v>609.5625</v>
      </c>
      <c r="F19" s="46">
        <v>572.5</v>
      </c>
      <c r="G19" s="21">
        <f t="shared" si="0"/>
        <v>-6.0801804572951909E-2</v>
      </c>
      <c r="H19" s="46">
        <v>592.5</v>
      </c>
      <c r="I19" s="21">
        <f t="shared" si="1"/>
        <v>-3.3755274261603373E-2</v>
      </c>
    </row>
    <row r="20" spans="1:9" ht="16.5" x14ac:dyDescent="0.3">
      <c r="A20" s="163"/>
      <c r="B20" s="34" t="s">
        <v>4</v>
      </c>
      <c r="C20" s="15" t="s">
        <v>84</v>
      </c>
      <c r="D20" s="11" t="s">
        <v>161</v>
      </c>
      <c r="E20" s="46">
        <v>1650.1957500000001</v>
      </c>
      <c r="F20" s="46">
        <v>1768.9</v>
      </c>
      <c r="G20" s="21">
        <f t="shared" si="0"/>
        <v>7.1933435775725391E-2</v>
      </c>
      <c r="H20" s="46">
        <v>1825.1999999999998</v>
      </c>
      <c r="I20" s="21">
        <f t="shared" si="1"/>
        <v>-3.0845934692088392E-2</v>
      </c>
    </row>
    <row r="21" spans="1:9" ht="16.5" x14ac:dyDescent="0.3">
      <c r="A21" s="163"/>
      <c r="B21" s="34" t="s">
        <v>12</v>
      </c>
      <c r="C21" s="15" t="s">
        <v>92</v>
      </c>
      <c r="D21" s="11" t="s">
        <v>81</v>
      </c>
      <c r="E21" s="46">
        <v>625.30624999999998</v>
      </c>
      <c r="F21" s="46">
        <v>646.1</v>
      </c>
      <c r="G21" s="21">
        <f t="shared" si="0"/>
        <v>3.3253705684214811E-2</v>
      </c>
      <c r="H21" s="46">
        <v>657.125</v>
      </c>
      <c r="I21" s="21">
        <f t="shared" si="1"/>
        <v>-1.6777629826897435E-2</v>
      </c>
    </row>
    <row r="22" spans="1:9" ht="16.5" x14ac:dyDescent="0.3">
      <c r="A22" s="163"/>
      <c r="B22" s="34" t="s">
        <v>8</v>
      </c>
      <c r="C22" s="15" t="s">
        <v>89</v>
      </c>
      <c r="D22" s="11" t="s">
        <v>161</v>
      </c>
      <c r="E22" s="46">
        <v>4846.2</v>
      </c>
      <c r="F22" s="46">
        <v>6670.05</v>
      </c>
      <c r="G22" s="21">
        <f t="shared" si="0"/>
        <v>0.37634641574842154</v>
      </c>
      <c r="H22" s="46">
        <v>6726.3</v>
      </c>
      <c r="I22" s="21">
        <f t="shared" si="1"/>
        <v>-8.3626956870790775E-3</v>
      </c>
    </row>
    <row r="23" spans="1:9" ht="16.5" x14ac:dyDescent="0.3">
      <c r="A23" s="163"/>
      <c r="B23" s="34" t="s">
        <v>13</v>
      </c>
      <c r="C23" s="15" t="s">
        <v>93</v>
      </c>
      <c r="D23" s="13" t="s">
        <v>81</v>
      </c>
      <c r="E23" s="46">
        <v>613.20824999999991</v>
      </c>
      <c r="F23" s="46">
        <v>635.55555555555554</v>
      </c>
      <c r="G23" s="21">
        <f t="shared" si="0"/>
        <v>3.6443256521019797E-2</v>
      </c>
      <c r="H23" s="46">
        <v>636.94411111111106</v>
      </c>
      <c r="I23" s="21">
        <f t="shared" si="1"/>
        <v>-2.1800273074717032E-3</v>
      </c>
    </row>
    <row r="24" spans="1:9" ht="16.5" x14ac:dyDescent="0.3">
      <c r="A24" s="163"/>
      <c r="B24" s="34" t="s">
        <v>5</v>
      </c>
      <c r="C24" s="15" t="s">
        <v>85</v>
      </c>
      <c r="D24" s="13" t="s">
        <v>161</v>
      </c>
      <c r="E24" s="46">
        <v>2245.25425</v>
      </c>
      <c r="F24" s="46">
        <v>2942.3888888888887</v>
      </c>
      <c r="G24" s="21">
        <f t="shared" si="0"/>
        <v>0.31049251499641467</v>
      </c>
      <c r="H24" s="46">
        <v>2864.9333333333334</v>
      </c>
      <c r="I24" s="21">
        <f t="shared" si="1"/>
        <v>2.703572702874597E-2</v>
      </c>
    </row>
    <row r="25" spans="1:9" ht="16.5" x14ac:dyDescent="0.3">
      <c r="A25" s="163"/>
      <c r="B25" s="34" t="s">
        <v>18</v>
      </c>
      <c r="C25" s="15" t="s">
        <v>98</v>
      </c>
      <c r="D25" s="13" t="s">
        <v>83</v>
      </c>
      <c r="E25" s="46">
        <v>1330.1499999999999</v>
      </c>
      <c r="F25" s="46">
        <v>1876.6</v>
      </c>
      <c r="G25" s="21">
        <f t="shared" si="0"/>
        <v>0.41081832875991436</v>
      </c>
      <c r="H25" s="46">
        <v>1809.6527777777778</v>
      </c>
      <c r="I25" s="21">
        <f t="shared" si="1"/>
        <v>3.6994512452511528E-2</v>
      </c>
    </row>
    <row r="26" spans="1:9" ht="16.5" x14ac:dyDescent="0.3">
      <c r="A26" s="163"/>
      <c r="B26" s="34" t="s">
        <v>19</v>
      </c>
      <c r="C26" s="15" t="s">
        <v>99</v>
      </c>
      <c r="D26" s="13" t="s">
        <v>161</v>
      </c>
      <c r="E26" s="46">
        <v>1313.7539999999999</v>
      </c>
      <c r="F26" s="46">
        <v>1461.5</v>
      </c>
      <c r="G26" s="21">
        <f t="shared" si="0"/>
        <v>0.11246093256423965</v>
      </c>
      <c r="H26" s="46">
        <v>1407.8</v>
      </c>
      <c r="I26" s="21">
        <f t="shared" si="1"/>
        <v>3.8144622815740908E-2</v>
      </c>
    </row>
    <row r="27" spans="1:9" ht="16.5" x14ac:dyDescent="0.3">
      <c r="A27" s="163"/>
      <c r="B27" s="34" t="s">
        <v>17</v>
      </c>
      <c r="C27" s="15" t="s">
        <v>97</v>
      </c>
      <c r="D27" s="13" t="s">
        <v>161</v>
      </c>
      <c r="E27" s="46">
        <v>1329.5</v>
      </c>
      <c r="F27" s="46">
        <v>1217.7750000000001</v>
      </c>
      <c r="G27" s="21">
        <f t="shared" si="0"/>
        <v>-8.4035351635953298E-2</v>
      </c>
      <c r="H27" s="46">
        <v>1159.875</v>
      </c>
      <c r="I27" s="21">
        <f t="shared" si="1"/>
        <v>4.9919172324604022E-2</v>
      </c>
    </row>
    <row r="28" spans="1:9" ht="16.5" x14ac:dyDescent="0.3">
      <c r="A28" s="163"/>
      <c r="B28" s="34" t="s">
        <v>6</v>
      </c>
      <c r="C28" s="15" t="s">
        <v>86</v>
      </c>
      <c r="D28" s="13" t="s">
        <v>161</v>
      </c>
      <c r="E28" s="46">
        <v>2723.9749999999999</v>
      </c>
      <c r="F28" s="46">
        <v>2346.5522222222221</v>
      </c>
      <c r="G28" s="21">
        <f t="shared" si="0"/>
        <v>-0.13855588901431834</v>
      </c>
      <c r="H28" s="46">
        <v>2220.125</v>
      </c>
      <c r="I28" s="21">
        <f t="shared" si="1"/>
        <v>5.6945992780686717E-2</v>
      </c>
    </row>
    <row r="29" spans="1:9" ht="16.5" x14ac:dyDescent="0.3">
      <c r="A29" s="164"/>
      <c r="B29" s="34" t="s">
        <v>15</v>
      </c>
      <c r="C29" s="15" t="s">
        <v>95</v>
      </c>
      <c r="D29" s="13" t="s">
        <v>82</v>
      </c>
      <c r="E29" s="46">
        <v>1746.7582499999999</v>
      </c>
      <c r="F29" s="46">
        <v>1718.1999999999998</v>
      </c>
      <c r="G29" s="21">
        <f t="shared" si="0"/>
        <v>-1.6349285884294549E-2</v>
      </c>
      <c r="H29" s="46">
        <v>1541</v>
      </c>
      <c r="I29" s="21">
        <f t="shared" si="1"/>
        <v>0.11499026606099923</v>
      </c>
    </row>
    <row r="30" spans="1:9" ht="16.5" x14ac:dyDescent="0.3">
      <c r="A30" s="37"/>
      <c r="B30" s="34" t="s">
        <v>11</v>
      </c>
      <c r="C30" s="15" t="s">
        <v>91</v>
      </c>
      <c r="D30" s="13" t="s">
        <v>81</v>
      </c>
      <c r="E30" s="46">
        <v>597.59175000000005</v>
      </c>
      <c r="F30" s="46">
        <v>478.25</v>
      </c>
      <c r="G30" s="21">
        <f t="shared" si="0"/>
        <v>-0.19970448052537546</v>
      </c>
      <c r="H30" s="46">
        <v>423.53300000000002</v>
      </c>
      <c r="I30" s="21">
        <f t="shared" si="1"/>
        <v>0.12919182212484029</v>
      </c>
    </row>
    <row r="31" spans="1:9" ht="17.25" thickBot="1" x14ac:dyDescent="0.35">
      <c r="A31" s="38"/>
      <c r="B31" s="36" t="s">
        <v>7</v>
      </c>
      <c r="C31" s="16" t="s">
        <v>87</v>
      </c>
      <c r="D31" s="12" t="s">
        <v>161</v>
      </c>
      <c r="E31" s="49">
        <v>828.55825000000004</v>
      </c>
      <c r="F31" s="49">
        <v>999.9</v>
      </c>
      <c r="G31" s="23">
        <f t="shared" si="0"/>
        <v>0.20679505635240483</v>
      </c>
      <c r="H31" s="49">
        <v>866</v>
      </c>
      <c r="I31" s="23">
        <f t="shared" si="1"/>
        <v>0.15461893764434179</v>
      </c>
    </row>
    <row r="32" spans="1:9" ht="15.75" customHeight="1" thickBot="1" x14ac:dyDescent="0.25">
      <c r="A32" s="179" t="s">
        <v>188</v>
      </c>
      <c r="B32" s="180"/>
      <c r="C32" s="180"/>
      <c r="D32" s="181"/>
      <c r="E32" s="106">
        <f>SUM(E16:E31)</f>
        <v>24265.059999999998</v>
      </c>
      <c r="F32" s="107">
        <f>SUM(F16:F31)</f>
        <v>27454.310555555556</v>
      </c>
      <c r="G32" s="108">
        <f t="shared" ref="G32" si="2">(F32-E32)/E32</f>
        <v>0.13143386233355939</v>
      </c>
      <c r="H32" s="107">
        <f>SUM(H16:H31)</f>
        <v>27125.132333333331</v>
      </c>
      <c r="I32" s="111">
        <f t="shared" ref="I32" si="3">(F32-H32)/H32</f>
        <v>1.2135543457522841E-2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1053.59575</v>
      </c>
      <c r="F34" s="54">
        <v>1393.1999999999998</v>
      </c>
      <c r="G34" s="21">
        <f>(F34-E34)/E34</f>
        <v>0.32232879640981837</v>
      </c>
      <c r="H34" s="54">
        <v>1514.6999999999998</v>
      </c>
      <c r="I34" s="21">
        <f>(F34-H34)/H34</f>
        <v>-8.0213903743315523E-2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1397.6948749999999</v>
      </c>
      <c r="F35" s="46">
        <v>1453.9</v>
      </c>
      <c r="G35" s="21">
        <f>(F35-E35)/E35</f>
        <v>4.0212728833251381E-2</v>
      </c>
      <c r="H35" s="46">
        <v>1551.875</v>
      </c>
      <c r="I35" s="21">
        <f>(F35-H35)/H35</f>
        <v>-6.3133306484091767E-2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2283.3522499999999</v>
      </c>
      <c r="F36" s="46">
        <v>2469.3000000000002</v>
      </c>
      <c r="G36" s="21">
        <f>(F36-E36)/E36</f>
        <v>8.1436296129955538E-2</v>
      </c>
      <c r="H36" s="46">
        <v>2526.875</v>
      </c>
      <c r="I36" s="21">
        <f>(F36-H36)/H36</f>
        <v>-2.2785060598565349E-2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1201.205125</v>
      </c>
      <c r="F37" s="46">
        <v>1357.5</v>
      </c>
      <c r="G37" s="21">
        <f>(F37-E37)/E37</f>
        <v>0.13011505840852955</v>
      </c>
      <c r="H37" s="46">
        <v>1317.25</v>
      </c>
      <c r="I37" s="21">
        <f>(F37-H37)/H37</f>
        <v>3.0556082748149554E-2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2144.7000000000003</v>
      </c>
      <c r="F38" s="49">
        <v>2292.3888888888887</v>
      </c>
      <c r="G38" s="23">
        <f>(F38-E38)/E38</f>
        <v>6.8862259937934628E-2</v>
      </c>
      <c r="H38" s="49">
        <v>2223.7777777777778</v>
      </c>
      <c r="I38" s="23">
        <f>(F38-H38)/H38</f>
        <v>3.0853402618167169E-2</v>
      </c>
    </row>
    <row r="39" spans="1:9" ht="15.75" customHeight="1" thickBot="1" x14ac:dyDescent="0.25">
      <c r="A39" s="179" t="s">
        <v>189</v>
      </c>
      <c r="B39" s="180"/>
      <c r="C39" s="180"/>
      <c r="D39" s="181"/>
      <c r="E39" s="86">
        <f>SUM(E34:E38)</f>
        <v>8080.5480000000007</v>
      </c>
      <c r="F39" s="109">
        <f>SUM(F34:F38)</f>
        <v>8966.2888888888883</v>
      </c>
      <c r="G39" s="110">
        <f t="shared" ref="G39" si="4">(F39-E39)/E39</f>
        <v>0.10961396292539659</v>
      </c>
      <c r="H39" s="109">
        <f>SUM(H34:H38)</f>
        <v>9134.4777777777781</v>
      </c>
      <c r="I39" s="111">
        <f t="shared" ref="I39" si="5">(F39-H39)/H39</f>
        <v>-1.841253468239391E-2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32</v>
      </c>
      <c r="C41" s="15" t="s">
        <v>106</v>
      </c>
      <c r="D41" s="20" t="s">
        <v>161</v>
      </c>
      <c r="E41" s="46">
        <v>15513.891666666666</v>
      </c>
      <c r="F41" s="46">
        <v>20679.855555555554</v>
      </c>
      <c r="G41" s="21">
        <f t="shared" ref="G41:G46" si="6">(F41-E41)/E41</f>
        <v>0.33298955541816366</v>
      </c>
      <c r="H41" s="46">
        <v>20679.855555555554</v>
      </c>
      <c r="I41" s="21">
        <f t="shared" ref="I41:I46" si="7">(F41-H41)/H41</f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6">
        <v>9966.3333333333321</v>
      </c>
      <c r="F42" s="46">
        <v>16815.333333333332</v>
      </c>
      <c r="G42" s="21">
        <f t="shared" si="6"/>
        <v>0.68721361918458823</v>
      </c>
      <c r="H42" s="46">
        <v>16815.333333333332</v>
      </c>
      <c r="I42" s="21">
        <f t="shared" si="7"/>
        <v>0</v>
      </c>
    </row>
    <row r="43" spans="1:9" ht="16.5" x14ac:dyDescent="0.3">
      <c r="A43" s="37"/>
      <c r="B43" s="39" t="s">
        <v>36</v>
      </c>
      <c r="C43" s="15" t="s">
        <v>153</v>
      </c>
      <c r="D43" s="11" t="s">
        <v>161</v>
      </c>
      <c r="E43" s="57">
        <v>12623.541666666668</v>
      </c>
      <c r="F43" s="57">
        <v>13950</v>
      </c>
      <c r="G43" s="21">
        <f t="shared" si="6"/>
        <v>0.10507814434010519</v>
      </c>
      <c r="H43" s="57">
        <v>13950</v>
      </c>
      <c r="I43" s="21">
        <f t="shared" si="7"/>
        <v>0</v>
      </c>
    </row>
    <row r="44" spans="1:9" ht="16.5" x14ac:dyDescent="0.3">
      <c r="A44" s="37"/>
      <c r="B44" s="34" t="s">
        <v>34</v>
      </c>
      <c r="C44" s="15" t="s">
        <v>154</v>
      </c>
      <c r="D44" s="11" t="s">
        <v>161</v>
      </c>
      <c r="E44" s="47">
        <v>5575</v>
      </c>
      <c r="F44" s="47">
        <v>5661.2</v>
      </c>
      <c r="G44" s="21">
        <f t="shared" si="6"/>
        <v>1.5461883408071716E-2</v>
      </c>
      <c r="H44" s="47">
        <v>5621.2</v>
      </c>
      <c r="I44" s="21">
        <f t="shared" si="7"/>
        <v>7.1159183092578101E-3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26761.502777777776</v>
      </c>
      <c r="F45" s="47">
        <v>33876.555555555555</v>
      </c>
      <c r="G45" s="21">
        <f t="shared" si="6"/>
        <v>0.26586895500076246</v>
      </c>
      <c r="H45" s="47">
        <v>32940.444444444445</v>
      </c>
      <c r="I45" s="21">
        <f t="shared" si="7"/>
        <v>2.8418290247719739E-2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10862.09375</v>
      </c>
      <c r="F46" s="50">
        <v>16328.5</v>
      </c>
      <c r="G46" s="31">
        <f t="shared" si="6"/>
        <v>0.50325530011191444</v>
      </c>
      <c r="H46" s="50">
        <v>15578.5</v>
      </c>
      <c r="I46" s="31">
        <f t="shared" si="7"/>
        <v>4.8143274384568474E-2</v>
      </c>
    </row>
    <row r="47" spans="1:9" ht="15.75" customHeight="1" thickBot="1" x14ac:dyDescent="0.25">
      <c r="A47" s="179" t="s">
        <v>190</v>
      </c>
      <c r="B47" s="180"/>
      <c r="C47" s="180"/>
      <c r="D47" s="181"/>
      <c r="E47" s="86">
        <f>SUM(E41:E46)</f>
        <v>81302.363194444435</v>
      </c>
      <c r="F47" s="86">
        <f>SUM(F41:F46)</f>
        <v>107311.44444444444</v>
      </c>
      <c r="G47" s="110">
        <f t="shared" ref="G47" si="8">(F47-E47)/E47</f>
        <v>0.3199055996416259</v>
      </c>
      <c r="H47" s="109">
        <f>SUM(H41:H46)</f>
        <v>105585.33333333333</v>
      </c>
      <c r="I47" s="111">
        <f t="shared" ref="I47" si="9">(F47-H47)/H47</f>
        <v>1.6348019716543108E-2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6675.75</v>
      </c>
      <c r="F49" s="43">
        <v>7533.8</v>
      </c>
      <c r="G49" s="21">
        <f t="shared" ref="G49:G54" si="10">(F49-E49)/E49</f>
        <v>0.12853237463955364</v>
      </c>
      <c r="H49" s="43">
        <v>7683.8</v>
      </c>
      <c r="I49" s="21">
        <f t="shared" ref="I49:I54" si="11">(F49-H49)/H49</f>
        <v>-1.9521590879512742E-2</v>
      </c>
    </row>
    <row r="50" spans="1:9" ht="16.5" x14ac:dyDescent="0.3">
      <c r="A50" s="37"/>
      <c r="B50" s="34" t="s">
        <v>50</v>
      </c>
      <c r="C50" s="15" t="s">
        <v>159</v>
      </c>
      <c r="D50" s="13" t="s">
        <v>112</v>
      </c>
      <c r="E50" s="47">
        <v>27528.5</v>
      </c>
      <c r="F50" s="47">
        <v>33712.555555555555</v>
      </c>
      <c r="G50" s="21">
        <f t="shared" si="10"/>
        <v>0.2246419367403075</v>
      </c>
      <c r="H50" s="47">
        <v>34103.300000000003</v>
      </c>
      <c r="I50" s="21">
        <f t="shared" si="11"/>
        <v>-1.1457672554985827E-2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6035.333333333333</v>
      </c>
      <c r="F51" s="47">
        <v>6352.7777777777774</v>
      </c>
      <c r="G51" s="21">
        <f t="shared" si="10"/>
        <v>5.2597665598880648E-2</v>
      </c>
      <c r="H51" s="47">
        <v>6352.7777777777774</v>
      </c>
      <c r="I51" s="21">
        <f t="shared" si="11"/>
        <v>0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19026.428571428572</v>
      </c>
      <c r="F52" s="47">
        <v>21220</v>
      </c>
      <c r="G52" s="21">
        <f t="shared" si="10"/>
        <v>0.11529076097158082</v>
      </c>
      <c r="H52" s="47">
        <v>21220</v>
      </c>
      <c r="I52" s="21">
        <f t="shared" si="11"/>
        <v>0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17949.308187499999</v>
      </c>
      <c r="F53" s="47">
        <v>21726.875</v>
      </c>
      <c r="G53" s="21">
        <f t="shared" si="10"/>
        <v>0.21045751585739222</v>
      </c>
      <c r="H53" s="47">
        <v>21726.875</v>
      </c>
      <c r="I53" s="21">
        <f t="shared" si="11"/>
        <v>0</v>
      </c>
    </row>
    <row r="54" spans="1:9" ht="16.5" customHeight="1" thickBot="1" x14ac:dyDescent="0.35">
      <c r="A54" s="38"/>
      <c r="B54" s="34" t="s">
        <v>49</v>
      </c>
      <c r="C54" s="15" t="s">
        <v>158</v>
      </c>
      <c r="D54" s="12" t="s">
        <v>199</v>
      </c>
      <c r="E54" s="50">
        <v>2245.833333333333</v>
      </c>
      <c r="F54" s="50">
        <v>2420.6666666666665</v>
      </c>
      <c r="G54" s="31">
        <f t="shared" si="10"/>
        <v>7.7847866419295073E-2</v>
      </c>
      <c r="H54" s="50">
        <v>2420.6666666666665</v>
      </c>
      <c r="I54" s="31">
        <f t="shared" si="11"/>
        <v>0</v>
      </c>
    </row>
    <row r="55" spans="1:9" ht="15.75" customHeight="1" thickBot="1" x14ac:dyDescent="0.25">
      <c r="A55" s="179" t="s">
        <v>191</v>
      </c>
      <c r="B55" s="180"/>
      <c r="C55" s="180"/>
      <c r="D55" s="181"/>
      <c r="E55" s="86">
        <f>SUM(E49:E54)</f>
        <v>79461.153425595243</v>
      </c>
      <c r="F55" s="86">
        <f>SUM(F49:F54)</f>
        <v>92966.675000000003</v>
      </c>
      <c r="G55" s="110">
        <f t="shared" ref="G55" si="12">(F55-E55)/E55</f>
        <v>0.16996382499092311</v>
      </c>
      <c r="H55" s="86">
        <f>SUM(H49:H54)</f>
        <v>93507.419444444458</v>
      </c>
      <c r="I55" s="111">
        <f t="shared" ref="I55" si="13">(F55-H55)/H55</f>
        <v>-5.7829041551695033E-3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55</v>
      </c>
      <c r="C57" s="19" t="s">
        <v>122</v>
      </c>
      <c r="D57" s="20" t="s">
        <v>120</v>
      </c>
      <c r="E57" s="43">
        <v>4939.5</v>
      </c>
      <c r="F57" s="66">
        <v>5930</v>
      </c>
      <c r="G57" s="22">
        <f t="shared" ref="G57:G65" si="14">(F57-E57)/E57</f>
        <v>0.2005263690656949</v>
      </c>
      <c r="H57" s="66">
        <v>6035</v>
      </c>
      <c r="I57" s="22">
        <f t="shared" ref="I57:I65" si="15">(F57-H57)/H57</f>
        <v>-1.7398508699254349E-2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3999</v>
      </c>
      <c r="G58" s="21">
        <f t="shared" si="14"/>
        <v>6.6400000000000001E-2</v>
      </c>
      <c r="H58" s="70">
        <v>3999</v>
      </c>
      <c r="I58" s="21">
        <f t="shared" si="15"/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3582.5714285714284</v>
      </c>
      <c r="F59" s="70">
        <v>5358.75</v>
      </c>
      <c r="G59" s="21">
        <f t="shared" si="14"/>
        <v>0.49578315655155919</v>
      </c>
      <c r="H59" s="70">
        <v>5358.75</v>
      </c>
      <c r="I59" s="21">
        <f t="shared" si="15"/>
        <v>0</v>
      </c>
    </row>
    <row r="60" spans="1:9" ht="16.5" x14ac:dyDescent="0.3">
      <c r="A60" s="118"/>
      <c r="B60" s="99" t="s">
        <v>42</v>
      </c>
      <c r="C60" s="15" t="s">
        <v>198</v>
      </c>
      <c r="D60" s="11" t="s">
        <v>114</v>
      </c>
      <c r="E60" s="47">
        <v>2026</v>
      </c>
      <c r="F60" s="70">
        <v>2926.875</v>
      </c>
      <c r="G60" s="21">
        <f t="shared" si="14"/>
        <v>0.44465695952615991</v>
      </c>
      <c r="H60" s="70">
        <v>2926.875</v>
      </c>
      <c r="I60" s="21">
        <f t="shared" si="15"/>
        <v>0</v>
      </c>
    </row>
    <row r="61" spans="1:9" ht="16.5" x14ac:dyDescent="0.3">
      <c r="A61" s="118"/>
      <c r="B61" s="99" t="s">
        <v>56</v>
      </c>
      <c r="C61" s="15" t="s">
        <v>123</v>
      </c>
      <c r="D61" s="11" t="s">
        <v>120</v>
      </c>
      <c r="E61" s="47">
        <v>20930.3125</v>
      </c>
      <c r="F61" s="105">
        <v>24507.5</v>
      </c>
      <c r="G61" s="21">
        <f t="shared" si="14"/>
        <v>0.17090941666542245</v>
      </c>
      <c r="H61" s="105">
        <v>24507.5</v>
      </c>
      <c r="I61" s="21">
        <f t="shared" si="15"/>
        <v>0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5025</v>
      </c>
      <c r="F62" s="73">
        <v>6026.25</v>
      </c>
      <c r="G62" s="29">
        <f t="shared" si="14"/>
        <v>0.19925373134328359</v>
      </c>
      <c r="H62" s="73">
        <v>6020</v>
      </c>
      <c r="I62" s="29">
        <f t="shared" si="15"/>
        <v>1.0382059800664453E-3</v>
      </c>
    </row>
    <row r="63" spans="1:9" ht="16.5" x14ac:dyDescent="0.3">
      <c r="A63" s="118"/>
      <c r="B63" s="101" t="s">
        <v>43</v>
      </c>
      <c r="C63" s="14" t="s">
        <v>119</v>
      </c>
      <c r="D63" s="11" t="s">
        <v>114</v>
      </c>
      <c r="E63" s="43">
        <v>4339.6701388888887</v>
      </c>
      <c r="F63" s="57">
        <v>6031</v>
      </c>
      <c r="G63" s="21">
        <f t="shared" si="14"/>
        <v>0.38973696317484452</v>
      </c>
      <c r="H63" s="57">
        <v>5956</v>
      </c>
      <c r="I63" s="21">
        <f t="shared" si="15"/>
        <v>1.2592343854936199E-2</v>
      </c>
    </row>
    <row r="64" spans="1:9" ht="16.5" x14ac:dyDescent="0.3">
      <c r="A64" s="118"/>
      <c r="B64" s="99" t="s">
        <v>40</v>
      </c>
      <c r="C64" s="15" t="s">
        <v>117</v>
      </c>
      <c r="D64" s="13" t="s">
        <v>114</v>
      </c>
      <c r="E64" s="47">
        <v>2306.25</v>
      </c>
      <c r="F64" s="70">
        <v>3942.6</v>
      </c>
      <c r="G64" s="21">
        <f t="shared" si="14"/>
        <v>0.70952845528455277</v>
      </c>
      <c r="H64" s="70">
        <v>3743</v>
      </c>
      <c r="I64" s="21">
        <f t="shared" si="15"/>
        <v>5.3326208923323515E-2</v>
      </c>
    </row>
    <row r="65" spans="1:9" ht="16.5" customHeight="1" thickBot="1" x14ac:dyDescent="0.35">
      <c r="A65" s="119"/>
      <c r="B65" s="100" t="s">
        <v>41</v>
      </c>
      <c r="C65" s="16" t="s">
        <v>118</v>
      </c>
      <c r="D65" s="12" t="s">
        <v>114</v>
      </c>
      <c r="E65" s="50">
        <v>4593.75</v>
      </c>
      <c r="F65" s="73">
        <v>6316</v>
      </c>
      <c r="G65" s="29">
        <f t="shared" si="14"/>
        <v>0.37491156462585035</v>
      </c>
      <c r="H65" s="73">
        <v>5649.333333333333</v>
      </c>
      <c r="I65" s="29">
        <f t="shared" si="15"/>
        <v>0.11800802454566917</v>
      </c>
    </row>
    <row r="66" spans="1:9" ht="15.75" customHeight="1" thickBot="1" x14ac:dyDescent="0.25">
      <c r="A66" s="179" t="s">
        <v>192</v>
      </c>
      <c r="B66" s="190"/>
      <c r="C66" s="190"/>
      <c r="D66" s="191"/>
      <c r="E66" s="106">
        <f>SUM(E57:E65)</f>
        <v>51493.054067460318</v>
      </c>
      <c r="F66" s="106">
        <f>SUM(F57:F65)</f>
        <v>65037.974999999999</v>
      </c>
      <c r="G66" s="108">
        <f t="shared" ref="G66" si="16">(F66-E66)/E66</f>
        <v>0.26304365079598252</v>
      </c>
      <c r="H66" s="106">
        <f>SUM(H57:H65)</f>
        <v>64195.458333333336</v>
      </c>
      <c r="I66" s="111">
        <f t="shared" ref="I66" si="17">(F66-H66)/H66</f>
        <v>1.3124241006145882E-2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62</v>
      </c>
      <c r="C68" s="15" t="s">
        <v>131</v>
      </c>
      <c r="D68" s="20" t="s">
        <v>125</v>
      </c>
      <c r="E68" s="43">
        <v>7617.5</v>
      </c>
      <c r="F68" s="54">
        <v>11421.25</v>
      </c>
      <c r="G68" s="21">
        <f t="shared" ref="G68:G73" si="18">(F68-E68)/E68</f>
        <v>0.4993436166721365</v>
      </c>
      <c r="H68" s="54">
        <v>11608.75</v>
      </c>
      <c r="I68" s="21">
        <f t="shared" ref="I68:I73" si="19">(F68-H68)/H68</f>
        <v>-1.6151609777107785E-2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6354</v>
      </c>
      <c r="F69" s="46">
        <v>8933</v>
      </c>
      <c r="G69" s="21">
        <f t="shared" si="18"/>
        <v>0.40588605602769906</v>
      </c>
      <c r="H69" s="46">
        <v>8962</v>
      </c>
      <c r="I69" s="21">
        <f t="shared" si="19"/>
        <v>-3.2358848471323366E-3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46491.857142857145</v>
      </c>
      <c r="F70" s="46">
        <v>49376.857142857145</v>
      </c>
      <c r="G70" s="21">
        <f t="shared" si="18"/>
        <v>6.2053877330285175E-2</v>
      </c>
      <c r="H70" s="46">
        <v>49376.857142857145</v>
      </c>
      <c r="I70" s="21">
        <f t="shared" si="19"/>
        <v>0</v>
      </c>
    </row>
    <row r="71" spans="1:9" ht="16.5" x14ac:dyDescent="0.3">
      <c r="A71" s="37"/>
      <c r="B71" s="34" t="s">
        <v>64</v>
      </c>
      <c r="C71" s="15" t="s">
        <v>133</v>
      </c>
      <c r="D71" s="13" t="s">
        <v>127</v>
      </c>
      <c r="E71" s="47">
        <v>3246.25</v>
      </c>
      <c r="F71" s="46">
        <v>5019</v>
      </c>
      <c r="G71" s="21">
        <f t="shared" si="18"/>
        <v>0.54609164420485179</v>
      </c>
      <c r="H71" s="46">
        <v>5019</v>
      </c>
      <c r="I71" s="21">
        <f t="shared" si="19"/>
        <v>0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3791.7832341269841</v>
      </c>
      <c r="F72" s="46">
        <v>5886.4285714285716</v>
      </c>
      <c r="G72" s="21">
        <f t="shared" si="18"/>
        <v>0.55241695212143538</v>
      </c>
      <c r="H72" s="46">
        <v>5766</v>
      </c>
      <c r="I72" s="21">
        <f t="shared" si="19"/>
        <v>2.0885981864129648E-2</v>
      </c>
    </row>
    <row r="73" spans="1:9" ht="16.5" customHeight="1" thickBot="1" x14ac:dyDescent="0.35">
      <c r="A73" s="37"/>
      <c r="B73" s="34" t="s">
        <v>61</v>
      </c>
      <c r="C73" s="15" t="s">
        <v>130</v>
      </c>
      <c r="D73" s="12" t="s">
        <v>216</v>
      </c>
      <c r="E73" s="50">
        <v>11121.041666666668</v>
      </c>
      <c r="F73" s="58">
        <v>14360.571428571429</v>
      </c>
      <c r="G73" s="31">
        <f t="shared" si="18"/>
        <v>0.2912973315813277</v>
      </c>
      <c r="H73" s="58">
        <v>13882</v>
      </c>
      <c r="I73" s="31">
        <f t="shared" si="19"/>
        <v>3.4474242081215196E-2</v>
      </c>
    </row>
    <row r="74" spans="1:9" ht="15.75" customHeight="1" thickBot="1" x14ac:dyDescent="0.25">
      <c r="A74" s="179" t="s">
        <v>214</v>
      </c>
      <c r="B74" s="180"/>
      <c r="C74" s="180"/>
      <c r="D74" s="181"/>
      <c r="E74" s="86">
        <f>SUM(E68:E73)</f>
        <v>78622.432043650799</v>
      </c>
      <c r="F74" s="86">
        <f>SUM(F68:F73)</f>
        <v>94997.107142857145</v>
      </c>
      <c r="G74" s="110">
        <f t="shared" ref="G74" si="20">(F74-E74)/E74</f>
        <v>0.20826976059599892</v>
      </c>
      <c r="H74" s="86">
        <f>SUM(H68:H73)</f>
        <v>94614.607142857145</v>
      </c>
      <c r="I74" s="111">
        <f t="shared" ref="I74" si="21">(F74-H74)/H74</f>
        <v>4.0427161465931907E-3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70</v>
      </c>
      <c r="C76" s="18" t="s">
        <v>141</v>
      </c>
      <c r="D76" s="20" t="s">
        <v>137</v>
      </c>
      <c r="E76" s="43">
        <v>2233.5</v>
      </c>
      <c r="F76" s="43">
        <v>3120.7142857142858</v>
      </c>
      <c r="G76" s="21">
        <f>(F76-E76)/E76</f>
        <v>0.39723048386580961</v>
      </c>
      <c r="H76" s="43">
        <v>3136.875</v>
      </c>
      <c r="I76" s="21">
        <f>(F76-H76)/H76</f>
        <v>-5.1518515355932961E-3</v>
      </c>
    </row>
    <row r="77" spans="1:9" ht="16.5" x14ac:dyDescent="0.3">
      <c r="A77" s="37"/>
      <c r="B77" s="34" t="s">
        <v>71</v>
      </c>
      <c r="C77" s="15" t="s">
        <v>200</v>
      </c>
      <c r="D77" s="13" t="s">
        <v>134</v>
      </c>
      <c r="E77" s="47">
        <v>1583.9722222222222</v>
      </c>
      <c r="F77" s="47">
        <v>2536.6666666666665</v>
      </c>
      <c r="G77" s="21">
        <f>(F77-E77)/E77</f>
        <v>0.60145906037914521</v>
      </c>
      <c r="H77" s="47">
        <v>2542.2222222222222</v>
      </c>
      <c r="I77" s="21">
        <f>(F77-H77)/H77</f>
        <v>-2.1853146853147249E-3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2740.375</v>
      </c>
      <c r="F78" s="47">
        <v>3732.5</v>
      </c>
      <c r="G78" s="21">
        <f>(F78-E78)/E78</f>
        <v>0.3620398668065502</v>
      </c>
      <c r="H78" s="47">
        <v>3732.5</v>
      </c>
      <c r="I78" s="21">
        <f>(F78-H78)/H78</f>
        <v>0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1311.875</v>
      </c>
      <c r="F79" s="47">
        <v>1575</v>
      </c>
      <c r="G79" s="21">
        <f>(F79-E79)/E79</f>
        <v>0.20057170080990949</v>
      </c>
      <c r="H79" s="47">
        <v>1575</v>
      </c>
      <c r="I79" s="21">
        <f>(F79-H79)/H79</f>
        <v>0</v>
      </c>
    </row>
    <row r="80" spans="1:9" ht="16.5" customHeight="1" thickBot="1" x14ac:dyDescent="0.35">
      <c r="A80" s="38"/>
      <c r="B80" s="34" t="s">
        <v>68</v>
      </c>
      <c r="C80" s="15" t="s">
        <v>138</v>
      </c>
      <c r="D80" s="12" t="s">
        <v>134</v>
      </c>
      <c r="E80" s="50">
        <v>3701.1111111111113</v>
      </c>
      <c r="F80" s="50">
        <v>5444.5</v>
      </c>
      <c r="G80" s="21">
        <f>(F80-E80)/E80</f>
        <v>0.47104473131191826</v>
      </c>
      <c r="H80" s="50">
        <v>5430.5555555555557</v>
      </c>
      <c r="I80" s="21">
        <f>(F80-H80)/H80</f>
        <v>2.5677749360613622E-3</v>
      </c>
    </row>
    <row r="81" spans="1:11" ht="15.75" customHeight="1" thickBot="1" x14ac:dyDescent="0.25">
      <c r="A81" s="179" t="s">
        <v>193</v>
      </c>
      <c r="B81" s="180"/>
      <c r="C81" s="180"/>
      <c r="D81" s="181"/>
      <c r="E81" s="86">
        <f>SUM(E76:E80)</f>
        <v>11570.833333333334</v>
      </c>
      <c r="F81" s="86">
        <f>SUM(F76:F80)</f>
        <v>16409.380952380954</v>
      </c>
      <c r="G81" s="110">
        <f t="shared" ref="G81" si="22">(F81-E81)/E81</f>
        <v>0.41816760121405427</v>
      </c>
      <c r="H81" s="86">
        <f>SUM(H76:H80)</f>
        <v>16417.152777777777</v>
      </c>
      <c r="I81" s="111">
        <f t="shared" ref="I81" si="23">(F81-H81)/H81</f>
        <v>-4.7339666640266553E-4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80</v>
      </c>
      <c r="C83" s="15" t="s">
        <v>151</v>
      </c>
      <c r="D83" s="20" t="s">
        <v>150</v>
      </c>
      <c r="E83" s="43">
        <v>3919.3</v>
      </c>
      <c r="F83" s="43">
        <v>4135.8888888888887</v>
      </c>
      <c r="G83" s="22">
        <f t="shared" ref="G83:G89" si="24">(F83-E83)/E83</f>
        <v>5.5262135812233944E-2</v>
      </c>
      <c r="H83" s="43">
        <v>4199.2222222222226</v>
      </c>
      <c r="I83" s="22">
        <f t="shared" ref="I83:I89" si="25">(F83-H83)/H83</f>
        <v>-1.5082158071600705E-2</v>
      </c>
    </row>
    <row r="84" spans="1:11" ht="16.5" x14ac:dyDescent="0.3">
      <c r="A84" s="37"/>
      <c r="B84" s="34" t="s">
        <v>75</v>
      </c>
      <c r="C84" s="15" t="s">
        <v>148</v>
      </c>
      <c r="D84" s="11" t="s">
        <v>145</v>
      </c>
      <c r="E84" s="47">
        <v>834.75</v>
      </c>
      <c r="F84" s="47">
        <v>1085</v>
      </c>
      <c r="G84" s="21">
        <f t="shared" si="24"/>
        <v>0.29979035639412999</v>
      </c>
      <c r="H84" s="47">
        <v>1085</v>
      </c>
      <c r="I84" s="21">
        <f t="shared" si="25"/>
        <v>0</v>
      </c>
    </row>
    <row r="85" spans="1:11" ht="16.5" x14ac:dyDescent="0.3">
      <c r="A85" s="37"/>
      <c r="B85" s="34" t="s">
        <v>77</v>
      </c>
      <c r="C85" s="15" t="s">
        <v>146</v>
      </c>
      <c r="D85" s="13" t="s">
        <v>162</v>
      </c>
      <c r="E85" s="47">
        <v>1500.8</v>
      </c>
      <c r="F85" s="47">
        <v>2078.6666666666665</v>
      </c>
      <c r="G85" s="21">
        <f t="shared" si="24"/>
        <v>0.38503909026297078</v>
      </c>
      <c r="H85" s="47">
        <v>2078.6666666666665</v>
      </c>
      <c r="I85" s="21">
        <f t="shared" si="25"/>
        <v>0</v>
      </c>
    </row>
    <row r="86" spans="1:11" ht="16.5" x14ac:dyDescent="0.3">
      <c r="A86" s="37"/>
      <c r="B86" s="34" t="s">
        <v>79</v>
      </c>
      <c r="C86" s="15" t="s">
        <v>155</v>
      </c>
      <c r="D86" s="13" t="s">
        <v>156</v>
      </c>
      <c r="E86" s="47">
        <v>8830</v>
      </c>
      <c r="F86" s="47">
        <v>9649.3333333333339</v>
      </c>
      <c r="G86" s="21">
        <f t="shared" si="24"/>
        <v>9.2789731974330006E-2</v>
      </c>
      <c r="H86" s="47">
        <v>9649.3333333333339</v>
      </c>
      <c r="I86" s="21">
        <f t="shared" si="25"/>
        <v>0</v>
      </c>
    </row>
    <row r="87" spans="1:11" ht="16.5" x14ac:dyDescent="0.3">
      <c r="A87" s="37"/>
      <c r="B87" s="34" t="s">
        <v>74</v>
      </c>
      <c r="C87" s="15" t="s">
        <v>144</v>
      </c>
      <c r="D87" s="25" t="s">
        <v>142</v>
      </c>
      <c r="E87" s="61">
        <v>1456.6666666666667</v>
      </c>
      <c r="F87" s="61">
        <v>1792.5</v>
      </c>
      <c r="G87" s="21">
        <f t="shared" si="24"/>
        <v>0.23054919908466812</v>
      </c>
      <c r="H87" s="61">
        <v>1778.3333333333333</v>
      </c>
      <c r="I87" s="21">
        <f t="shared" si="25"/>
        <v>7.966260543580175E-3</v>
      </c>
    </row>
    <row r="88" spans="1:11" ht="16.5" x14ac:dyDescent="0.3">
      <c r="A88" s="37"/>
      <c r="B88" s="34" t="s">
        <v>76</v>
      </c>
      <c r="C88" s="15" t="s">
        <v>143</v>
      </c>
      <c r="D88" s="25" t="s">
        <v>161</v>
      </c>
      <c r="E88" s="61">
        <v>1196.6666666666667</v>
      </c>
      <c r="F88" s="165">
        <v>1700.375</v>
      </c>
      <c r="G88" s="21">
        <f t="shared" si="24"/>
        <v>0.42092618384401104</v>
      </c>
      <c r="H88" s="165">
        <v>1677.25</v>
      </c>
      <c r="I88" s="21">
        <f t="shared" si="25"/>
        <v>1.3787449694440304E-2</v>
      </c>
    </row>
    <row r="89" spans="1:11" ht="16.5" customHeight="1" thickBot="1" x14ac:dyDescent="0.35">
      <c r="A89" s="35"/>
      <c r="B89" s="36" t="s">
        <v>78</v>
      </c>
      <c r="C89" s="16" t="s">
        <v>149</v>
      </c>
      <c r="D89" s="12" t="s">
        <v>147</v>
      </c>
      <c r="E89" s="50">
        <v>1941.3</v>
      </c>
      <c r="F89" s="50">
        <v>2662.5</v>
      </c>
      <c r="G89" s="23">
        <f t="shared" si="24"/>
        <v>0.37150363158708083</v>
      </c>
      <c r="H89" s="50">
        <v>2617.5</v>
      </c>
      <c r="I89" s="23">
        <f t="shared" si="25"/>
        <v>1.7191977077363897E-2</v>
      </c>
    </row>
    <row r="90" spans="1:11" ht="15.75" customHeight="1" thickBot="1" x14ac:dyDescent="0.25">
      <c r="A90" s="179" t="s">
        <v>194</v>
      </c>
      <c r="B90" s="180"/>
      <c r="C90" s="180"/>
      <c r="D90" s="181"/>
      <c r="E90" s="86">
        <f>SUM(E83:E89)</f>
        <v>19679.483333333334</v>
      </c>
      <c r="F90" s="86">
        <f>SUM(F83:F89)</f>
        <v>23104.263888888891</v>
      </c>
      <c r="G90" s="120">
        <f t="shared" ref="G90:G91" si="26">(F90-E90)/E90</f>
        <v>0.17402797103695422</v>
      </c>
      <c r="H90" s="86">
        <f>SUM(H83:H89)</f>
        <v>23085.305555555555</v>
      </c>
      <c r="I90" s="111">
        <f t="shared" ref="I90:I91" si="27">(F90-H90)/H90</f>
        <v>8.2122947377551061E-4</v>
      </c>
    </row>
    <row r="91" spans="1:11" ht="15.75" customHeight="1" thickBot="1" x14ac:dyDescent="0.25">
      <c r="A91" s="179" t="s">
        <v>195</v>
      </c>
      <c r="B91" s="180"/>
      <c r="C91" s="180"/>
      <c r="D91" s="181"/>
      <c r="E91" s="106">
        <f>SUM(E90+E81+E74+E66+E55+E47+E39+E32)</f>
        <v>354474.92739781749</v>
      </c>
      <c r="F91" s="106">
        <f>SUM(F32,F39,F47,F55,F66,F74,F81,F90)</f>
        <v>436247.44587301585</v>
      </c>
      <c r="G91" s="108">
        <f t="shared" si="26"/>
        <v>0.23068632547719603</v>
      </c>
      <c r="H91" s="106">
        <f>SUM(H32,H39,H47,H55,H66,H74,H81,H90)</f>
        <v>433664.88669841271</v>
      </c>
      <c r="I91" s="121">
        <f t="shared" si="27"/>
        <v>5.9551954834636024E-3</v>
      </c>
      <c r="J91" s="122"/>
    </row>
    <row r="92" spans="1:11" x14ac:dyDescent="0.25">
      <c r="E92" s="123"/>
      <c r="F92" s="123"/>
      <c r="K92" s="124"/>
    </row>
    <row r="95" spans="1:11" x14ac:dyDescent="0.25">
      <c r="E95" s="136"/>
      <c r="F95" s="136"/>
      <c r="G95" s="136"/>
      <c r="H95" s="136"/>
      <c r="I95" s="136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B27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8" t="s">
        <v>205</v>
      </c>
      <c r="B9" s="26"/>
      <c r="C9" s="26"/>
      <c r="D9" s="26"/>
      <c r="E9" s="137"/>
      <c r="F9" s="13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73" t="s">
        <v>3</v>
      </c>
      <c r="B13" s="173"/>
      <c r="C13" s="175" t="s">
        <v>0</v>
      </c>
      <c r="D13" s="169" t="s">
        <v>207</v>
      </c>
      <c r="E13" s="169" t="s">
        <v>208</v>
      </c>
      <c r="F13" s="169" t="s">
        <v>209</v>
      </c>
      <c r="G13" s="169" t="s">
        <v>210</v>
      </c>
      <c r="H13" s="169" t="s">
        <v>211</v>
      </c>
      <c r="I13" s="169" t="s">
        <v>212</v>
      </c>
    </row>
    <row r="14" spans="1:9" ht="24.75" customHeight="1" thickBot="1" x14ac:dyDescent="0.25">
      <c r="A14" s="174"/>
      <c r="B14" s="174"/>
      <c r="C14" s="176"/>
      <c r="D14" s="189"/>
      <c r="E14" s="189"/>
      <c r="F14" s="189"/>
      <c r="G14" s="170"/>
      <c r="H14" s="189"/>
      <c r="I14" s="189"/>
    </row>
    <row r="15" spans="1:9" ht="17.25" customHeight="1" thickBot="1" x14ac:dyDescent="0.3">
      <c r="A15" s="90" t="s">
        <v>24</v>
      </c>
      <c r="B15" s="129"/>
      <c r="C15" s="113"/>
      <c r="D15" s="115"/>
      <c r="E15" s="115"/>
      <c r="F15" s="115"/>
      <c r="G15" s="115"/>
      <c r="H15" s="115"/>
      <c r="I15" s="151"/>
    </row>
    <row r="16" spans="1:9" ht="16.5" x14ac:dyDescent="0.3">
      <c r="A16" s="91"/>
      <c r="B16" s="152" t="s">
        <v>4</v>
      </c>
      <c r="C16" s="158" t="s">
        <v>163</v>
      </c>
      <c r="D16" s="134">
        <v>2000</v>
      </c>
      <c r="E16" s="42">
        <v>2000</v>
      </c>
      <c r="F16" s="134">
        <v>2375</v>
      </c>
      <c r="G16" s="42">
        <v>2250</v>
      </c>
      <c r="H16" s="134">
        <v>1500</v>
      </c>
      <c r="I16" s="140">
        <v>2025</v>
      </c>
    </row>
    <row r="17" spans="1:9" ht="16.5" x14ac:dyDescent="0.3">
      <c r="A17" s="92"/>
      <c r="B17" s="153" t="s">
        <v>5</v>
      </c>
      <c r="C17" s="159" t="s">
        <v>164</v>
      </c>
      <c r="D17" s="93">
        <v>2375</v>
      </c>
      <c r="E17" s="46">
        <v>4000</v>
      </c>
      <c r="F17" s="93">
        <v>3750</v>
      </c>
      <c r="G17" s="46">
        <v>2500</v>
      </c>
      <c r="H17" s="93">
        <v>2500</v>
      </c>
      <c r="I17" s="142">
        <v>3025</v>
      </c>
    </row>
    <row r="18" spans="1:9" ht="16.5" x14ac:dyDescent="0.3">
      <c r="A18" s="92"/>
      <c r="B18" s="153" t="s">
        <v>6</v>
      </c>
      <c r="C18" s="159" t="s">
        <v>165</v>
      </c>
      <c r="D18" s="93">
        <v>2000</v>
      </c>
      <c r="E18" s="46">
        <v>4000</v>
      </c>
      <c r="F18" s="93">
        <v>2000</v>
      </c>
      <c r="G18" s="46">
        <v>3000</v>
      </c>
      <c r="H18" s="93">
        <v>3333.3</v>
      </c>
      <c r="I18" s="142">
        <v>2866.66</v>
      </c>
    </row>
    <row r="19" spans="1:9" ht="16.5" x14ac:dyDescent="0.3">
      <c r="A19" s="92"/>
      <c r="B19" s="153" t="s">
        <v>7</v>
      </c>
      <c r="C19" s="159" t="s">
        <v>166</v>
      </c>
      <c r="D19" s="93">
        <v>1000</v>
      </c>
      <c r="E19" s="46">
        <v>500</v>
      </c>
      <c r="F19" s="93">
        <v>1500</v>
      </c>
      <c r="G19" s="46">
        <v>1000</v>
      </c>
      <c r="H19" s="93">
        <v>1000</v>
      </c>
      <c r="I19" s="142">
        <v>1000</v>
      </c>
    </row>
    <row r="20" spans="1:9" ht="16.5" x14ac:dyDescent="0.3">
      <c r="A20" s="92"/>
      <c r="B20" s="153" t="s">
        <v>8</v>
      </c>
      <c r="C20" s="159" t="s">
        <v>167</v>
      </c>
      <c r="D20" s="93">
        <v>7750</v>
      </c>
      <c r="E20" s="46">
        <v>9000</v>
      </c>
      <c r="F20" s="93">
        <v>5750</v>
      </c>
      <c r="G20" s="46">
        <v>6500</v>
      </c>
      <c r="H20" s="93">
        <v>6333</v>
      </c>
      <c r="I20" s="142">
        <v>7066.6</v>
      </c>
    </row>
    <row r="21" spans="1:9" ht="16.5" x14ac:dyDescent="0.3">
      <c r="A21" s="92"/>
      <c r="B21" s="153" t="s">
        <v>9</v>
      </c>
      <c r="C21" s="159" t="s">
        <v>168</v>
      </c>
      <c r="D21" s="93">
        <v>2125</v>
      </c>
      <c r="E21" s="46">
        <v>1750</v>
      </c>
      <c r="F21" s="93">
        <v>2250</v>
      </c>
      <c r="G21" s="46">
        <v>2000</v>
      </c>
      <c r="H21" s="93">
        <v>2000</v>
      </c>
      <c r="I21" s="142">
        <v>2025</v>
      </c>
    </row>
    <row r="22" spans="1:9" ht="16.5" x14ac:dyDescent="0.3">
      <c r="A22" s="92"/>
      <c r="B22" s="153" t="s">
        <v>10</v>
      </c>
      <c r="C22" s="159" t="s">
        <v>169</v>
      </c>
      <c r="D22" s="93">
        <v>1625</v>
      </c>
      <c r="E22" s="46">
        <v>1500</v>
      </c>
      <c r="F22" s="93">
        <v>1500</v>
      </c>
      <c r="G22" s="46">
        <v>1500</v>
      </c>
      <c r="H22" s="93">
        <v>1000</v>
      </c>
      <c r="I22" s="142">
        <v>1425</v>
      </c>
    </row>
    <row r="23" spans="1:9" ht="16.5" x14ac:dyDescent="0.3">
      <c r="A23" s="92"/>
      <c r="B23" s="153" t="s">
        <v>11</v>
      </c>
      <c r="C23" s="159" t="s">
        <v>170</v>
      </c>
      <c r="D23" s="93">
        <v>375</v>
      </c>
      <c r="E23" s="46">
        <v>500</v>
      </c>
      <c r="F23" s="93">
        <v>500</v>
      </c>
      <c r="G23" s="46">
        <v>500</v>
      </c>
      <c r="H23" s="93">
        <v>500</v>
      </c>
      <c r="I23" s="142">
        <v>475</v>
      </c>
    </row>
    <row r="24" spans="1:9" ht="16.5" x14ac:dyDescent="0.3">
      <c r="A24" s="92"/>
      <c r="B24" s="153" t="s">
        <v>12</v>
      </c>
      <c r="C24" s="159" t="s">
        <v>171</v>
      </c>
      <c r="D24" s="93">
        <v>750</v>
      </c>
      <c r="E24" s="46">
        <v>500</v>
      </c>
      <c r="F24" s="93">
        <v>500</v>
      </c>
      <c r="G24" s="46">
        <v>825</v>
      </c>
      <c r="H24" s="93">
        <v>666</v>
      </c>
      <c r="I24" s="142">
        <v>648.20000000000005</v>
      </c>
    </row>
    <row r="25" spans="1:9" ht="16.5" x14ac:dyDescent="0.3">
      <c r="A25" s="92"/>
      <c r="B25" s="153" t="s">
        <v>13</v>
      </c>
      <c r="C25" s="159" t="s">
        <v>172</v>
      </c>
      <c r="D25" s="93">
        <v>750</v>
      </c>
      <c r="E25" s="46">
        <v>500</v>
      </c>
      <c r="F25" s="93">
        <v>500</v>
      </c>
      <c r="G25" s="46">
        <v>750</v>
      </c>
      <c r="H25" s="93">
        <v>500</v>
      </c>
      <c r="I25" s="142">
        <v>600</v>
      </c>
    </row>
    <row r="26" spans="1:9" ht="16.5" x14ac:dyDescent="0.3">
      <c r="A26" s="92"/>
      <c r="B26" s="153" t="s">
        <v>14</v>
      </c>
      <c r="C26" s="159" t="s">
        <v>173</v>
      </c>
      <c r="D26" s="93">
        <v>500</v>
      </c>
      <c r="E26" s="46">
        <v>500</v>
      </c>
      <c r="F26" s="93">
        <v>625</v>
      </c>
      <c r="G26" s="46">
        <v>500</v>
      </c>
      <c r="H26" s="93">
        <v>500</v>
      </c>
      <c r="I26" s="142">
        <v>525</v>
      </c>
    </row>
    <row r="27" spans="1:9" ht="16.5" x14ac:dyDescent="0.3">
      <c r="A27" s="92"/>
      <c r="B27" s="153" t="s">
        <v>15</v>
      </c>
      <c r="C27" s="159" t="s">
        <v>174</v>
      </c>
      <c r="D27" s="93">
        <v>2000</v>
      </c>
      <c r="E27" s="46">
        <v>1500</v>
      </c>
      <c r="F27" s="93">
        <v>1500</v>
      </c>
      <c r="G27" s="46">
        <v>1750</v>
      </c>
      <c r="H27" s="93">
        <v>1083</v>
      </c>
      <c r="I27" s="142">
        <v>1566.6</v>
      </c>
    </row>
    <row r="28" spans="1:9" ht="16.5" x14ac:dyDescent="0.3">
      <c r="A28" s="92"/>
      <c r="B28" s="153" t="s">
        <v>16</v>
      </c>
      <c r="C28" s="159" t="s">
        <v>175</v>
      </c>
      <c r="D28" s="93">
        <v>625</v>
      </c>
      <c r="E28" s="46">
        <v>500</v>
      </c>
      <c r="F28" s="93">
        <v>875</v>
      </c>
      <c r="G28" s="46">
        <v>500</v>
      </c>
      <c r="H28" s="93">
        <v>583</v>
      </c>
      <c r="I28" s="142">
        <v>616.6</v>
      </c>
    </row>
    <row r="29" spans="1:9" ht="16.5" x14ac:dyDescent="0.3">
      <c r="A29" s="92"/>
      <c r="B29" s="155" t="s">
        <v>17</v>
      </c>
      <c r="C29" s="159" t="s">
        <v>176</v>
      </c>
      <c r="D29" s="93"/>
      <c r="E29" s="46">
        <v>1750</v>
      </c>
      <c r="F29" s="93">
        <v>1500</v>
      </c>
      <c r="G29" s="46">
        <v>1125</v>
      </c>
      <c r="H29" s="93">
        <v>1416</v>
      </c>
      <c r="I29" s="142">
        <v>1447.75</v>
      </c>
    </row>
    <row r="30" spans="1:9" ht="16.5" x14ac:dyDescent="0.3">
      <c r="A30" s="92"/>
      <c r="B30" s="153" t="s">
        <v>18</v>
      </c>
      <c r="C30" s="159" t="s">
        <v>177</v>
      </c>
      <c r="D30" s="93">
        <v>2250</v>
      </c>
      <c r="E30" s="46">
        <v>2500</v>
      </c>
      <c r="F30" s="93">
        <v>1500</v>
      </c>
      <c r="G30" s="46">
        <v>1500</v>
      </c>
      <c r="H30" s="93">
        <v>1166</v>
      </c>
      <c r="I30" s="142">
        <v>1783.2</v>
      </c>
    </row>
    <row r="31" spans="1:9" ht="17.25" thickBot="1" x14ac:dyDescent="0.35">
      <c r="A31" s="94"/>
      <c r="B31" s="154" t="s">
        <v>19</v>
      </c>
      <c r="C31" s="160" t="s">
        <v>178</v>
      </c>
      <c r="D31" s="135">
        <v>1375</v>
      </c>
      <c r="E31" s="49">
        <v>1750</v>
      </c>
      <c r="F31" s="135">
        <v>1500</v>
      </c>
      <c r="G31" s="49">
        <v>1500</v>
      </c>
      <c r="H31" s="135">
        <v>1250</v>
      </c>
      <c r="I31" s="95">
        <v>1475</v>
      </c>
    </row>
    <row r="32" spans="1:9" ht="17.25" customHeight="1" thickBot="1" x14ac:dyDescent="0.3">
      <c r="A32" s="90" t="s">
        <v>20</v>
      </c>
      <c r="B32" s="145" t="s">
        <v>21</v>
      </c>
      <c r="C32" s="156"/>
      <c r="D32" s="157"/>
      <c r="E32" s="148"/>
      <c r="F32" s="157"/>
      <c r="G32" s="148"/>
      <c r="H32" s="157"/>
      <c r="I32" s="157"/>
    </row>
    <row r="33" spans="1:9" ht="16.5" x14ac:dyDescent="0.3">
      <c r="A33" s="91"/>
      <c r="B33" s="139" t="s">
        <v>26</v>
      </c>
      <c r="C33" s="149" t="s">
        <v>179</v>
      </c>
      <c r="D33" s="134">
        <v>3000</v>
      </c>
      <c r="E33" s="42">
        <v>2500</v>
      </c>
      <c r="F33" s="134">
        <v>2500</v>
      </c>
      <c r="G33" s="42">
        <v>3000</v>
      </c>
      <c r="H33" s="134">
        <v>2333</v>
      </c>
      <c r="I33" s="140">
        <v>2666.6</v>
      </c>
    </row>
    <row r="34" spans="1:9" ht="16.5" x14ac:dyDescent="0.3">
      <c r="A34" s="92"/>
      <c r="B34" s="141" t="s">
        <v>27</v>
      </c>
      <c r="C34" s="15" t="s">
        <v>180</v>
      </c>
      <c r="D34" s="93">
        <v>2625</v>
      </c>
      <c r="E34" s="46">
        <v>2500</v>
      </c>
      <c r="F34" s="93">
        <v>2250</v>
      </c>
      <c r="G34" s="46">
        <v>3000</v>
      </c>
      <c r="H34" s="93">
        <v>2000</v>
      </c>
      <c r="I34" s="142">
        <v>2475</v>
      </c>
    </row>
    <row r="35" spans="1:9" ht="16.5" x14ac:dyDescent="0.3">
      <c r="A35" s="92"/>
      <c r="B35" s="144" t="s">
        <v>28</v>
      </c>
      <c r="C35" s="15" t="s">
        <v>181</v>
      </c>
      <c r="D35" s="93">
        <v>1375</v>
      </c>
      <c r="E35" s="46">
        <v>1000</v>
      </c>
      <c r="F35" s="93">
        <v>1625</v>
      </c>
      <c r="G35" s="46">
        <v>1125</v>
      </c>
      <c r="H35" s="93">
        <v>1250</v>
      </c>
      <c r="I35" s="142">
        <v>1275</v>
      </c>
    </row>
    <row r="36" spans="1:9" ht="16.5" x14ac:dyDescent="0.3">
      <c r="A36" s="92"/>
      <c r="B36" s="141" t="s">
        <v>29</v>
      </c>
      <c r="C36" s="15" t="s">
        <v>182</v>
      </c>
      <c r="D36" s="93">
        <v>1500</v>
      </c>
      <c r="E36" s="46">
        <v>1500</v>
      </c>
      <c r="F36" s="93">
        <v>1750</v>
      </c>
      <c r="G36" s="46">
        <v>2000</v>
      </c>
      <c r="H36" s="93">
        <v>1000</v>
      </c>
      <c r="I36" s="142">
        <v>1550</v>
      </c>
    </row>
    <row r="37" spans="1:9" ht="16.5" customHeight="1" thickBot="1" x14ac:dyDescent="0.35">
      <c r="A37" s="94"/>
      <c r="B37" s="161" t="s">
        <v>30</v>
      </c>
      <c r="C37" s="16" t="s">
        <v>183</v>
      </c>
      <c r="D37" s="135">
        <v>1500</v>
      </c>
      <c r="E37" s="49">
        <v>1500</v>
      </c>
      <c r="F37" s="135">
        <v>1250</v>
      </c>
      <c r="G37" s="49">
        <v>1500</v>
      </c>
      <c r="H37" s="135">
        <v>1083</v>
      </c>
      <c r="I37" s="95">
        <v>1366.6</v>
      </c>
    </row>
    <row r="38" spans="1:9" ht="17.25" customHeight="1" thickBot="1" x14ac:dyDescent="0.3">
      <c r="A38" s="90" t="s">
        <v>25</v>
      </c>
      <c r="B38" s="145" t="s">
        <v>51</v>
      </c>
      <c r="C38" s="146"/>
      <c r="D38" s="147"/>
      <c r="E38" s="150"/>
      <c r="F38" s="147"/>
      <c r="G38" s="150"/>
      <c r="H38" s="147"/>
      <c r="I38" s="95"/>
    </row>
    <row r="39" spans="1:9" ht="16.5" x14ac:dyDescent="0.3">
      <c r="A39" s="91"/>
      <c r="B39" s="139" t="s">
        <v>31</v>
      </c>
      <c r="C39" s="149" t="s">
        <v>213</v>
      </c>
      <c r="D39" s="42">
        <v>35000</v>
      </c>
      <c r="E39" s="42">
        <v>36000</v>
      </c>
      <c r="F39" s="42">
        <v>40000</v>
      </c>
      <c r="G39" s="42">
        <v>30000</v>
      </c>
      <c r="H39" s="42">
        <v>30000</v>
      </c>
      <c r="I39" s="140">
        <v>34200</v>
      </c>
    </row>
    <row r="40" spans="1:9" ht="17.25" thickBot="1" x14ac:dyDescent="0.35">
      <c r="A40" s="94"/>
      <c r="B40" s="143" t="s">
        <v>32</v>
      </c>
      <c r="C40" s="16" t="s">
        <v>185</v>
      </c>
      <c r="D40" s="49">
        <v>20000</v>
      </c>
      <c r="E40" s="49">
        <v>25000</v>
      </c>
      <c r="F40" s="49">
        <v>20000</v>
      </c>
      <c r="G40" s="49">
        <v>17000</v>
      </c>
      <c r="H40" s="49">
        <v>19333</v>
      </c>
      <c r="I40" s="95">
        <v>20266.599999999999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11-02-2020</vt:lpstr>
      <vt:lpstr>By Order</vt:lpstr>
      <vt:lpstr>All Stores</vt:lpstr>
      <vt:lpstr>'11-02-2020'!Print_Titles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2020-02-13T11:42:21Z</cp:lastPrinted>
  <dcterms:created xsi:type="dcterms:W3CDTF">2010-10-20T06:23:14Z</dcterms:created>
  <dcterms:modified xsi:type="dcterms:W3CDTF">2020-02-13T11:54:36Z</dcterms:modified>
</cp:coreProperties>
</file>