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7-02-2020" sheetId="9" r:id="rId4"/>
    <sheet name="By Order" sheetId="11" r:id="rId5"/>
    <sheet name="All Stores" sheetId="12" r:id="rId6"/>
  </sheets>
  <definedNames>
    <definedName name="_xlnm.Print_Titles" localSheetId="3">'17-02-2020'!$12:$14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5" i="11" l="1"/>
  <c r="G85" i="11"/>
  <c r="I89" i="11"/>
  <c r="G89" i="11"/>
  <c r="I88" i="11"/>
  <c r="G88" i="11"/>
  <c r="I87" i="11"/>
  <c r="G87" i="11"/>
  <c r="I84" i="11"/>
  <c r="G84" i="11"/>
  <c r="I83" i="11"/>
  <c r="G83" i="11"/>
  <c r="I86" i="11"/>
  <c r="G86" i="11"/>
  <c r="I78" i="11"/>
  <c r="G78" i="11"/>
  <c r="I79" i="11"/>
  <c r="G79" i="11"/>
  <c r="I80" i="11"/>
  <c r="G80" i="11"/>
  <c r="I76" i="11"/>
  <c r="G76" i="11"/>
  <c r="I77" i="11"/>
  <c r="G77" i="11"/>
  <c r="I72" i="11"/>
  <c r="G72" i="11"/>
  <c r="I71" i="11"/>
  <c r="G71" i="11"/>
  <c r="I73" i="11"/>
  <c r="G73" i="11"/>
  <c r="I70" i="11"/>
  <c r="G70" i="11"/>
  <c r="I69" i="11"/>
  <c r="G69" i="11"/>
  <c r="I68" i="11"/>
  <c r="G68" i="11"/>
  <c r="I65" i="11"/>
  <c r="G65" i="11"/>
  <c r="I62" i="11"/>
  <c r="G62" i="11"/>
  <c r="I57" i="11"/>
  <c r="G57" i="11"/>
  <c r="I63" i="11"/>
  <c r="G63" i="11"/>
  <c r="I64" i="11"/>
  <c r="G64" i="11"/>
  <c r="I61" i="11"/>
  <c r="G61" i="11"/>
  <c r="I60" i="11"/>
  <c r="G60" i="11"/>
  <c r="I58" i="11"/>
  <c r="G58" i="11"/>
  <c r="I59" i="11"/>
  <c r="G59" i="11"/>
  <c r="I53" i="11"/>
  <c r="G53" i="11"/>
  <c r="I54" i="11"/>
  <c r="G54" i="11"/>
  <c r="I51" i="11"/>
  <c r="G51" i="11"/>
  <c r="I50" i="11"/>
  <c r="G50" i="11"/>
  <c r="I52" i="11"/>
  <c r="G52" i="11"/>
  <c r="I49" i="11"/>
  <c r="G49" i="11"/>
  <c r="I45" i="11"/>
  <c r="G45" i="11"/>
  <c r="I44" i="11"/>
  <c r="G44" i="11"/>
  <c r="I43" i="11"/>
  <c r="G43" i="11"/>
  <c r="I46" i="11"/>
  <c r="G46" i="11"/>
  <c r="I42" i="11"/>
  <c r="G42" i="11"/>
  <c r="I41" i="11"/>
  <c r="G41" i="11"/>
  <c r="I36" i="11"/>
  <c r="G36" i="11"/>
  <c r="I34" i="11"/>
  <c r="G34" i="11"/>
  <c r="I37" i="11"/>
  <c r="G37" i="11"/>
  <c r="I38" i="11"/>
  <c r="G38" i="11"/>
  <c r="I35" i="11"/>
  <c r="G35" i="11"/>
  <c r="I21" i="11"/>
  <c r="G21" i="11"/>
  <c r="I17" i="11"/>
  <c r="G17" i="11"/>
  <c r="I19" i="11"/>
  <c r="G19" i="11"/>
  <c r="I16" i="11"/>
  <c r="G16" i="11"/>
  <c r="I22" i="11"/>
  <c r="G22" i="11"/>
  <c r="I27" i="11"/>
  <c r="G27" i="11"/>
  <c r="I25" i="11"/>
  <c r="G25" i="11"/>
  <c r="I28" i="11"/>
  <c r="G28" i="11"/>
  <c r="I29" i="11"/>
  <c r="G29" i="11"/>
  <c r="I18" i="11"/>
  <c r="G18" i="11"/>
  <c r="I31" i="11"/>
  <c r="G31" i="11"/>
  <c r="I20" i="11"/>
  <c r="G20" i="11"/>
  <c r="I24" i="11"/>
  <c r="G24" i="11"/>
  <c r="I23" i="11"/>
  <c r="G23" i="11"/>
  <c r="I30" i="11"/>
  <c r="G30" i="11"/>
  <c r="I26" i="11"/>
  <c r="G26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<sst xmlns="http://schemas.openxmlformats.org/spreadsheetml/2006/main" count="848" uniqueCount="225">
  <si>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</si>
  <si>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</si>
  <si>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</si>
  <si>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</si>
  <si>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</si>
  <si>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</si>
  <si>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</si>
  <si>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</si>
  <si>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</si>
  <si>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</si>
  <si>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</si>
  <si>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</si>
  <si>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</si>
  <si>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</si>
  <si>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</si>
  <si>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</si>
  <si>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</si>
  <si>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</si>
  <si>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</si>
  <si>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</si>
  <si>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</si>
  <si>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</si>
  <si>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</si>
  <si>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</si>
  <si>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</si>
  <si>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</si>
  <si>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</si>
  <si>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</si>
  <si>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</si>
  <si>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</si>
  <si>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</si>
  <si>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</si>
  <si>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</si>
  <si>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</si>
  <si>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</si>
  <si>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</si>
  <si>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</si>
  <si>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</si>
  <si>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</si>
  <si>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</si>
  <si>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</si>
  <si>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</si>
  <si>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</si>
  <si>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</si>
  <si>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</si>
  <si>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</si>
  <si>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</si>
  <si>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</si>
  <si>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</si>
  <si>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</si>
  <si>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</si>
  <si>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</si>
  <si>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</si>
  <si>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</si>
  <si>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</si>
  <si>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</si>
  <si>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</si>
  <si>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</si>
  <si>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</si>
  <si>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</si>
  <si>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</si>
  <si>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</si>
  <si>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</si>
  <si>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</si>
  <si>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</si>
  <si>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</si>
  <si>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</si>
  <si>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</si>
  <si>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</si>
  <si>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</si>
  <si>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</si>
  <si>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</si>
  <si>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</si>
  <si>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</si>
  <si>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</si>
  <si>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</si>
  <si>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</si>
  <si>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</si>
  <si>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</si>
  <si>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</si>
  <si>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</si>
  <si>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</si>
  <si>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</si>
  <si>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</si>
  <si>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</si>
  <si>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</si>
  <si>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</si>
  <si>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</si>
  <si>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</si>
  <si>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</si>
  <si>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</si>
  <si>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</si>
  <si>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</si>
  <si>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</si>
  <si>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</si>
  <si>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</si>
  <si>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</si>
  <si>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</si>
  <si>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</si>
  <si>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</si>
  <si>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</si>
  <si>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</si>
  <si>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</si>
  <si>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</si>
  <si>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</si>
  <si>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</si>
  <si>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</si>
  <si>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</si>
  <si>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</si>
  <si>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</si>
  <si>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</si>
  <si>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</si>
  <si>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</si>
  <si>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</si>
  <si>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</si>
  <si>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</si>
  <si>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</si>
  <si>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</si>
  <si>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</si>
  <si>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</si>
  <si>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</si>
  <si>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</si>
  <si>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</si>
  <si>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</si>
  <si>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</si>
  <si>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</si>
  <si>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</si>
  <si>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</si>
  <si>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</si>
  <si>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</si>
  <si>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</si>
  <si>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</si>
  <si>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</si>
  <si>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</si>
  <si>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</si>
  <si>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</si>
  <si>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</si>
  <si>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</si>
  <si>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</si>
  <si>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</si>
  <si>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</si>
  <si>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</si>
  <si>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</si>
  <si>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</si>
  <si>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</si>
  <si>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</si>
  <si>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</si>
  <si>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</si>
  <si>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</si>
  <si>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</si>
  <si>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</si>
  <si>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</si>
  <si>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</si>
  <si>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</si>
  <si>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</si>
  <si>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</si>
  <si>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</si>
  <si>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</si>
  <si>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</si>
  <si>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</si>
  <si>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</si>
  <si>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</si>
  <si>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</si>
  <si>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</si>
  <si>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</si>
  <si>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</si>
  <si>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</si>
  <si>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</si>
  <si>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</si>
  <si>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</si>
  <si>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</si>
  <si>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</si>
  <si>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</si>
  <si>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</si>
  <si>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</si>
  <si>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</si>
  <si>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</si>
  <si>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</si>
  <si>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</si>
  <si>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</si>
  <si>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</si>
  <si>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</si>
  <si>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</si>
  <si>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</si>
  <si>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</si>
  <si>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</si>
  <si>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</si>
  <si>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</si>
  <si>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</si>
  <si>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</si>
  <si>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</si>
  <si>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</si>
  <si>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</si>
  <si>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</si>
  <si>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</si>
  <si>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</si>
  <si>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</si>
  <si>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</si>
  <si>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</si>
  <si>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</si>
  <si>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</si>
  <si>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</si>
  <si>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</si>
  <si>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</si>
  <si>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</si>
  <si>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</si>
  <si>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</si>
  <si>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</si>
  <si>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</si>
  <si>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</si>
  <si>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</si>
  <si>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</si>
  <si>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</si>
  <si>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</si>
  <si>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</si>
  <si>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</si>
  <si>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</si>
  <si>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2019 (ل.ل.)</t>
  </si>
  <si>
    <t>معدل أسعار  السوبرماركات في 11-02-2020 (ل.ل.)</t>
  </si>
  <si>
    <t>معدل أسعار المحلات والملاحم في 11-02-2020 (ل.ل.)</t>
  </si>
  <si>
    <t>المعدل العام للأسعار في 11-02-2020  (ل.ل.)</t>
  </si>
  <si>
    <t xml:space="preserve"> التاريخ 17 شباط 2020</t>
  </si>
  <si>
    <t>معدل أسعار  السوبرماركات في 17-02-2020 (ل.ل.)</t>
  </si>
  <si>
    <t>معدل أسعار المحلات والملاحم في 17-02-2020 (ل.ل.)</t>
  </si>
  <si>
    <t>المعدل العام للأسعار في 17-02-2020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</si>
</sst>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36" xfId="0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5" t="s">
        <v>202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6" t="s">
        <v>3</v>
      </c>
      <c r="B12" s="172"/>
      <c r="C12" s="170" t="s">
        <v>0</v>
      </c>
      <c r="D12" s="168" t="s">
        <v>23</v>
      </c>
      <c r="E12" s="168" t="s">
        <v>217</v>
      </c>
      <c r="F12" s="168" t="s">
        <v>222</v>
      </c>
      <c r="G12" s="168" t="s">
        <v>197</v>
      </c>
      <c r="H12" s="168" t="s">
        <v>218</v>
      </c>
      <c r="I12" s="168" t="s">
        <v>187</v>
      </c>
    </row>
    <row r="13" spans="1:9" ht="38.25" customHeight="1" thickBot="1" x14ac:dyDescent="0.25">
      <c r="A13" s="167"/>
      <c r="B13" s="173"/>
      <c r="C13" s="171"/>
      <c r="D13" s="169"/>
      <c r="E13" s="169"/>
      <c r="F13" s="169"/>
      <c r="G13" s="169"/>
      <c r="H13" s="169"/>
      <c r="I13" s="16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1650.1957500000001</v>
      </c>
      <c r="F15" s="43">
        <v>1687.8</v>
      </c>
      <c r="G15" s="45">
        <f t="shared" ref="G15:G30" si="0">(F15-E15)/E15</f>
        <v>2.278775108952975E-2</v>
      </c>
      <c r="H15" s="43">
        <v>1512.8</v>
      </c>
      <c r="I15" s="45">
        <f>(F15-H15)/H15</f>
        <v>0.11567953463775781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2245.25425</v>
      </c>
      <c r="F16" s="47">
        <v>3160.8888888888887</v>
      </c>
      <c r="G16" s="48">
        <f t="shared" si="0"/>
        <v>0.40780888796397502</v>
      </c>
      <c r="H16" s="47">
        <v>2859.7777777777778</v>
      </c>
      <c r="I16" s="44">
        <f t="shared" ref="I16:I30" si="1">(F16-H16)/H16</f>
        <v>0.10529178646359459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2723.9749999999999</v>
      </c>
      <c r="F17" s="47">
        <v>1858.6666666666667</v>
      </c>
      <c r="G17" s="48">
        <f t="shared" si="0"/>
        <v>-0.31766383073755566</v>
      </c>
      <c r="H17" s="47">
        <v>1826.4444444444443</v>
      </c>
      <c r="I17" s="44">
        <f>(F17-H17)/H17</f>
        <v>1.7642048911059839E-2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828.55825000000004</v>
      </c>
      <c r="F18" s="47">
        <v>978.7</v>
      </c>
      <c r="G18" s="48">
        <f t="shared" si="0"/>
        <v>0.18120844249634832</v>
      </c>
      <c r="H18" s="47">
        <v>999.8</v>
      </c>
      <c r="I18" s="44">
        <f t="shared" si="1"/>
        <v>-2.1104220844168745E-2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4846.2</v>
      </c>
      <c r="F19" s="47">
        <v>5961</v>
      </c>
      <c r="G19" s="48">
        <f>(F19-E19)/E19</f>
        <v>0.23003590441995794</v>
      </c>
      <c r="H19" s="47">
        <v>6273.5</v>
      </c>
      <c r="I19" s="44">
        <f>(F19-H19)/H19</f>
        <v>-4.9812704232087349E-2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1904.59575</v>
      </c>
      <c r="F20" s="47">
        <v>2062.8000000000002</v>
      </c>
      <c r="G20" s="48">
        <f t="shared" si="0"/>
        <v>8.3064477068165374E-2</v>
      </c>
      <c r="H20" s="47">
        <v>2274</v>
      </c>
      <c r="I20" s="44">
        <f t="shared" si="1"/>
        <v>-9.2875989445910204E-2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1281.7375</v>
      </c>
      <c r="F21" s="47">
        <v>1178.7</v>
      </c>
      <c r="G21" s="48">
        <f t="shared" si="0"/>
        <v>-8.0388925189440047E-2</v>
      </c>
      <c r="H21" s="47">
        <v>1389.7</v>
      </c>
      <c r="I21" s="44">
        <f t="shared" si="1"/>
        <v>-0.15183133050298625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597.59175000000005</v>
      </c>
      <c r="F22" s="47">
        <v>491.5</v>
      </c>
      <c r="G22" s="48">
        <f t="shared" si="0"/>
        <v>-0.17753215301248726</v>
      </c>
      <c r="H22" s="47">
        <v>481.5</v>
      </c>
      <c r="I22" s="44">
        <f t="shared" si="1"/>
        <v>2.0768431983385256E-2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625.30624999999998</v>
      </c>
      <c r="F23" s="47">
        <v>694</v>
      </c>
      <c r="G23" s="48">
        <f t="shared" si="0"/>
        <v>0.10985617047646658</v>
      </c>
      <c r="H23" s="47">
        <v>644</v>
      </c>
      <c r="I23" s="44">
        <f t="shared" si="1"/>
        <v>7.7639751552795025E-2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613.20824999999991</v>
      </c>
      <c r="F24" s="47">
        <v>698.88888888888891</v>
      </c>
      <c r="G24" s="48">
        <f t="shared" si="0"/>
        <v>0.13972518942608653</v>
      </c>
      <c r="H24" s="47">
        <v>671.11111111111109</v>
      </c>
      <c r="I24" s="44">
        <f t="shared" si="1"/>
        <v>4.1390728476821272E-2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609.5625</v>
      </c>
      <c r="F25" s="47">
        <v>649</v>
      </c>
      <c r="G25" s="48">
        <f t="shared" si="0"/>
        <v>6.4698041628216962E-2</v>
      </c>
      <c r="H25" s="47">
        <v>620</v>
      </c>
      <c r="I25" s="44">
        <f t="shared" si="1"/>
        <v>4.6774193548387098E-2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1746.7582499999999</v>
      </c>
      <c r="F26" s="47">
        <v>1868.8</v>
      </c>
      <c r="G26" s="48">
        <f t="shared" si="0"/>
        <v>6.9867567535461819E-2</v>
      </c>
      <c r="H26" s="47">
        <v>1869.8</v>
      </c>
      <c r="I26" s="44">
        <f t="shared" si="1"/>
        <v>-5.3481655792063322E-4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618.71249999999998</v>
      </c>
      <c r="F27" s="47">
        <v>482</v>
      </c>
      <c r="G27" s="48">
        <f t="shared" si="0"/>
        <v>-0.22096288663959429</v>
      </c>
      <c r="H27" s="47">
        <v>509.77777777777777</v>
      </c>
      <c r="I27" s="44">
        <f t="shared" si="1"/>
        <v>-5.4489973844812543E-2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1329.5</v>
      </c>
      <c r="F28" s="47">
        <v>999.7</v>
      </c>
      <c r="G28" s="48">
        <f t="shared" si="0"/>
        <v>-0.24806318164723576</v>
      </c>
      <c r="H28" s="47">
        <v>987.8</v>
      </c>
      <c r="I28" s="44">
        <f t="shared" si="1"/>
        <v>1.2046973071472051E-2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1330.1499999999999</v>
      </c>
      <c r="F29" s="47">
        <v>1858.8888888888889</v>
      </c>
      <c r="G29" s="48">
        <f t="shared" si="0"/>
        <v>0.3975032055699651</v>
      </c>
      <c r="H29" s="47">
        <v>1970</v>
      </c>
      <c r="I29" s="44">
        <f t="shared" si="1"/>
        <v>-5.6401579244218826E-2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1313.7539999999999</v>
      </c>
      <c r="F30" s="50">
        <v>1423.9</v>
      </c>
      <c r="G30" s="51">
        <f t="shared" si="0"/>
        <v>8.3840658144523406E-2</v>
      </c>
      <c r="H30" s="50">
        <v>1448</v>
      </c>
      <c r="I30" s="56">
        <f t="shared" si="1"/>
        <v>-1.6643646408839717E-2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2283.3522499999999</v>
      </c>
      <c r="F32" s="43">
        <v>2391</v>
      </c>
      <c r="G32" s="45">
        <f>(F32-E32)/E32</f>
        <v>4.7144609422396434E-2</v>
      </c>
      <c r="H32" s="43">
        <v>2272</v>
      </c>
      <c r="I32" s="44">
        <f>(F32-H32)/H32</f>
        <v>5.2376760563380281E-2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2144.7000000000003</v>
      </c>
      <c r="F33" s="47">
        <v>2416</v>
      </c>
      <c r="G33" s="48">
        <f>(F33-E33)/E33</f>
        <v>0.12649787849116412</v>
      </c>
      <c r="H33" s="47">
        <v>2109.7777777777778</v>
      </c>
      <c r="I33" s="44">
        <f>(F33-H33)/H33</f>
        <v>0.14514430166420894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1201.205125</v>
      </c>
      <c r="F34" s="47">
        <v>1429.8</v>
      </c>
      <c r="G34" s="48">
        <f>(F34-E34)/E34</f>
        <v>0.19030461179559155</v>
      </c>
      <c r="H34" s="47">
        <v>1440</v>
      </c>
      <c r="I34" s="44">
        <f>(F34-H34)/H34</f>
        <v>-7.0833333333333651E-3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47">
        <v>1363.7</v>
      </c>
      <c r="G35" s="48">
        <f>(F35-E35)/E35</f>
        <v>-2.4322100343968041E-2</v>
      </c>
      <c r="H35" s="47">
        <v>1357.8</v>
      </c>
      <c r="I35" s="44">
        <f>(F35-H35)/H35</f>
        <v>4.3452643982914204E-3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1053.59575</v>
      </c>
      <c r="F36" s="50">
        <v>1394.7</v>
      </c>
      <c r="G36" s="51">
        <f>(F36-E36)/E36</f>
        <v>0.32375249235771891</v>
      </c>
      <c r="H36" s="50">
        <v>1419.8</v>
      </c>
      <c r="I36" s="56">
        <f>(F36-H36)/H36</f>
        <v>-1.7678546274123054E-2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26761.502777777776</v>
      </c>
      <c r="F38" s="43">
        <v>33325.333333333336</v>
      </c>
      <c r="G38" s="45">
        <f t="shared" ref="G38:G43" si="2">(F38-E38)/E38</f>
        <v>0.24527137396058474</v>
      </c>
      <c r="H38" s="43">
        <v>33553.111111111109</v>
      </c>
      <c r="I38" s="44">
        <f t="shared" ref="I38:I43" si="3">(F38-H38)/H38</f>
        <v>-6.7885740020795018E-3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15513.891666666666</v>
      </c>
      <c r="F39" s="57">
        <v>21593.111111111109</v>
      </c>
      <c r="G39" s="48">
        <f t="shared" si="2"/>
        <v>0.39185650996302407</v>
      </c>
      <c r="H39" s="57">
        <v>21093.111111111109</v>
      </c>
      <c r="I39" s="44">
        <f>(F39-H39)/H39</f>
        <v>2.3704421664787874E-2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10862.09375</v>
      </c>
      <c r="F40" s="57">
        <v>16547.25</v>
      </c>
      <c r="G40" s="48">
        <f t="shared" si="2"/>
        <v>0.52339414304907839</v>
      </c>
      <c r="H40" s="57">
        <v>16328.5</v>
      </c>
      <c r="I40" s="44">
        <f t="shared" si="3"/>
        <v>1.3396821508405548E-2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5575</v>
      </c>
      <c r="F41" s="47">
        <v>5661.2</v>
      </c>
      <c r="G41" s="48">
        <f t="shared" si="2"/>
        <v>1.5461883408071716E-2</v>
      </c>
      <c r="H41" s="47">
        <v>5661.2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9966.3333333333321</v>
      </c>
      <c r="F42" s="47">
        <v>16815.333333333332</v>
      </c>
      <c r="G42" s="48">
        <f t="shared" si="2"/>
        <v>0.68721361918458823</v>
      </c>
      <c r="H42" s="47">
        <v>16815.333333333332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12623.541666666668</v>
      </c>
      <c r="F43" s="50">
        <v>13950</v>
      </c>
      <c r="G43" s="51">
        <f t="shared" si="2"/>
        <v>0.10507814434010519</v>
      </c>
      <c r="H43" s="50">
        <v>13950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6675.75</v>
      </c>
      <c r="F45" s="43">
        <v>7486.8</v>
      </c>
      <c r="G45" s="45">
        <f t="shared" ref="G45:G50" si="4">(F45-E45)/E45</f>
        <v>0.12149196719469725</v>
      </c>
      <c r="H45" s="43">
        <v>7533.8</v>
      </c>
      <c r="I45" s="44">
        <f t="shared" ref="I45:I50" si="5">(F45-H45)/H45</f>
        <v>-6.2385515941490348E-3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6408.333333333333</v>
      </c>
      <c r="G46" s="48">
        <f t="shared" si="4"/>
        <v>6.1802717331271406E-2</v>
      </c>
      <c r="H46" s="47">
        <v>6352.7777777777774</v>
      </c>
      <c r="I46" s="87">
        <f t="shared" si="5"/>
        <v>8.7450808919982675E-3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21220</v>
      </c>
      <c r="G47" s="48">
        <f t="shared" si="4"/>
        <v>0.11529076097158082</v>
      </c>
      <c r="H47" s="47">
        <v>21220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17949.308187499999</v>
      </c>
      <c r="F48" s="47">
        <v>21789.375</v>
      </c>
      <c r="G48" s="48">
        <f t="shared" si="4"/>
        <v>0.21393954420896544</v>
      </c>
      <c r="H48" s="47">
        <v>21726.875</v>
      </c>
      <c r="I48" s="87">
        <f t="shared" si="5"/>
        <v>2.8766216954808272E-3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2245.833333333333</v>
      </c>
      <c r="F49" s="47">
        <v>2518.3333333333335</v>
      </c>
      <c r="G49" s="48">
        <f t="shared" si="4"/>
        <v>0.12133580705009299</v>
      </c>
      <c r="H49" s="47">
        <v>2420.6666666666665</v>
      </c>
      <c r="I49" s="44">
        <f t="shared" si="5"/>
        <v>4.0347011842467764E-2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27528.5</v>
      </c>
      <c r="F50" s="50">
        <v>35039.444444444445</v>
      </c>
      <c r="G50" s="56">
        <f t="shared" si="4"/>
        <v>0.27284248849172477</v>
      </c>
      <c r="H50" s="50">
        <v>33712.555555555555</v>
      </c>
      <c r="I50" s="59">
        <f t="shared" si="5"/>
        <v>3.9358893653205419E-2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3582.5714285714284</v>
      </c>
      <c r="F53" s="70">
        <v>5315</v>
      </c>
      <c r="G53" s="48">
        <f t="shared" si="6"/>
        <v>0.4835712576760508</v>
      </c>
      <c r="H53" s="70">
        <v>5358.75</v>
      </c>
      <c r="I53" s="87">
        <f t="shared" si="7"/>
        <v>-8.1642174014462335E-3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2306.25</v>
      </c>
      <c r="F54" s="70">
        <v>3942.6</v>
      </c>
      <c r="G54" s="48">
        <f t="shared" si="6"/>
        <v>0.70952845528455277</v>
      </c>
      <c r="H54" s="70">
        <v>3942.6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4593.75</v>
      </c>
      <c r="F55" s="70">
        <v>6316</v>
      </c>
      <c r="G55" s="48">
        <f t="shared" si="6"/>
        <v>0.37491156462585035</v>
      </c>
      <c r="H55" s="70">
        <v>6316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2026</v>
      </c>
      <c r="F56" s="105">
        <v>2963.125</v>
      </c>
      <c r="G56" s="55">
        <f t="shared" si="6"/>
        <v>0.46254935834155975</v>
      </c>
      <c r="H56" s="105">
        <v>2926.875</v>
      </c>
      <c r="I56" s="88">
        <f t="shared" si="7"/>
        <v>1.2385223147554986E-2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4339.6701388888887</v>
      </c>
      <c r="F57" s="50">
        <v>6058.666666666667</v>
      </c>
      <c r="G57" s="51">
        <f t="shared" si="6"/>
        <v>0.39611225571580033</v>
      </c>
      <c r="H57" s="50">
        <v>6031</v>
      </c>
      <c r="I57" s="126">
        <f t="shared" si="7"/>
        <v>4.5874094953850053E-3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5025</v>
      </c>
      <c r="F58" s="68">
        <v>5798.125</v>
      </c>
      <c r="G58" s="44">
        <f t="shared" si="6"/>
        <v>0.15385572139303483</v>
      </c>
      <c r="H58" s="68">
        <v>6026.25</v>
      </c>
      <c r="I58" s="44">
        <f t="shared" si="7"/>
        <v>-3.7855216760008296E-2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4939.5</v>
      </c>
      <c r="F59" s="70">
        <v>5930</v>
      </c>
      <c r="G59" s="48">
        <f t="shared" si="6"/>
        <v>0.2005263690656949</v>
      </c>
      <c r="H59" s="70">
        <v>5930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20930.3125</v>
      </c>
      <c r="F60" s="73">
        <v>24882.5</v>
      </c>
      <c r="G60" s="51">
        <f t="shared" si="6"/>
        <v>0.18882601490063752</v>
      </c>
      <c r="H60" s="73">
        <v>24507.5</v>
      </c>
      <c r="I60" s="51">
        <f t="shared" si="7"/>
        <v>1.530143833520351E-2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6354</v>
      </c>
      <c r="F62" s="54">
        <v>8933</v>
      </c>
      <c r="G62" s="45">
        <f t="shared" ref="G62:G67" si="8">(F62-E62)/E62</f>
        <v>0.40588605602769906</v>
      </c>
      <c r="H62" s="54">
        <v>8933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49376.857142857145</v>
      </c>
      <c r="G63" s="48">
        <f t="shared" si="8"/>
        <v>6.2053877330285175E-2</v>
      </c>
      <c r="H63" s="46">
        <v>49376.857142857145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11121.041666666668</v>
      </c>
      <c r="F64" s="46">
        <v>14360.571428571429</v>
      </c>
      <c r="G64" s="48">
        <f t="shared" si="8"/>
        <v>0.2912973315813277</v>
      </c>
      <c r="H64" s="46">
        <v>14360.571428571429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7617.5</v>
      </c>
      <c r="F65" s="46">
        <v>11538.888888888889</v>
      </c>
      <c r="G65" s="48">
        <f t="shared" si="8"/>
        <v>0.5147868577471465</v>
      </c>
      <c r="H65" s="46">
        <v>11421.25</v>
      </c>
      <c r="I65" s="87">
        <f t="shared" si="9"/>
        <v>1.0300001216056797E-2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3791.7832341269841</v>
      </c>
      <c r="F66" s="46">
        <v>5886.4285714285716</v>
      </c>
      <c r="G66" s="48">
        <f t="shared" si="8"/>
        <v>0.55241695212143538</v>
      </c>
      <c r="H66" s="46">
        <v>5886.4285714285716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3246.25</v>
      </c>
      <c r="F67" s="58">
        <v>5019</v>
      </c>
      <c r="G67" s="51">
        <f t="shared" si="8"/>
        <v>0.54609164420485179</v>
      </c>
      <c r="H67" s="58">
        <v>5019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3701.1111111111113</v>
      </c>
      <c r="F69" s="43">
        <v>5364.5</v>
      </c>
      <c r="G69" s="45">
        <f>(F69-E69)/E69</f>
        <v>0.44942960072050425</v>
      </c>
      <c r="H69" s="43">
        <v>5444.5</v>
      </c>
      <c r="I69" s="44">
        <f>(F69-H69)/H69</f>
        <v>-1.4693727615024337E-2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3637.5</v>
      </c>
      <c r="G70" s="48">
        <f>(F70-E70)/E70</f>
        <v>0.32737307850202985</v>
      </c>
      <c r="H70" s="47">
        <v>3732.5</v>
      </c>
      <c r="I70" s="44">
        <f>(F70-H70)/H70</f>
        <v>-2.5452109845947757E-2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1311.875</v>
      </c>
      <c r="F71" s="47">
        <v>1575</v>
      </c>
      <c r="G71" s="48">
        <f>(F71-E71)/E71</f>
        <v>0.20057170080990949</v>
      </c>
      <c r="H71" s="47">
        <v>1575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2233.5</v>
      </c>
      <c r="F72" s="47">
        <v>3110.5555555555557</v>
      </c>
      <c r="G72" s="48">
        <f>(F72-E72)/E72</f>
        <v>0.39268213814889441</v>
      </c>
      <c r="H72" s="47">
        <v>3120.7142857142858</v>
      </c>
      <c r="I72" s="44">
        <f>(F72-H72)/H72</f>
        <v>-3.2552580046285584E-3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1583.9722222222222</v>
      </c>
      <c r="F73" s="50">
        <v>2525.5555555555557</v>
      </c>
      <c r="G73" s="48">
        <f>(F73-E73)/E73</f>
        <v>0.59444434701787008</v>
      </c>
      <c r="H73" s="50">
        <v>2536.6666666666665</v>
      </c>
      <c r="I73" s="59">
        <f>(F73-H73)/H73</f>
        <v>-4.3802014892684073E-3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1792.5</v>
      </c>
      <c r="G75" s="44">
        <f t="shared" ref="G75:G81" si="10">(F75-E75)/E75</f>
        <v>0.23054919908466812</v>
      </c>
      <c r="H75" s="43">
        <v>1792.5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1196.6666666666667</v>
      </c>
      <c r="F76" s="32">
        <v>1645.375</v>
      </c>
      <c r="G76" s="48">
        <f t="shared" si="10"/>
        <v>0.37496518105849574</v>
      </c>
      <c r="H76" s="32">
        <v>1700.375</v>
      </c>
      <c r="I76" s="44">
        <f t="shared" si="11"/>
        <v>-3.234580607218996E-2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834.75</v>
      </c>
      <c r="F77" s="47">
        <v>1060.625</v>
      </c>
      <c r="G77" s="48">
        <f t="shared" si="10"/>
        <v>0.27058999700509134</v>
      </c>
      <c r="H77" s="47">
        <v>1085</v>
      </c>
      <c r="I77" s="44">
        <f t="shared" si="11"/>
        <v>-2.2465437788018433E-2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1500.8</v>
      </c>
      <c r="F78" s="47">
        <v>2078.6666666666665</v>
      </c>
      <c r="G78" s="48">
        <f t="shared" si="10"/>
        <v>0.38503909026297078</v>
      </c>
      <c r="H78" s="47">
        <v>2078.6666666666665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1941.3</v>
      </c>
      <c r="F79" s="61">
        <v>2662.5</v>
      </c>
      <c r="G79" s="48">
        <f t="shared" si="10"/>
        <v>0.37150363158708083</v>
      </c>
      <c r="H79" s="61">
        <v>2662.5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9657.6666666666661</v>
      </c>
      <c r="G80" s="48">
        <f t="shared" si="10"/>
        <v>9.3733484333710759E-2</v>
      </c>
      <c r="H80" s="61">
        <v>9649.3333333333339</v>
      </c>
      <c r="I80" s="44">
        <f t="shared" si="11"/>
        <v>8.6361752107214182E-4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3919.3</v>
      </c>
      <c r="F81" s="50">
        <v>4102.5555555555557</v>
      </c>
      <c r="G81" s="51">
        <f t="shared" si="10"/>
        <v>4.6757215715958325E-2</v>
      </c>
      <c r="H81" s="50">
        <v>4135.8888888888887</v>
      </c>
      <c r="I81" s="56">
        <f t="shared" si="11"/>
        <v>-8.0595330843832389E-3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0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5" t="s">
        <v>203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6" t="s">
        <v>3</v>
      </c>
      <c r="B12" s="172"/>
      <c r="C12" s="174" t="s">
        <v>0</v>
      </c>
      <c r="D12" s="168" t="s">
        <v>23</v>
      </c>
      <c r="E12" s="168" t="s">
        <v>217</v>
      </c>
      <c r="F12" s="176" t="s">
        <v>223</v>
      </c>
      <c r="G12" s="168" t="s">
        <v>197</v>
      </c>
      <c r="H12" s="176" t="s">
        <v>219</v>
      </c>
      <c r="I12" s="168" t="s">
        <v>187</v>
      </c>
    </row>
    <row r="13" spans="1:9" ht="30.75" customHeight="1" thickBot="1" x14ac:dyDescent="0.25">
      <c r="A13" s="167"/>
      <c r="B13" s="173"/>
      <c r="C13" s="175"/>
      <c r="D13" s="169"/>
      <c r="E13" s="169"/>
      <c r="F13" s="177"/>
      <c r="G13" s="169"/>
      <c r="H13" s="177"/>
      <c r="I13" s="16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1650.1957500000001</v>
      </c>
      <c r="F15" s="83">
        <v>1883.2</v>
      </c>
      <c r="G15" s="44">
        <f>(F15-E15)/E15</f>
        <v>0.14119794575885919</v>
      </c>
      <c r="H15" s="83">
        <v>2025</v>
      </c>
      <c r="I15" s="127">
        <f>(F15-H15)/H15</f>
        <v>-7.0024691358024665E-2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2245.25425</v>
      </c>
      <c r="F16" s="83">
        <v>3233.2</v>
      </c>
      <c r="G16" s="48">
        <f t="shared" ref="G16:G39" si="0">(F16-E16)/E16</f>
        <v>0.44001508960510816</v>
      </c>
      <c r="H16" s="83">
        <v>3025</v>
      </c>
      <c r="I16" s="48">
        <f>(F16-H16)/H16</f>
        <v>6.8826446280991674E-2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2723.9749999999999</v>
      </c>
      <c r="F17" s="83">
        <v>2833.2</v>
      </c>
      <c r="G17" s="48">
        <f t="shared" si="0"/>
        <v>4.0097651410163422E-2</v>
      </c>
      <c r="H17" s="83">
        <v>2866.66</v>
      </c>
      <c r="I17" s="48">
        <f t="shared" ref="I17:I29" si="1">(F17-H17)/H17</f>
        <v>-1.1672120167721333E-2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828.55825000000004</v>
      </c>
      <c r="F18" s="83">
        <v>1025</v>
      </c>
      <c r="G18" s="48">
        <f t="shared" si="0"/>
        <v>0.23708864162537752</v>
      </c>
      <c r="H18" s="83">
        <v>1000</v>
      </c>
      <c r="I18" s="48">
        <f t="shared" si="1"/>
        <v>2.5000000000000001E-2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4846.2</v>
      </c>
      <c r="F19" s="83">
        <v>7000</v>
      </c>
      <c r="G19" s="48">
        <f t="shared" si="0"/>
        <v>0.44443068796170199</v>
      </c>
      <c r="H19" s="83">
        <v>7066.6</v>
      </c>
      <c r="I19" s="48">
        <f t="shared" si="1"/>
        <v>-9.4246172133699881E-3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1904.59575</v>
      </c>
      <c r="F20" s="83">
        <v>3033.2</v>
      </c>
      <c r="G20" s="48">
        <f t="shared" si="0"/>
        <v>0.59256892177775777</v>
      </c>
      <c r="H20" s="83">
        <v>2025</v>
      </c>
      <c r="I20" s="48">
        <f t="shared" si="1"/>
        <v>0.49787654320987645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1281.7375</v>
      </c>
      <c r="F21" s="83">
        <v>1500</v>
      </c>
      <c r="G21" s="48">
        <f t="shared" si="0"/>
        <v>0.1702864276031559</v>
      </c>
      <c r="H21" s="83">
        <v>1425</v>
      </c>
      <c r="I21" s="48">
        <f t="shared" si="1"/>
        <v>5.2631578947368418E-2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597.59175000000005</v>
      </c>
      <c r="F22" s="83">
        <v>500</v>
      </c>
      <c r="G22" s="48">
        <f t="shared" si="0"/>
        <v>-0.16330839574006845</v>
      </c>
      <c r="H22" s="83">
        <v>475</v>
      </c>
      <c r="I22" s="48">
        <f t="shared" si="1"/>
        <v>5.2631578947368418E-2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625.30624999999998</v>
      </c>
      <c r="F23" s="83">
        <v>635.25</v>
      </c>
      <c r="G23" s="48">
        <f t="shared" si="0"/>
        <v>1.5902207918120158E-2</v>
      </c>
      <c r="H23" s="83">
        <v>648.20000000000005</v>
      </c>
      <c r="I23" s="48">
        <f t="shared" si="1"/>
        <v>-1.997840172786184E-2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613.20824999999991</v>
      </c>
      <c r="F24" s="83">
        <v>575</v>
      </c>
      <c r="G24" s="48">
        <f t="shared" si="0"/>
        <v>-6.2308767046105322E-2</v>
      </c>
      <c r="H24" s="83">
        <v>600</v>
      </c>
      <c r="I24" s="48">
        <f t="shared" si="1"/>
        <v>-4.1666666666666664E-2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609.5625</v>
      </c>
      <c r="F25" s="83">
        <v>525</v>
      </c>
      <c r="G25" s="48">
        <f t="shared" si="0"/>
        <v>-0.13872654567825285</v>
      </c>
      <c r="H25" s="83">
        <v>525</v>
      </c>
      <c r="I25" s="48">
        <f t="shared" si="1"/>
        <v>0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1746.7582499999999</v>
      </c>
      <c r="F26" s="83">
        <v>1516.6</v>
      </c>
      <c r="G26" s="48">
        <f t="shared" si="0"/>
        <v>-0.13176308169719533</v>
      </c>
      <c r="H26" s="83">
        <v>1566.6</v>
      </c>
      <c r="I26" s="48">
        <f t="shared" si="1"/>
        <v>-3.1916251755393851E-2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618.71249999999998</v>
      </c>
      <c r="F27" s="83">
        <v>533.20000000000005</v>
      </c>
      <c r="G27" s="48">
        <f t="shared" si="0"/>
        <v>-0.1382103965896922</v>
      </c>
      <c r="H27" s="83">
        <v>616.6</v>
      </c>
      <c r="I27" s="48">
        <f t="shared" si="1"/>
        <v>-0.13525786571521242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1329.5</v>
      </c>
      <c r="F28" s="83">
        <v>1354</v>
      </c>
      <c r="G28" s="48">
        <f t="shared" si="0"/>
        <v>1.8427980443775856E-2</v>
      </c>
      <c r="H28" s="83">
        <v>1447.75</v>
      </c>
      <c r="I28" s="48">
        <f t="shared" si="1"/>
        <v>-6.4755655327231917E-2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1330.1499999999999</v>
      </c>
      <c r="F29" s="83">
        <v>1700</v>
      </c>
      <c r="G29" s="48">
        <f t="shared" si="0"/>
        <v>0.27805134759237693</v>
      </c>
      <c r="H29" s="83">
        <v>1783.2</v>
      </c>
      <c r="I29" s="48">
        <f t="shared" si="1"/>
        <v>-4.665769403319877E-2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1313.7539999999999</v>
      </c>
      <c r="F30" s="95">
        <v>1433.2</v>
      </c>
      <c r="G30" s="51">
        <f t="shared" si="0"/>
        <v>9.0919608998336177E-2</v>
      </c>
      <c r="H30" s="95">
        <v>1475</v>
      </c>
      <c r="I30" s="51">
        <f>(F30-H30)/H30</f>
        <v>-2.8338983050847425E-2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2283.3522499999999</v>
      </c>
      <c r="F32" s="83">
        <v>2666.6</v>
      </c>
      <c r="G32" s="44">
        <f t="shared" si="0"/>
        <v>0.16784433939178681</v>
      </c>
      <c r="H32" s="83">
        <v>2666.6</v>
      </c>
      <c r="I32" s="45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2144.7000000000003</v>
      </c>
      <c r="F33" s="83">
        <v>2500</v>
      </c>
      <c r="G33" s="48">
        <f t="shared" si="0"/>
        <v>0.16566419545857214</v>
      </c>
      <c r="H33" s="83">
        <v>2475</v>
      </c>
      <c r="I33" s="48">
        <f>(F33-H33)/H33</f>
        <v>1.0101010101010102E-2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1201.205125</v>
      </c>
      <c r="F34" s="83">
        <v>1475</v>
      </c>
      <c r="G34" s="48">
        <f>(F34-E34)/E34</f>
        <v>0.22793348887851278</v>
      </c>
      <c r="H34" s="83">
        <v>1275</v>
      </c>
      <c r="I34" s="48">
        <f>(F34-H34)/H34</f>
        <v>0.15686274509803921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83">
        <v>1550</v>
      </c>
      <c r="G35" s="48">
        <f t="shared" si="0"/>
        <v>0.10896879406529991</v>
      </c>
      <c r="H35" s="83">
        <v>1550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1053.59575</v>
      </c>
      <c r="F36" s="83">
        <v>1466.6</v>
      </c>
      <c r="G36" s="55">
        <f t="shared" si="0"/>
        <v>0.39199498479374084</v>
      </c>
      <c r="H36" s="83">
        <v>1366.6</v>
      </c>
      <c r="I36" s="48">
        <f>(F36-H36)/H36</f>
        <v>7.3174301185423687E-2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26761.502777777776</v>
      </c>
      <c r="F38" s="84">
        <v>33200</v>
      </c>
      <c r="G38" s="45">
        <f t="shared" si="0"/>
        <v>0.24058802959184433</v>
      </c>
      <c r="H38" s="84">
        <v>34200</v>
      </c>
      <c r="I38" s="45">
        <f>(F38-H38)/H38</f>
        <v>-2.9239766081871343E-2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15513.891666666666</v>
      </c>
      <c r="F39" s="85">
        <v>19766.599999999999</v>
      </c>
      <c r="G39" s="51">
        <f t="shared" si="0"/>
        <v>0.27412260087330326</v>
      </c>
      <c r="H39" s="85">
        <v>20266.599999999999</v>
      </c>
      <c r="I39" s="51">
        <f>(F39-H39)/H39</f>
        <v>-2.4671133786624298E-2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5" t="s">
        <v>204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6" t="s">
        <v>3</v>
      </c>
      <c r="B12" s="172"/>
      <c r="C12" s="174" t="s">
        <v>0</v>
      </c>
      <c r="D12" s="168" t="s">
        <v>222</v>
      </c>
      <c r="E12" s="176" t="s">
        <v>223</v>
      </c>
      <c r="F12" s="183" t="s">
        <v>186</v>
      </c>
      <c r="G12" s="168" t="s">
        <v>217</v>
      </c>
      <c r="H12" s="185" t="s">
        <v>224</v>
      </c>
      <c r="I12" s="181" t="s">
        <v>196</v>
      </c>
    </row>
    <row r="13" spans="1:9" ht="39.75" customHeight="1" thickBot="1" x14ac:dyDescent="0.25">
      <c r="A13" s="167"/>
      <c r="B13" s="173"/>
      <c r="C13" s="175"/>
      <c r="D13" s="169"/>
      <c r="E13" s="177"/>
      <c r="F13" s="184"/>
      <c r="G13" s="169"/>
      <c r="H13" s="186"/>
      <c r="I13" s="18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1687.8</v>
      </c>
      <c r="E15" s="83">
        <v>1883.2</v>
      </c>
      <c r="F15" s="67">
        <f t="shared" ref="F15:F30" si="0">D15-E15</f>
        <v>-195.40000000000009</v>
      </c>
      <c r="G15" s="42">
        <v>1650.1957500000001</v>
      </c>
      <c r="H15" s="66">
        <f>AVERAGE(D15:E15)</f>
        <v>1785.5</v>
      </c>
      <c r="I15" s="69">
        <f>(H15-G15)/G15</f>
        <v>8.1992848424194464E-2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3160.8888888888887</v>
      </c>
      <c r="E16" s="83">
        <v>3233.2</v>
      </c>
      <c r="F16" s="71">
        <f t="shared" si="0"/>
        <v>-72.311111111111131</v>
      </c>
      <c r="G16" s="46">
        <v>2245.25425</v>
      </c>
      <c r="H16" s="68">
        <f t="shared" ref="H16:H30" si="1">AVERAGE(D16:E16)</f>
        <v>3197.0444444444443</v>
      </c>
      <c r="I16" s="72">
        <f t="shared" ref="I16:I39" si="2">(H16-G16)/G16</f>
        <v>0.42391198878454156</v>
      </c>
    </row>
    <row r="17" spans="1:9" ht="16.5" x14ac:dyDescent="0.3">
      <c r="A17" s="37"/>
      <c r="B17" s="34" t="s">
        <v>6</v>
      </c>
      <c r="C17" s="15" t="s">
        <v>165</v>
      </c>
      <c r="D17" s="47">
        <v>1858.6666666666667</v>
      </c>
      <c r="E17" s="83">
        <v>2833.2</v>
      </c>
      <c r="F17" s="71">
        <f t="shared" si="0"/>
        <v>-974.53333333333308</v>
      </c>
      <c r="G17" s="46">
        <v>2723.9749999999999</v>
      </c>
      <c r="H17" s="68">
        <f t="shared" si="1"/>
        <v>2345.9333333333334</v>
      </c>
      <c r="I17" s="72">
        <f t="shared" si="2"/>
        <v>-0.13878308966369607</v>
      </c>
    </row>
    <row r="18" spans="1:9" ht="16.5" x14ac:dyDescent="0.3">
      <c r="A18" s="37"/>
      <c r="B18" s="34" t="s">
        <v>7</v>
      </c>
      <c r="C18" s="15" t="s">
        <v>166</v>
      </c>
      <c r="D18" s="47">
        <v>978.7</v>
      </c>
      <c r="E18" s="83">
        <v>1025</v>
      </c>
      <c r="F18" s="71">
        <f t="shared" si="0"/>
        <v>-46.299999999999955</v>
      </c>
      <c r="G18" s="46">
        <v>828.55825000000004</v>
      </c>
      <c r="H18" s="68">
        <f t="shared" si="1"/>
        <v>1001.85</v>
      </c>
      <c r="I18" s="72">
        <f t="shared" si="2"/>
        <v>0.20914854206086292</v>
      </c>
    </row>
    <row r="19" spans="1:9" ht="16.5" x14ac:dyDescent="0.3">
      <c r="A19" s="37"/>
      <c r="B19" s="34" t="s">
        <v>8</v>
      </c>
      <c r="C19" s="15" t="s">
        <v>167</v>
      </c>
      <c r="D19" s="47">
        <v>5961</v>
      </c>
      <c r="E19" s="83">
        <v>7000</v>
      </c>
      <c r="F19" s="71">
        <f t="shared" si="0"/>
        <v>-1039</v>
      </c>
      <c r="G19" s="46">
        <v>4846.2</v>
      </c>
      <c r="H19" s="68">
        <f t="shared" si="1"/>
        <v>6480.5</v>
      </c>
      <c r="I19" s="72">
        <f t="shared" si="2"/>
        <v>0.33723329619082998</v>
      </c>
    </row>
    <row r="20" spans="1:9" ht="16.5" x14ac:dyDescent="0.3">
      <c r="A20" s="37"/>
      <c r="B20" s="34" t="s">
        <v>9</v>
      </c>
      <c r="C20" s="15" t="s">
        <v>168</v>
      </c>
      <c r="D20" s="47">
        <v>2062.8000000000002</v>
      </c>
      <c r="E20" s="83">
        <v>3033.2</v>
      </c>
      <c r="F20" s="71">
        <f t="shared" si="0"/>
        <v>-970.39999999999964</v>
      </c>
      <c r="G20" s="46">
        <v>1904.59575</v>
      </c>
      <c r="H20" s="68">
        <f t="shared" si="1"/>
        <v>2548</v>
      </c>
      <c r="I20" s="72">
        <f t="shared" si="2"/>
        <v>0.33781669942296155</v>
      </c>
    </row>
    <row r="21" spans="1:9" ht="16.5" x14ac:dyDescent="0.3">
      <c r="A21" s="37"/>
      <c r="B21" s="34" t="s">
        <v>10</v>
      </c>
      <c r="C21" s="15" t="s">
        <v>169</v>
      </c>
      <c r="D21" s="47">
        <v>1178.7</v>
      </c>
      <c r="E21" s="83">
        <v>1500</v>
      </c>
      <c r="F21" s="71">
        <f t="shared" si="0"/>
        <v>-321.29999999999995</v>
      </c>
      <c r="G21" s="46">
        <v>1281.7375</v>
      </c>
      <c r="H21" s="68">
        <f t="shared" si="1"/>
        <v>1339.35</v>
      </c>
      <c r="I21" s="72">
        <f t="shared" si="2"/>
        <v>4.4948751206857845E-2</v>
      </c>
    </row>
    <row r="22" spans="1:9" ht="16.5" x14ac:dyDescent="0.3">
      <c r="A22" s="37"/>
      <c r="B22" s="34" t="s">
        <v>11</v>
      </c>
      <c r="C22" s="15" t="s">
        <v>170</v>
      </c>
      <c r="D22" s="47">
        <v>491.5</v>
      </c>
      <c r="E22" s="83">
        <v>500</v>
      </c>
      <c r="F22" s="71">
        <f t="shared" si="0"/>
        <v>-8.5</v>
      </c>
      <c r="G22" s="46">
        <v>597.59175000000005</v>
      </c>
      <c r="H22" s="68">
        <f t="shared" si="1"/>
        <v>495.75</v>
      </c>
      <c r="I22" s="72">
        <f t="shared" si="2"/>
        <v>-0.17042027437627785</v>
      </c>
    </row>
    <row r="23" spans="1:9" ht="16.5" x14ac:dyDescent="0.3">
      <c r="A23" s="37"/>
      <c r="B23" s="34" t="s">
        <v>12</v>
      </c>
      <c r="C23" s="15" t="s">
        <v>171</v>
      </c>
      <c r="D23" s="47">
        <v>694</v>
      </c>
      <c r="E23" s="83">
        <v>635.25</v>
      </c>
      <c r="F23" s="71">
        <f t="shared" si="0"/>
        <v>58.75</v>
      </c>
      <c r="G23" s="46">
        <v>625.30624999999998</v>
      </c>
      <c r="H23" s="68">
        <f t="shared" si="1"/>
        <v>664.625</v>
      </c>
      <c r="I23" s="72">
        <f t="shared" si="2"/>
        <v>6.2879189197293364E-2</v>
      </c>
    </row>
    <row r="24" spans="1:9" ht="16.5" x14ac:dyDescent="0.3">
      <c r="A24" s="37"/>
      <c r="B24" s="34" t="s">
        <v>13</v>
      </c>
      <c r="C24" s="15" t="s">
        <v>172</v>
      </c>
      <c r="D24" s="47">
        <v>698.88888888888891</v>
      </c>
      <c r="E24" s="83">
        <v>575</v>
      </c>
      <c r="F24" s="71">
        <f t="shared" si="0"/>
        <v>123.88888888888891</v>
      </c>
      <c r="G24" s="46">
        <v>613.20824999999991</v>
      </c>
      <c r="H24" s="68">
        <f t="shared" si="1"/>
        <v>636.94444444444446</v>
      </c>
      <c r="I24" s="72">
        <f t="shared" si="2"/>
        <v>3.8708211189990599E-2</v>
      </c>
    </row>
    <row r="25" spans="1:9" ht="16.5" x14ac:dyDescent="0.3">
      <c r="A25" s="37"/>
      <c r="B25" s="34" t="s">
        <v>14</v>
      </c>
      <c r="C25" s="15" t="s">
        <v>173</v>
      </c>
      <c r="D25" s="47">
        <v>649</v>
      </c>
      <c r="E25" s="83">
        <v>525</v>
      </c>
      <c r="F25" s="71">
        <f t="shared" si="0"/>
        <v>124</v>
      </c>
      <c r="G25" s="46">
        <v>609.5625</v>
      </c>
      <c r="H25" s="68">
        <f t="shared" si="1"/>
        <v>587</v>
      </c>
      <c r="I25" s="72">
        <f t="shared" si="2"/>
        <v>-3.7014252025017944E-2</v>
      </c>
    </row>
    <row r="26" spans="1:9" ht="16.5" x14ac:dyDescent="0.3">
      <c r="A26" s="37"/>
      <c r="B26" s="34" t="s">
        <v>15</v>
      </c>
      <c r="C26" s="15" t="s">
        <v>174</v>
      </c>
      <c r="D26" s="47">
        <v>1868.8</v>
      </c>
      <c r="E26" s="83">
        <v>1516.6</v>
      </c>
      <c r="F26" s="71">
        <f t="shared" si="0"/>
        <v>352.20000000000005</v>
      </c>
      <c r="G26" s="46">
        <v>1746.7582499999999</v>
      </c>
      <c r="H26" s="68">
        <f t="shared" si="1"/>
        <v>1692.6999999999998</v>
      </c>
      <c r="I26" s="72">
        <f t="shared" si="2"/>
        <v>-3.0947757080866826E-2</v>
      </c>
    </row>
    <row r="27" spans="1:9" ht="16.5" x14ac:dyDescent="0.3">
      <c r="A27" s="37"/>
      <c r="B27" s="34" t="s">
        <v>16</v>
      </c>
      <c r="C27" s="15" t="s">
        <v>175</v>
      </c>
      <c r="D27" s="47">
        <v>482</v>
      </c>
      <c r="E27" s="83">
        <v>533.20000000000005</v>
      </c>
      <c r="F27" s="71">
        <f t="shared" si="0"/>
        <v>-51.200000000000045</v>
      </c>
      <c r="G27" s="46">
        <v>618.71249999999998</v>
      </c>
      <c r="H27" s="68">
        <f t="shared" si="1"/>
        <v>507.6</v>
      </c>
      <c r="I27" s="72">
        <f t="shared" si="2"/>
        <v>-0.17958664161464324</v>
      </c>
    </row>
    <row r="28" spans="1:9" ht="16.5" x14ac:dyDescent="0.3">
      <c r="A28" s="37"/>
      <c r="B28" s="34" t="s">
        <v>17</v>
      </c>
      <c r="C28" s="15" t="s">
        <v>176</v>
      </c>
      <c r="D28" s="47">
        <v>999.7</v>
      </c>
      <c r="E28" s="83">
        <v>1354</v>
      </c>
      <c r="F28" s="71">
        <f t="shared" si="0"/>
        <v>-354.29999999999995</v>
      </c>
      <c r="G28" s="46">
        <v>1329.5</v>
      </c>
      <c r="H28" s="68">
        <f t="shared" si="1"/>
        <v>1176.8499999999999</v>
      </c>
      <c r="I28" s="72">
        <f t="shared" si="2"/>
        <v>-0.11481760060173005</v>
      </c>
    </row>
    <row r="29" spans="1:9" ht="16.5" x14ac:dyDescent="0.3">
      <c r="A29" s="37"/>
      <c r="B29" s="34" t="s">
        <v>18</v>
      </c>
      <c r="C29" s="15" t="s">
        <v>177</v>
      </c>
      <c r="D29" s="47">
        <v>1858.8888888888889</v>
      </c>
      <c r="E29" s="83">
        <v>1700</v>
      </c>
      <c r="F29" s="71">
        <f t="shared" si="0"/>
        <v>158.88888888888891</v>
      </c>
      <c r="G29" s="46">
        <v>1330.1499999999999</v>
      </c>
      <c r="H29" s="68">
        <f t="shared" si="1"/>
        <v>1779.4444444444443</v>
      </c>
      <c r="I29" s="72">
        <f t="shared" si="2"/>
        <v>0.33777727658117096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1423.9</v>
      </c>
      <c r="E30" s="95">
        <v>1433.2</v>
      </c>
      <c r="F30" s="74">
        <f t="shared" si="0"/>
        <v>-9.2999999999999545</v>
      </c>
      <c r="G30" s="49">
        <v>1313.7539999999999</v>
      </c>
      <c r="H30" s="107">
        <f t="shared" si="1"/>
        <v>1428.5500000000002</v>
      </c>
      <c r="I30" s="75">
        <f t="shared" si="2"/>
        <v>8.7380133571429874E-2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2391</v>
      </c>
      <c r="E32" s="83">
        <v>2666.6</v>
      </c>
      <c r="F32" s="67">
        <f>D32-E32</f>
        <v>-275.59999999999991</v>
      </c>
      <c r="G32" s="54">
        <v>2283.3522499999999</v>
      </c>
      <c r="H32" s="68">
        <f>AVERAGE(D32:E32)</f>
        <v>2528.8000000000002</v>
      </c>
      <c r="I32" s="78">
        <f t="shared" si="2"/>
        <v>0.10749447440709171</v>
      </c>
    </row>
    <row r="33" spans="1:9" ht="16.5" x14ac:dyDescent="0.3">
      <c r="A33" s="37"/>
      <c r="B33" s="34" t="s">
        <v>27</v>
      </c>
      <c r="C33" s="15" t="s">
        <v>180</v>
      </c>
      <c r="D33" s="47">
        <v>2416</v>
      </c>
      <c r="E33" s="83">
        <v>2500</v>
      </c>
      <c r="F33" s="79">
        <f>D33-E33</f>
        <v>-84</v>
      </c>
      <c r="G33" s="46">
        <v>2144.7000000000003</v>
      </c>
      <c r="H33" s="68">
        <f>AVERAGE(D33:E33)</f>
        <v>2458</v>
      </c>
      <c r="I33" s="72">
        <f t="shared" si="2"/>
        <v>0.14608103697486813</v>
      </c>
    </row>
    <row r="34" spans="1:9" ht="16.5" x14ac:dyDescent="0.3">
      <c r="A34" s="37"/>
      <c r="B34" s="39" t="s">
        <v>28</v>
      </c>
      <c r="C34" s="15" t="s">
        <v>181</v>
      </c>
      <c r="D34" s="47">
        <v>1429.8</v>
      </c>
      <c r="E34" s="83">
        <v>1475</v>
      </c>
      <c r="F34" s="71">
        <f>D34-E34</f>
        <v>-45.200000000000045</v>
      </c>
      <c r="G34" s="46">
        <v>1201.205125</v>
      </c>
      <c r="H34" s="68">
        <f>AVERAGE(D34:E34)</f>
        <v>1452.4</v>
      </c>
      <c r="I34" s="72">
        <f t="shared" si="2"/>
        <v>0.20911905033705225</v>
      </c>
    </row>
    <row r="35" spans="1:9" ht="16.5" x14ac:dyDescent="0.3">
      <c r="A35" s="37"/>
      <c r="B35" s="34" t="s">
        <v>29</v>
      </c>
      <c r="C35" s="15" t="s">
        <v>182</v>
      </c>
      <c r="D35" s="47">
        <v>1363.7</v>
      </c>
      <c r="E35" s="83">
        <v>1550</v>
      </c>
      <c r="F35" s="79">
        <f>D35-E35</f>
        <v>-186.29999999999995</v>
      </c>
      <c r="G35" s="46">
        <v>1397.6948749999999</v>
      </c>
      <c r="H35" s="68">
        <f>AVERAGE(D35:E35)</f>
        <v>1456.85</v>
      </c>
      <c r="I35" s="72">
        <f t="shared" si="2"/>
        <v>4.2323346860665856E-2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1394.7</v>
      </c>
      <c r="E36" s="83">
        <v>1466.6</v>
      </c>
      <c r="F36" s="71">
        <f>D36-E36</f>
        <v>-71.899999999999864</v>
      </c>
      <c r="G36" s="49">
        <v>1053.59575</v>
      </c>
      <c r="H36" s="68">
        <f>AVERAGE(D36:E36)</f>
        <v>1430.65</v>
      </c>
      <c r="I36" s="80">
        <f t="shared" si="2"/>
        <v>0.35787373857572996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33325.333333333336</v>
      </c>
      <c r="E38" s="84">
        <v>33200</v>
      </c>
      <c r="F38" s="67">
        <f>D38-E38</f>
        <v>125.33333333333576</v>
      </c>
      <c r="G38" s="46">
        <v>26761.502777777776</v>
      </c>
      <c r="H38" s="67">
        <f>AVERAGE(D38:E38)</f>
        <v>33262.666666666672</v>
      </c>
      <c r="I38" s="78">
        <f t="shared" si="2"/>
        <v>0.24292970177621467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21593.111111111109</v>
      </c>
      <c r="E39" s="85">
        <v>19766.599999999999</v>
      </c>
      <c r="F39" s="74">
        <f>D39-E39</f>
        <v>1826.5111111111109</v>
      </c>
      <c r="G39" s="46">
        <v>15513.891666666666</v>
      </c>
      <c r="H39" s="81">
        <f>AVERAGE(D39:E39)</f>
        <v>20679.855555555554</v>
      </c>
      <c r="I39" s="75">
        <f t="shared" si="2"/>
        <v>0.33298955541816366</v>
      </c>
    </row>
    <row r="40" spans="1:9" ht="15.75" customHeight="1" thickBot="1" x14ac:dyDescent="0.25">
      <c r="A40" s="178"/>
      <c r="B40" s="179"/>
      <c r="C40" s="180"/>
      <c r="D40" s="86">
        <f>SUM(D15:D39)</f>
        <v>89968.877777777772</v>
      </c>
      <c r="E40" s="86">
        <f>SUM(E15:E39)</f>
        <v>91904.85</v>
      </c>
      <c r="F40" s="86">
        <f>SUM(F15:F39)</f>
        <v>-1935.9722222222199</v>
      </c>
      <c r="G40" s="86">
        <f>SUM(G15:G39)</f>
        <v>74621.002444444443</v>
      </c>
      <c r="H40" s="86">
        <f>AVERAGE(D40:E40)</f>
        <v>90936.863888888882</v>
      </c>
      <c r="I40" s="75">
        <f>(H40-G40)/G40</f>
        <v>0.21864972206171643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E88" sqref="E88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5" t="s">
        <v>201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6" t="s">
        <v>3</v>
      </c>
      <c r="B13" s="172"/>
      <c r="C13" s="174" t="s">
        <v>0</v>
      </c>
      <c r="D13" s="168" t="s">
        <v>23</v>
      </c>
      <c r="E13" s="168" t="s">
        <v>217</v>
      </c>
      <c r="F13" s="185" t="s">
        <v>224</v>
      </c>
      <c r="G13" s="168" t="s">
        <v>197</v>
      </c>
      <c r="H13" s="185" t="s">
        <v>220</v>
      </c>
      <c r="I13" s="168" t="s">
        <v>187</v>
      </c>
    </row>
    <row r="14" spans="1:9" ht="33.75" customHeight="1" thickBot="1" x14ac:dyDescent="0.25">
      <c r="A14" s="167"/>
      <c r="B14" s="173"/>
      <c r="C14" s="175"/>
      <c r="D14" s="188"/>
      <c r="E14" s="169"/>
      <c r="F14" s="186"/>
      <c r="G14" s="187"/>
      <c r="H14" s="186"/>
      <c r="I14" s="18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1650.1957500000001</v>
      </c>
      <c r="F16" s="42">
        <v>1785.5</v>
      </c>
      <c r="G16" s="21">
        <f>(F16-E16)/E16</f>
        <v>8.1992848424194464E-2</v>
      </c>
      <c r="H16" s="42">
        <v>1768.9</v>
      </c>
      <c r="I16" s="21">
        <f>(F16-H16)/H16</f>
        <v>9.3843631635479163E-3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2245.25425</v>
      </c>
      <c r="F17" s="46">
        <v>3197.0444444444443</v>
      </c>
      <c r="G17" s="21">
        <f t="shared" ref="G17:G80" si="0">(F17-E17)/E17</f>
        <v>0.42391198878454156</v>
      </c>
      <c r="H17" s="46">
        <v>2942.3888888888887</v>
      </c>
      <c r="I17" s="21">
        <f>(F17-H17)/H17</f>
        <v>8.6547212204746718E-2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2723.9749999999999</v>
      </c>
      <c r="F18" s="46">
        <v>2345.9333333333334</v>
      </c>
      <c r="G18" s="21">
        <f t="shared" si="0"/>
        <v>-0.13878308966369607</v>
      </c>
      <c r="H18" s="46">
        <v>2346.5522222222221</v>
      </c>
      <c r="I18" s="21">
        <f t="shared" ref="I18:I31" si="1">(F18-H18)/H18</f>
        <v>-2.6374392311738428E-4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828.55825000000004</v>
      </c>
      <c r="F19" s="46">
        <v>1001.85</v>
      </c>
      <c r="G19" s="21">
        <f t="shared" si="0"/>
        <v>0.20914854206086292</v>
      </c>
      <c r="H19" s="46">
        <v>999.9</v>
      </c>
      <c r="I19" s="21">
        <f t="shared" si="1"/>
        <v>1.9501950195019958E-3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4846.2</v>
      </c>
      <c r="F20" s="46">
        <v>6480.5</v>
      </c>
      <c r="G20" s="21">
        <f>(F20-E20)/E20</f>
        <v>0.33723329619082998</v>
      </c>
      <c r="H20" s="46">
        <v>6670.05</v>
      </c>
      <c r="I20" s="21">
        <f t="shared" si="1"/>
        <v>-2.8418077825503582E-2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1904.59575</v>
      </c>
      <c r="F21" s="46">
        <v>2548</v>
      </c>
      <c r="G21" s="21">
        <f t="shared" si="0"/>
        <v>0.33781669942296155</v>
      </c>
      <c r="H21" s="46">
        <v>2149.5</v>
      </c>
      <c r="I21" s="21">
        <f t="shared" si="1"/>
        <v>0.18539195161665503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1281.7375</v>
      </c>
      <c r="F22" s="46">
        <v>1339.35</v>
      </c>
      <c r="G22" s="21">
        <f t="shared" si="0"/>
        <v>4.4948751206857845E-2</v>
      </c>
      <c r="H22" s="46">
        <v>1407.35</v>
      </c>
      <c r="I22" s="21">
        <f t="shared" si="1"/>
        <v>-4.8317760329697659E-2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597.59175000000005</v>
      </c>
      <c r="F23" s="46">
        <v>495.75</v>
      </c>
      <c r="G23" s="21">
        <f t="shared" si="0"/>
        <v>-0.17042027437627785</v>
      </c>
      <c r="H23" s="46">
        <v>478.25</v>
      </c>
      <c r="I23" s="21">
        <f t="shared" si="1"/>
        <v>3.659174072138003E-2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625.30624999999998</v>
      </c>
      <c r="F24" s="46">
        <v>664.625</v>
      </c>
      <c r="G24" s="21">
        <f t="shared" si="0"/>
        <v>6.2879189197293364E-2</v>
      </c>
      <c r="H24" s="46">
        <v>646.1</v>
      </c>
      <c r="I24" s="21">
        <f t="shared" si="1"/>
        <v>2.8672032193158916E-2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613.20824999999991</v>
      </c>
      <c r="F25" s="46">
        <v>636.94444444444446</v>
      </c>
      <c r="G25" s="21">
        <f t="shared" si="0"/>
        <v>3.8708211189990599E-2</v>
      </c>
      <c r="H25" s="46">
        <v>635.55555555555554</v>
      </c>
      <c r="I25" s="21">
        <f t="shared" si="1"/>
        <v>2.1853146853147249E-3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609.5625</v>
      </c>
      <c r="F26" s="46">
        <v>587</v>
      </c>
      <c r="G26" s="21">
        <f t="shared" si="0"/>
        <v>-3.7014252025017944E-2</v>
      </c>
      <c r="H26" s="46">
        <v>572.5</v>
      </c>
      <c r="I26" s="21">
        <f t="shared" si="1"/>
        <v>2.5327510917030567E-2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1746.7582499999999</v>
      </c>
      <c r="F27" s="46">
        <v>1692.6999999999998</v>
      </c>
      <c r="G27" s="21">
        <f t="shared" si="0"/>
        <v>-3.0947757080866826E-2</v>
      </c>
      <c r="H27" s="46">
        <v>1718.1999999999998</v>
      </c>
      <c r="I27" s="21">
        <f t="shared" si="1"/>
        <v>-1.4841112792457225E-2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618.71249999999998</v>
      </c>
      <c r="F28" s="46">
        <v>507.6</v>
      </c>
      <c r="G28" s="21">
        <f t="shared" si="0"/>
        <v>-0.17958664161464324</v>
      </c>
      <c r="H28" s="46">
        <v>563.18888888888887</v>
      </c>
      <c r="I28" s="21">
        <f t="shared" si="1"/>
        <v>-9.8703809655335609E-2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1329.5</v>
      </c>
      <c r="F29" s="46">
        <v>1176.8499999999999</v>
      </c>
      <c r="G29" s="21">
        <f t="shared" si="0"/>
        <v>-0.11481760060173005</v>
      </c>
      <c r="H29" s="46">
        <v>1217.7750000000001</v>
      </c>
      <c r="I29" s="21">
        <f t="shared" si="1"/>
        <v>-3.3606372277309171E-2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1330.1499999999999</v>
      </c>
      <c r="F30" s="46">
        <v>1779.4444444444443</v>
      </c>
      <c r="G30" s="21">
        <f t="shared" si="0"/>
        <v>0.33777727658117096</v>
      </c>
      <c r="H30" s="46">
        <v>1876.6</v>
      </c>
      <c r="I30" s="21">
        <f t="shared" si="1"/>
        <v>-5.1772117422762214E-2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1313.7539999999999</v>
      </c>
      <c r="F31" s="49">
        <v>1428.5500000000002</v>
      </c>
      <c r="G31" s="23">
        <f t="shared" si="0"/>
        <v>8.7380133571429874E-2</v>
      </c>
      <c r="H31" s="49">
        <v>1461.5</v>
      </c>
      <c r="I31" s="23">
        <f t="shared" si="1"/>
        <v>-2.2545330140266724E-2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2283.3522499999999</v>
      </c>
      <c r="F33" s="54">
        <v>2528.8000000000002</v>
      </c>
      <c r="G33" s="21">
        <f t="shared" si="0"/>
        <v>0.10749447440709171</v>
      </c>
      <c r="H33" s="54">
        <v>2469.3000000000002</v>
      </c>
      <c r="I33" s="21">
        <f>(F33-H33)/H33</f>
        <v>2.4095897622808081E-2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2144.7000000000003</v>
      </c>
      <c r="F34" s="46">
        <v>2458</v>
      </c>
      <c r="G34" s="21">
        <f t="shared" si="0"/>
        <v>0.14608103697486813</v>
      </c>
      <c r="H34" s="46">
        <v>2292.3888888888887</v>
      </c>
      <c r="I34" s="21">
        <f>(F34-H34)/H34</f>
        <v>7.2243898892470348E-2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1201.205125</v>
      </c>
      <c r="F35" s="46">
        <v>1452.4</v>
      </c>
      <c r="G35" s="21">
        <f t="shared" si="0"/>
        <v>0.20911905033705225</v>
      </c>
      <c r="H35" s="46">
        <v>1357.5</v>
      </c>
      <c r="I35" s="21">
        <f>(F35-H35)/H35</f>
        <v>6.9907918968692515E-2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1397.6948749999999</v>
      </c>
      <c r="F36" s="46">
        <v>1456.85</v>
      </c>
      <c r="G36" s="21">
        <f t="shared" si="0"/>
        <v>4.2323346860665856E-2</v>
      </c>
      <c r="H36" s="46">
        <v>1453.9</v>
      </c>
      <c r="I36" s="21">
        <f>(F36-H36)/H36</f>
        <v>2.0290253800122554E-3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1053.59575</v>
      </c>
      <c r="F37" s="49">
        <v>1430.65</v>
      </c>
      <c r="G37" s="23">
        <f t="shared" si="0"/>
        <v>0.35787373857572996</v>
      </c>
      <c r="H37" s="49">
        <v>1393.1999999999998</v>
      </c>
      <c r="I37" s="23">
        <f>(F37-H37)/H37</f>
        <v>2.688056273327611E-2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26761.502777777776</v>
      </c>
      <c r="F39" s="46">
        <v>33262.666666666672</v>
      </c>
      <c r="G39" s="21">
        <f t="shared" si="0"/>
        <v>0.24292970177621467</v>
      </c>
      <c r="H39" s="46">
        <v>33876.555555555555</v>
      </c>
      <c r="I39" s="21">
        <f t="shared" ref="I39:I44" si="2">(F39-H39)/H39</f>
        <v>-1.8121349081140839E-2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15513.891666666666</v>
      </c>
      <c r="F40" s="46">
        <v>20679.855555555554</v>
      </c>
      <c r="G40" s="21">
        <f t="shared" si="0"/>
        <v>0.33298955541816366</v>
      </c>
      <c r="H40" s="46">
        <v>20679.855555555554</v>
      </c>
      <c r="I40" s="21">
        <f t="shared" si="2"/>
        <v>0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10862.09375</v>
      </c>
      <c r="F41" s="57">
        <v>16547.25</v>
      </c>
      <c r="G41" s="21">
        <f t="shared" si="0"/>
        <v>0.52339414304907839</v>
      </c>
      <c r="H41" s="57">
        <v>16328.5</v>
      </c>
      <c r="I41" s="21">
        <f t="shared" si="2"/>
        <v>1.3396821508405548E-2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5575</v>
      </c>
      <c r="F42" s="47">
        <v>5661.2</v>
      </c>
      <c r="G42" s="21">
        <f t="shared" si="0"/>
        <v>1.5461883408071716E-2</v>
      </c>
      <c r="H42" s="47">
        <v>5661.2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9966.3333333333321</v>
      </c>
      <c r="F43" s="47">
        <v>16815.333333333332</v>
      </c>
      <c r="G43" s="21">
        <f t="shared" si="0"/>
        <v>0.68721361918458823</v>
      </c>
      <c r="H43" s="47">
        <v>16815.333333333332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12623.541666666668</v>
      </c>
      <c r="F44" s="50">
        <v>13950</v>
      </c>
      <c r="G44" s="31">
        <f t="shared" si="0"/>
        <v>0.10507814434010519</v>
      </c>
      <c r="H44" s="50">
        <v>13950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6675.75</v>
      </c>
      <c r="F46" s="43">
        <v>7486.8</v>
      </c>
      <c r="G46" s="21">
        <f t="shared" si="0"/>
        <v>0.12149196719469725</v>
      </c>
      <c r="H46" s="43">
        <v>7533.8</v>
      </c>
      <c r="I46" s="21">
        <f t="shared" ref="I46:I51" si="3">(F46-H46)/H46</f>
        <v>-6.2385515941490348E-3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6408.333333333333</v>
      </c>
      <c r="G47" s="21">
        <f t="shared" si="0"/>
        <v>6.1802717331271406E-2</v>
      </c>
      <c r="H47" s="47">
        <v>6352.7777777777774</v>
      </c>
      <c r="I47" s="21">
        <f t="shared" si="3"/>
        <v>8.7450808919982675E-3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21220</v>
      </c>
      <c r="G48" s="21">
        <f t="shared" si="0"/>
        <v>0.11529076097158082</v>
      </c>
      <c r="H48" s="47">
        <v>21220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17949.308187499999</v>
      </c>
      <c r="F49" s="47">
        <v>21789.375</v>
      </c>
      <c r="G49" s="21">
        <f t="shared" si="0"/>
        <v>0.21393954420896544</v>
      </c>
      <c r="H49" s="47">
        <v>21726.875</v>
      </c>
      <c r="I49" s="21">
        <f t="shared" si="3"/>
        <v>2.8766216954808272E-3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2245.833333333333</v>
      </c>
      <c r="F50" s="47">
        <v>2518.3333333333335</v>
      </c>
      <c r="G50" s="21">
        <f t="shared" si="0"/>
        <v>0.12133580705009299</v>
      </c>
      <c r="H50" s="47">
        <v>2420.6666666666665</v>
      </c>
      <c r="I50" s="21">
        <f t="shared" si="3"/>
        <v>4.0347011842467764E-2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27528.5</v>
      </c>
      <c r="F51" s="50">
        <v>35039.444444444445</v>
      </c>
      <c r="G51" s="31">
        <f t="shared" si="0"/>
        <v>0.27284248849172477</v>
      </c>
      <c r="H51" s="50">
        <v>33712.555555555555</v>
      </c>
      <c r="I51" s="31">
        <f t="shared" si="3"/>
        <v>3.9358893653205419E-2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3582.5714285714284</v>
      </c>
      <c r="F54" s="70">
        <v>5315</v>
      </c>
      <c r="G54" s="21">
        <f t="shared" si="0"/>
        <v>0.4835712576760508</v>
      </c>
      <c r="H54" s="70">
        <v>5358.75</v>
      </c>
      <c r="I54" s="21">
        <f t="shared" si="4"/>
        <v>-8.1642174014462335E-3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2306.25</v>
      </c>
      <c r="F55" s="70">
        <v>3942.6</v>
      </c>
      <c r="G55" s="21">
        <f t="shared" si="0"/>
        <v>0.70952845528455277</v>
      </c>
      <c r="H55" s="70">
        <v>3942.6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4593.75</v>
      </c>
      <c r="F56" s="70">
        <v>6316</v>
      </c>
      <c r="G56" s="21">
        <f t="shared" si="0"/>
        <v>0.37491156462585035</v>
      </c>
      <c r="H56" s="70">
        <v>6316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2026</v>
      </c>
      <c r="F57" s="105">
        <v>2963.125</v>
      </c>
      <c r="G57" s="21">
        <f t="shared" si="0"/>
        <v>0.46254935834155975</v>
      </c>
      <c r="H57" s="105">
        <v>2926.875</v>
      </c>
      <c r="I57" s="21">
        <f t="shared" si="4"/>
        <v>1.2385223147554986E-2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4339.6701388888887</v>
      </c>
      <c r="F58" s="50">
        <v>6058.666666666667</v>
      </c>
      <c r="G58" s="29">
        <f t="shared" si="0"/>
        <v>0.39611225571580033</v>
      </c>
      <c r="H58" s="50">
        <v>6031</v>
      </c>
      <c r="I58" s="29">
        <f t="shared" si="4"/>
        <v>4.5874094953850053E-3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5025</v>
      </c>
      <c r="F59" s="68">
        <v>5798.125</v>
      </c>
      <c r="G59" s="21">
        <f t="shared" si="0"/>
        <v>0.15385572139303483</v>
      </c>
      <c r="H59" s="68">
        <v>6026.25</v>
      </c>
      <c r="I59" s="21">
        <f t="shared" si="4"/>
        <v>-3.7855216760008296E-2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4939.5</v>
      </c>
      <c r="F60" s="70">
        <v>5930</v>
      </c>
      <c r="G60" s="21">
        <f t="shared" si="0"/>
        <v>0.2005263690656949</v>
      </c>
      <c r="H60" s="70">
        <v>5930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20930.3125</v>
      </c>
      <c r="F61" s="73">
        <v>24882.5</v>
      </c>
      <c r="G61" s="29">
        <f t="shared" si="0"/>
        <v>0.18882601490063752</v>
      </c>
      <c r="H61" s="73">
        <v>24507.5</v>
      </c>
      <c r="I61" s="29">
        <f t="shared" si="4"/>
        <v>1.530143833520351E-2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6354</v>
      </c>
      <c r="F63" s="54">
        <v>8933</v>
      </c>
      <c r="G63" s="21">
        <f t="shared" si="0"/>
        <v>0.40588605602769906</v>
      </c>
      <c r="H63" s="54">
        <v>8933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49376.857142857145</v>
      </c>
      <c r="G64" s="21">
        <f t="shared" si="0"/>
        <v>6.2053877330285175E-2</v>
      </c>
      <c r="H64" s="46">
        <v>49376.857142857145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11121.041666666668</v>
      </c>
      <c r="F65" s="46">
        <v>14360.571428571429</v>
      </c>
      <c r="G65" s="21">
        <f t="shared" si="0"/>
        <v>0.2912973315813277</v>
      </c>
      <c r="H65" s="46">
        <v>14360.571428571429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7617.5</v>
      </c>
      <c r="F66" s="46">
        <v>11538.888888888889</v>
      </c>
      <c r="G66" s="21">
        <f t="shared" si="0"/>
        <v>0.5147868577471465</v>
      </c>
      <c r="H66" s="46">
        <v>11421.25</v>
      </c>
      <c r="I66" s="21">
        <f t="shared" si="5"/>
        <v>1.0300001216056797E-2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3791.7832341269841</v>
      </c>
      <c r="F67" s="46">
        <v>5886.4285714285716</v>
      </c>
      <c r="G67" s="21">
        <f t="shared" si="0"/>
        <v>0.55241695212143538</v>
      </c>
      <c r="H67" s="46">
        <v>5886.4285714285716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3246.25</v>
      </c>
      <c r="F68" s="58">
        <v>5019</v>
      </c>
      <c r="G68" s="31">
        <f t="shared" si="0"/>
        <v>0.54609164420485179</v>
      </c>
      <c r="H68" s="58">
        <v>5019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3701.1111111111113</v>
      </c>
      <c r="F70" s="43">
        <v>5364.5</v>
      </c>
      <c r="G70" s="21">
        <f t="shared" si="0"/>
        <v>0.44942960072050425</v>
      </c>
      <c r="H70" s="43">
        <v>5444.5</v>
      </c>
      <c r="I70" s="21">
        <f t="shared" si="5"/>
        <v>-1.4693727615024337E-2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3637.5</v>
      </c>
      <c r="G71" s="21">
        <f t="shared" si="0"/>
        <v>0.32737307850202985</v>
      </c>
      <c r="H71" s="47">
        <v>3732.5</v>
      </c>
      <c r="I71" s="21">
        <f t="shared" si="5"/>
        <v>-2.5452109845947757E-2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1311.875</v>
      </c>
      <c r="F72" s="47">
        <v>1575</v>
      </c>
      <c r="G72" s="21">
        <f t="shared" si="0"/>
        <v>0.20057170080990949</v>
      </c>
      <c r="H72" s="47">
        <v>1575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2233.5</v>
      </c>
      <c r="F73" s="47">
        <v>3110.5555555555557</v>
      </c>
      <c r="G73" s="21">
        <f t="shared" si="0"/>
        <v>0.39268213814889441</v>
      </c>
      <c r="H73" s="47">
        <v>3120.7142857142858</v>
      </c>
      <c r="I73" s="21">
        <f t="shared" si="5"/>
        <v>-3.2552580046285584E-3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1583.9722222222222</v>
      </c>
      <c r="F74" s="50">
        <v>2525.5555555555557</v>
      </c>
      <c r="G74" s="21">
        <f t="shared" si="0"/>
        <v>0.59444434701787008</v>
      </c>
      <c r="H74" s="50">
        <v>2536.6666666666665</v>
      </c>
      <c r="I74" s="21">
        <f t="shared" si="5"/>
        <v>-4.3802014892684073E-3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1792.5</v>
      </c>
      <c r="G76" s="22">
        <f t="shared" si="0"/>
        <v>0.23054919908466812</v>
      </c>
      <c r="H76" s="43">
        <v>1792.5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1196.6666666666667</v>
      </c>
      <c r="F77" s="32">
        <v>1645.375</v>
      </c>
      <c r="G77" s="21">
        <f t="shared" si="0"/>
        <v>0.37496518105849574</v>
      </c>
      <c r="H77" s="32">
        <v>1700.375</v>
      </c>
      <c r="I77" s="21">
        <f t="shared" si="6"/>
        <v>-3.234580607218996E-2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834.75</v>
      </c>
      <c r="F78" s="47">
        <v>1060.625</v>
      </c>
      <c r="G78" s="21">
        <f t="shared" si="0"/>
        <v>0.27058999700509134</v>
      </c>
      <c r="H78" s="47">
        <v>1085</v>
      </c>
      <c r="I78" s="21">
        <f t="shared" si="6"/>
        <v>-2.2465437788018433E-2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1500.8</v>
      </c>
      <c r="F79" s="47">
        <v>2078.6666666666665</v>
      </c>
      <c r="G79" s="21">
        <f t="shared" si="0"/>
        <v>0.38503909026297078</v>
      </c>
      <c r="H79" s="47">
        <v>2078.6666666666665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1941.3</v>
      </c>
      <c r="F80" s="61">
        <v>2662.5</v>
      </c>
      <c r="G80" s="21">
        <f t="shared" si="0"/>
        <v>0.37150363158708083</v>
      </c>
      <c r="H80" s="61">
        <v>2662.5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9657.6666666666661</v>
      </c>
      <c r="G81" s="21">
        <f>(F81-E81)/E81</f>
        <v>9.3733484333710759E-2</v>
      </c>
      <c r="H81" s="61">
        <v>9649.3333333333339</v>
      </c>
      <c r="I81" s="21">
        <f t="shared" si="6"/>
        <v>8.6361752107214182E-4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3919.3</v>
      </c>
      <c r="F82" s="50">
        <v>4102.5555555555557</v>
      </c>
      <c r="G82" s="23">
        <f>(F82-E82)/E82</f>
        <v>4.6757215715958325E-2</v>
      </c>
      <c r="H82" s="50">
        <v>4135.8888888888887</v>
      </c>
      <c r="I82" s="23">
        <f t="shared" si="6"/>
        <v>-8.0595330843832389E-3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3" zoomScaleNormal="100" workbookViewId="0">
      <selection activeCell="I91" sqref="I91"/>
    </sheetView>
  </sheetViews>
  <sheetFormatPr defaultRowHeight="15" x14ac:dyDescent="0.25"/>
  <cols>
    <col min="1" max="1" width="26.87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5" t="s">
        <v>201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6" t="s">
        <v>3</v>
      </c>
      <c r="B13" s="172"/>
      <c r="C13" s="189" t="s">
        <v>0</v>
      </c>
      <c r="D13" s="191" t="s">
        <v>23</v>
      </c>
      <c r="E13" s="168" t="s">
        <v>217</v>
      </c>
      <c r="F13" s="185" t="s">
        <v>224</v>
      </c>
      <c r="G13" s="168" t="s">
        <v>197</v>
      </c>
      <c r="H13" s="185" t="s">
        <v>220</v>
      </c>
      <c r="I13" s="168" t="s">
        <v>187</v>
      </c>
    </row>
    <row r="14" spans="1:9" ht="38.25" customHeight="1" thickBot="1" x14ac:dyDescent="0.25">
      <c r="A14" s="167"/>
      <c r="B14" s="173"/>
      <c r="C14" s="190"/>
      <c r="D14" s="192"/>
      <c r="E14" s="169"/>
      <c r="F14" s="186"/>
      <c r="G14" s="187"/>
      <c r="H14" s="186"/>
      <c r="I14" s="187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62"/>
      <c r="B16" s="40" t="s">
        <v>16</v>
      </c>
      <c r="C16" s="14" t="s">
        <v>96</v>
      </c>
      <c r="D16" s="11" t="s">
        <v>81</v>
      </c>
      <c r="E16" s="42">
        <v>618.71249999999998</v>
      </c>
      <c r="F16" s="42">
        <v>507.6</v>
      </c>
      <c r="G16" s="21">
        <f>(F16-E16)/E16</f>
        <v>-0.17958664161464324</v>
      </c>
      <c r="H16" s="42">
        <v>563.18888888888887</v>
      </c>
      <c r="I16" s="21">
        <f>(F16-H16)/H16</f>
        <v>-9.8703809655335609E-2</v>
      </c>
    </row>
    <row r="17" spans="1:9" ht="16.5" x14ac:dyDescent="0.3">
      <c r="A17" s="163"/>
      <c r="B17" s="34" t="s">
        <v>18</v>
      </c>
      <c r="C17" s="15" t="s">
        <v>98</v>
      </c>
      <c r="D17" s="11" t="s">
        <v>83</v>
      </c>
      <c r="E17" s="46">
        <v>1330.1499999999999</v>
      </c>
      <c r="F17" s="46">
        <v>1779.4444444444443</v>
      </c>
      <c r="G17" s="21">
        <f>(F17-E17)/E17</f>
        <v>0.33777727658117096</v>
      </c>
      <c r="H17" s="46">
        <v>1876.6</v>
      </c>
      <c r="I17" s="21">
        <f>(F17-H17)/H17</f>
        <v>-5.1772117422762214E-2</v>
      </c>
    </row>
    <row r="18" spans="1:9" ht="16.5" x14ac:dyDescent="0.3">
      <c r="A18" s="163"/>
      <c r="B18" s="34" t="s">
        <v>10</v>
      </c>
      <c r="C18" s="15" t="s">
        <v>90</v>
      </c>
      <c r="D18" s="11" t="s">
        <v>161</v>
      </c>
      <c r="E18" s="46">
        <v>1281.7375</v>
      </c>
      <c r="F18" s="46">
        <v>1339.35</v>
      </c>
      <c r="G18" s="21">
        <f>(F18-E18)/E18</f>
        <v>4.4948751206857845E-2</v>
      </c>
      <c r="H18" s="46">
        <v>1407.35</v>
      </c>
      <c r="I18" s="21">
        <f>(F18-H18)/H18</f>
        <v>-4.8317760329697659E-2</v>
      </c>
    </row>
    <row r="19" spans="1:9" ht="16.5" x14ac:dyDescent="0.3">
      <c r="A19" s="163"/>
      <c r="B19" s="34" t="s">
        <v>17</v>
      </c>
      <c r="C19" s="15" t="s">
        <v>97</v>
      </c>
      <c r="D19" s="11" t="s">
        <v>161</v>
      </c>
      <c r="E19" s="46">
        <v>1329.5</v>
      </c>
      <c r="F19" s="46">
        <v>1176.8499999999999</v>
      </c>
      <c r="G19" s="21">
        <f>(F19-E19)/E19</f>
        <v>-0.11481760060173005</v>
      </c>
      <c r="H19" s="46">
        <v>1217.7750000000001</v>
      </c>
      <c r="I19" s="21">
        <f>(F19-H19)/H19</f>
        <v>-3.3606372277309171E-2</v>
      </c>
    </row>
    <row r="20" spans="1:9" ht="16.5" x14ac:dyDescent="0.3">
      <c r="A20" s="163"/>
      <c r="B20" s="34" t="s">
        <v>8</v>
      </c>
      <c r="C20" s="15" t="s">
        <v>89</v>
      </c>
      <c r="D20" s="11" t="s">
        <v>161</v>
      </c>
      <c r="E20" s="46">
        <v>4846.2</v>
      </c>
      <c r="F20" s="46">
        <v>6480.5</v>
      </c>
      <c r="G20" s="21">
        <f>(F20-E20)/E20</f>
        <v>0.33723329619082998</v>
      </c>
      <c r="H20" s="46">
        <v>6670.05</v>
      </c>
      <c r="I20" s="21">
        <f>(F20-H20)/H20</f>
        <v>-2.8418077825503582E-2</v>
      </c>
    </row>
    <row r="21" spans="1:9" ht="16.5" x14ac:dyDescent="0.3">
      <c r="A21" s="163"/>
      <c r="B21" s="34" t="s">
        <v>19</v>
      </c>
      <c r="C21" s="15" t="s">
        <v>99</v>
      </c>
      <c r="D21" s="11" t="s">
        <v>161</v>
      </c>
      <c r="E21" s="46">
        <v>1313.7539999999999</v>
      </c>
      <c r="F21" s="46">
        <v>1428.5500000000002</v>
      </c>
      <c r="G21" s="21">
        <f>(F21-E21)/E21</f>
        <v>8.7380133571429874E-2</v>
      </c>
      <c r="H21" s="46">
        <v>1461.5</v>
      </c>
      <c r="I21" s="21">
        <f>(F21-H21)/H21</f>
        <v>-2.2545330140266724E-2</v>
      </c>
    </row>
    <row r="22" spans="1:9" ht="16.5" x14ac:dyDescent="0.3">
      <c r="A22" s="163"/>
      <c r="B22" s="34" t="s">
        <v>15</v>
      </c>
      <c r="C22" s="15" t="s">
        <v>95</v>
      </c>
      <c r="D22" s="11" t="s">
        <v>82</v>
      </c>
      <c r="E22" s="46">
        <v>1746.7582499999999</v>
      </c>
      <c r="F22" s="46">
        <v>1692.6999999999998</v>
      </c>
      <c r="G22" s="21">
        <f>(F22-E22)/E22</f>
        <v>-3.0947757080866826E-2</v>
      </c>
      <c r="H22" s="46">
        <v>1718.1999999999998</v>
      </c>
      <c r="I22" s="21">
        <f>(F22-H22)/H22</f>
        <v>-1.4841112792457225E-2</v>
      </c>
    </row>
    <row r="23" spans="1:9" ht="16.5" x14ac:dyDescent="0.3">
      <c r="A23" s="163"/>
      <c r="B23" s="34" t="s">
        <v>6</v>
      </c>
      <c r="C23" s="15" t="s">
        <v>86</v>
      </c>
      <c r="D23" s="13" t="s">
        <v>161</v>
      </c>
      <c r="E23" s="46">
        <v>2723.9749999999999</v>
      </c>
      <c r="F23" s="46">
        <v>2345.9333333333334</v>
      </c>
      <c r="G23" s="21">
        <f>(F23-E23)/E23</f>
        <v>-0.13878308966369607</v>
      </c>
      <c r="H23" s="46">
        <v>2346.5522222222221</v>
      </c>
      <c r="I23" s="21">
        <f>(F23-H23)/H23</f>
        <v>-2.6374392311738428E-4</v>
      </c>
    </row>
    <row r="24" spans="1:9" ht="16.5" x14ac:dyDescent="0.3">
      <c r="A24" s="163"/>
      <c r="B24" s="34" t="s">
        <v>7</v>
      </c>
      <c r="C24" s="15" t="s">
        <v>87</v>
      </c>
      <c r="D24" s="13" t="s">
        <v>161</v>
      </c>
      <c r="E24" s="46">
        <v>828.55825000000004</v>
      </c>
      <c r="F24" s="46">
        <v>1001.85</v>
      </c>
      <c r="G24" s="21">
        <f>(F24-E24)/E24</f>
        <v>0.20914854206086292</v>
      </c>
      <c r="H24" s="46">
        <v>999.9</v>
      </c>
      <c r="I24" s="21">
        <f>(F24-H24)/H24</f>
        <v>1.9501950195019958E-3</v>
      </c>
    </row>
    <row r="25" spans="1:9" ht="16.5" x14ac:dyDescent="0.3">
      <c r="A25" s="163"/>
      <c r="B25" s="34" t="s">
        <v>13</v>
      </c>
      <c r="C25" s="15" t="s">
        <v>93</v>
      </c>
      <c r="D25" s="13" t="s">
        <v>81</v>
      </c>
      <c r="E25" s="46">
        <v>613.20824999999991</v>
      </c>
      <c r="F25" s="46">
        <v>636.94444444444446</v>
      </c>
      <c r="G25" s="21">
        <f>(F25-E25)/E25</f>
        <v>3.8708211189990599E-2</v>
      </c>
      <c r="H25" s="46">
        <v>635.55555555555554</v>
      </c>
      <c r="I25" s="21">
        <f>(F25-H25)/H25</f>
        <v>2.1853146853147249E-3</v>
      </c>
    </row>
    <row r="26" spans="1:9" ht="16.5" x14ac:dyDescent="0.3">
      <c r="A26" s="163"/>
      <c r="B26" s="34" t="s">
        <v>4</v>
      </c>
      <c r="C26" s="15" t="s">
        <v>84</v>
      </c>
      <c r="D26" s="13" t="s">
        <v>161</v>
      </c>
      <c r="E26" s="46">
        <v>1650.1957500000001</v>
      </c>
      <c r="F26" s="46">
        <v>1785.5</v>
      </c>
      <c r="G26" s="21">
        <f>(F26-E26)/E26</f>
        <v>8.1992848424194464E-2</v>
      </c>
      <c r="H26" s="46">
        <v>1768.9</v>
      </c>
      <c r="I26" s="21">
        <f>(F26-H26)/H26</f>
        <v>9.3843631635479163E-3</v>
      </c>
    </row>
    <row r="27" spans="1:9" ht="16.5" x14ac:dyDescent="0.3">
      <c r="A27" s="163"/>
      <c r="B27" s="34" t="s">
        <v>14</v>
      </c>
      <c r="C27" s="15" t="s">
        <v>94</v>
      </c>
      <c r="D27" s="13" t="s">
        <v>81</v>
      </c>
      <c r="E27" s="46">
        <v>609.5625</v>
      </c>
      <c r="F27" s="46">
        <v>587</v>
      </c>
      <c r="G27" s="21">
        <f>(F27-E27)/E27</f>
        <v>-3.7014252025017944E-2</v>
      </c>
      <c r="H27" s="46">
        <v>572.5</v>
      </c>
      <c r="I27" s="21">
        <f>(F27-H27)/H27</f>
        <v>2.5327510917030567E-2</v>
      </c>
    </row>
    <row r="28" spans="1:9" ht="16.5" x14ac:dyDescent="0.3">
      <c r="A28" s="163"/>
      <c r="B28" s="34" t="s">
        <v>12</v>
      </c>
      <c r="C28" s="15" t="s">
        <v>92</v>
      </c>
      <c r="D28" s="13" t="s">
        <v>81</v>
      </c>
      <c r="E28" s="46">
        <v>625.30624999999998</v>
      </c>
      <c r="F28" s="46">
        <v>664.625</v>
      </c>
      <c r="G28" s="21">
        <f>(F28-E28)/E28</f>
        <v>6.2879189197293364E-2</v>
      </c>
      <c r="H28" s="46">
        <v>646.1</v>
      </c>
      <c r="I28" s="21">
        <f>(F28-H28)/H28</f>
        <v>2.8672032193158916E-2</v>
      </c>
    </row>
    <row r="29" spans="1:9" ht="16.5" x14ac:dyDescent="0.3">
      <c r="A29" s="164"/>
      <c r="B29" s="34" t="s">
        <v>11</v>
      </c>
      <c r="C29" s="15" t="s">
        <v>91</v>
      </c>
      <c r="D29" s="13" t="s">
        <v>81</v>
      </c>
      <c r="E29" s="46">
        <v>597.59175000000005</v>
      </c>
      <c r="F29" s="46">
        <v>495.75</v>
      </c>
      <c r="G29" s="21">
        <f>(F29-E29)/E29</f>
        <v>-0.17042027437627785</v>
      </c>
      <c r="H29" s="46">
        <v>478.25</v>
      </c>
      <c r="I29" s="21">
        <f>(F29-H29)/H29</f>
        <v>3.659174072138003E-2</v>
      </c>
    </row>
    <row r="30" spans="1:9" ht="16.5" x14ac:dyDescent="0.3">
      <c r="A30" s="37"/>
      <c r="B30" s="34" t="s">
        <v>5</v>
      </c>
      <c r="C30" s="15" t="s">
        <v>85</v>
      </c>
      <c r="D30" s="13" t="s">
        <v>161</v>
      </c>
      <c r="E30" s="46">
        <v>2245.25425</v>
      </c>
      <c r="F30" s="46">
        <v>3197.0444444444443</v>
      </c>
      <c r="G30" s="21">
        <f>(F30-E30)/E30</f>
        <v>0.42391198878454156</v>
      </c>
      <c r="H30" s="46">
        <v>2942.3888888888887</v>
      </c>
      <c r="I30" s="21">
        <f>(F30-H30)/H30</f>
        <v>8.6547212204746718E-2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1904.59575</v>
      </c>
      <c r="F31" s="49">
        <v>2548</v>
      </c>
      <c r="G31" s="23">
        <f>(F31-E31)/E31</f>
        <v>0.33781669942296155</v>
      </c>
      <c r="H31" s="49">
        <v>2149.5</v>
      </c>
      <c r="I31" s="23">
        <f>(F31-H31)/H31</f>
        <v>0.18539195161665503</v>
      </c>
    </row>
    <row r="32" spans="1:9" ht="15.75" customHeight="1" thickBot="1" x14ac:dyDescent="0.25">
      <c r="A32" s="178" t="s">
        <v>188</v>
      </c>
      <c r="B32" s="179"/>
      <c r="C32" s="179"/>
      <c r="D32" s="180"/>
      <c r="E32" s="106">
        <f>SUM(E16:E31)</f>
        <v>24265.059999999998</v>
      </c>
      <c r="F32" s="107">
        <f>SUM(F16:F31)</f>
        <v>27667.641666666666</v>
      </c>
      <c r="G32" s="108">
        <f t="shared" ref="G32" si="0">(F32-E32)/E32</f>
        <v>0.14022556163746017</v>
      </c>
      <c r="H32" s="107">
        <f>SUM(H16:H31)</f>
        <v>27454.310555555552</v>
      </c>
      <c r="I32" s="111">
        <f t="shared" ref="I32" si="1">(F32-H32)/H32</f>
        <v>7.7704049671699152E-3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1397.6948749999999</v>
      </c>
      <c r="F34" s="54">
        <v>1456.85</v>
      </c>
      <c r="G34" s="21">
        <f>(F34-E34)/E34</f>
        <v>4.2323346860665856E-2</v>
      </c>
      <c r="H34" s="54">
        <v>1453.9</v>
      </c>
      <c r="I34" s="21">
        <f>(F34-H34)/H34</f>
        <v>2.0290253800122554E-3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2283.3522499999999</v>
      </c>
      <c r="F35" s="46">
        <v>2528.8000000000002</v>
      </c>
      <c r="G35" s="21">
        <f>(F35-E35)/E35</f>
        <v>0.10749447440709171</v>
      </c>
      <c r="H35" s="46">
        <v>2469.3000000000002</v>
      </c>
      <c r="I35" s="21">
        <f>(F35-H35)/H35</f>
        <v>2.4095897622808081E-2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1053.59575</v>
      </c>
      <c r="F36" s="46">
        <v>1430.65</v>
      </c>
      <c r="G36" s="21">
        <f>(F36-E36)/E36</f>
        <v>0.35787373857572996</v>
      </c>
      <c r="H36" s="46">
        <v>1393.1999999999998</v>
      </c>
      <c r="I36" s="21">
        <f>(F36-H36)/H36</f>
        <v>2.688056273327611E-2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1201.205125</v>
      </c>
      <c r="F37" s="46">
        <v>1452.4</v>
      </c>
      <c r="G37" s="21">
        <f>(F37-E37)/E37</f>
        <v>0.20911905033705225</v>
      </c>
      <c r="H37" s="46">
        <v>1357.5</v>
      </c>
      <c r="I37" s="21">
        <f>(F37-H37)/H37</f>
        <v>6.9907918968692515E-2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2144.7000000000003</v>
      </c>
      <c r="F38" s="49">
        <v>2458</v>
      </c>
      <c r="G38" s="23">
        <f>(F38-E38)/E38</f>
        <v>0.14608103697486813</v>
      </c>
      <c r="H38" s="49">
        <v>2292.3888888888887</v>
      </c>
      <c r="I38" s="23">
        <f>(F38-H38)/H38</f>
        <v>7.2243898892470348E-2</v>
      </c>
    </row>
    <row r="39" spans="1:9" ht="15.75" customHeight="1" thickBot="1" x14ac:dyDescent="0.25">
      <c r="A39" s="178" t="s">
        <v>189</v>
      </c>
      <c r="B39" s="179"/>
      <c r="C39" s="179"/>
      <c r="D39" s="180"/>
      <c r="E39" s="86">
        <f>SUM(E34:E38)</f>
        <v>8080.5480000000007</v>
      </c>
      <c r="F39" s="109">
        <f>SUM(F34:F38)</f>
        <v>9326.7000000000007</v>
      </c>
      <c r="G39" s="110">
        <f t="shared" ref="G39" si="2">(F39-E39)/E39</f>
        <v>0.154216273450761</v>
      </c>
      <c r="H39" s="109">
        <f>SUM(H34:H38)</f>
        <v>8966.2888888888883</v>
      </c>
      <c r="I39" s="111">
        <f t="shared" ref="I39" si="3">(F39-H39)/H39</f>
        <v>4.0196241229494327E-2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26761.502777777776</v>
      </c>
      <c r="F41" s="46">
        <v>33262.666666666672</v>
      </c>
      <c r="G41" s="21">
        <f>(F41-E41)/E41</f>
        <v>0.24292970177621467</v>
      </c>
      <c r="H41" s="46">
        <v>33876.555555555555</v>
      </c>
      <c r="I41" s="21">
        <f>(F41-H41)/H41</f>
        <v>-1.8121349081140839E-2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15513.891666666666</v>
      </c>
      <c r="F42" s="46">
        <v>20679.855555555554</v>
      </c>
      <c r="G42" s="21">
        <f>(F42-E42)/E42</f>
        <v>0.33298955541816366</v>
      </c>
      <c r="H42" s="46">
        <v>20679.855555555554</v>
      </c>
      <c r="I42" s="21">
        <f>(F42-H42)/H42</f>
        <v>0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5575</v>
      </c>
      <c r="F43" s="57">
        <v>5661.2</v>
      </c>
      <c r="G43" s="21">
        <f>(F43-E43)/E43</f>
        <v>1.5461883408071716E-2</v>
      </c>
      <c r="H43" s="57">
        <v>5661.2</v>
      </c>
      <c r="I43" s="21">
        <f>(F43-H43)/H43</f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9966.3333333333321</v>
      </c>
      <c r="F44" s="47">
        <v>16815.333333333332</v>
      </c>
      <c r="G44" s="21">
        <f>(F44-E44)/E44</f>
        <v>0.68721361918458823</v>
      </c>
      <c r="H44" s="47">
        <v>16815.333333333332</v>
      </c>
      <c r="I44" s="21">
        <f>(F44-H44)/H44</f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12623.541666666668</v>
      </c>
      <c r="F45" s="47">
        <v>13950</v>
      </c>
      <c r="G45" s="21">
        <f>(F45-E45)/E45</f>
        <v>0.10507814434010519</v>
      </c>
      <c r="H45" s="47">
        <v>13950</v>
      </c>
      <c r="I45" s="21">
        <f>(F45-H45)/H45</f>
        <v>0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10862.09375</v>
      </c>
      <c r="F46" s="50">
        <v>16547.25</v>
      </c>
      <c r="G46" s="31">
        <f>(F46-E46)/E46</f>
        <v>0.52339414304907839</v>
      </c>
      <c r="H46" s="50">
        <v>16328.5</v>
      </c>
      <c r="I46" s="31">
        <f>(F46-H46)/H46</f>
        <v>1.3396821508405548E-2</v>
      </c>
    </row>
    <row r="47" spans="1:9" ht="15.75" customHeight="1" thickBot="1" x14ac:dyDescent="0.25">
      <c r="A47" s="178" t="s">
        <v>190</v>
      </c>
      <c r="B47" s="179"/>
      <c r="C47" s="179"/>
      <c r="D47" s="180"/>
      <c r="E47" s="86">
        <f>SUM(E41:E46)</f>
        <v>81302.36319444445</v>
      </c>
      <c r="F47" s="86">
        <f>SUM(F41:F46)</f>
        <v>106916.30555555555</v>
      </c>
      <c r="G47" s="110">
        <f t="shared" ref="G47" si="4">(F47-E47)/E47</f>
        <v>0.31504548397753523</v>
      </c>
      <c r="H47" s="109">
        <f>SUM(H41:H46)</f>
        <v>107311.44444444444</v>
      </c>
      <c r="I47" s="111">
        <f t="shared" ref="I47" si="5">(F47-H47)/H47</f>
        <v>-3.6821691380126329E-3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6675.75</v>
      </c>
      <c r="F49" s="43">
        <v>7486.8</v>
      </c>
      <c r="G49" s="21">
        <f>(F49-E49)/E49</f>
        <v>0.12149196719469725</v>
      </c>
      <c r="H49" s="43">
        <v>7533.8</v>
      </c>
      <c r="I49" s="21">
        <f>(F49-H49)/H49</f>
        <v>-6.2385515941490348E-3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19026.428571428572</v>
      </c>
      <c r="F50" s="47">
        <v>21220</v>
      </c>
      <c r="G50" s="21">
        <f>(F50-E50)/E50</f>
        <v>0.11529076097158082</v>
      </c>
      <c r="H50" s="47">
        <v>21220</v>
      </c>
      <c r="I50" s="21">
        <f>(F50-H50)/H50</f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17949.308187499999</v>
      </c>
      <c r="F51" s="47">
        <v>21789.375</v>
      </c>
      <c r="G51" s="21">
        <f>(F51-E51)/E51</f>
        <v>0.21393954420896544</v>
      </c>
      <c r="H51" s="47">
        <v>21726.875</v>
      </c>
      <c r="I51" s="21">
        <f>(F51-H51)/H51</f>
        <v>2.8766216954808272E-3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6035.333333333333</v>
      </c>
      <c r="F52" s="47">
        <v>6408.333333333333</v>
      </c>
      <c r="G52" s="21">
        <f>(F52-E52)/E52</f>
        <v>6.1802717331271406E-2</v>
      </c>
      <c r="H52" s="47">
        <v>6352.7777777777774</v>
      </c>
      <c r="I52" s="21">
        <f>(F52-H52)/H52</f>
        <v>8.7450808919982675E-3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27528.5</v>
      </c>
      <c r="F53" s="47">
        <v>35039.444444444445</v>
      </c>
      <c r="G53" s="21">
        <f>(F53-E53)/E53</f>
        <v>0.27284248849172477</v>
      </c>
      <c r="H53" s="47">
        <v>33712.555555555555</v>
      </c>
      <c r="I53" s="21">
        <f>(F53-H53)/H53</f>
        <v>3.9358893653205419E-2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2245.833333333333</v>
      </c>
      <c r="F54" s="50">
        <v>2518.3333333333335</v>
      </c>
      <c r="G54" s="31">
        <f>(F54-E54)/E54</f>
        <v>0.12133580705009299</v>
      </c>
      <c r="H54" s="50">
        <v>2420.6666666666665</v>
      </c>
      <c r="I54" s="31">
        <f>(F54-H54)/H54</f>
        <v>4.0347011842467764E-2</v>
      </c>
    </row>
    <row r="55" spans="1:9" ht="15.75" customHeight="1" thickBot="1" x14ac:dyDescent="0.25">
      <c r="A55" s="178" t="s">
        <v>191</v>
      </c>
      <c r="B55" s="179"/>
      <c r="C55" s="179"/>
      <c r="D55" s="180"/>
      <c r="E55" s="86">
        <f>SUM(E49:E54)</f>
        <v>79461.153425595243</v>
      </c>
      <c r="F55" s="86">
        <f>SUM(F49:F54)</f>
        <v>94462.286111111112</v>
      </c>
      <c r="G55" s="110">
        <f t="shared" ref="G55" si="6">(F55-E55)/E55</f>
        <v>0.18878574043809251</v>
      </c>
      <c r="H55" s="86">
        <f>SUM(H49:H54)</f>
        <v>92966.675000000003</v>
      </c>
      <c r="I55" s="111">
        <f t="shared" ref="I55" si="7">(F55-H55)/H55</f>
        <v>1.6087604629412739E-2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5025</v>
      </c>
      <c r="F57" s="66">
        <v>5798.125</v>
      </c>
      <c r="G57" s="22">
        <f>(F57-E57)/E57</f>
        <v>0.15385572139303483</v>
      </c>
      <c r="H57" s="66">
        <v>6026.25</v>
      </c>
      <c r="I57" s="22">
        <f>(F57-H57)/H57</f>
        <v>-3.7855216760008296E-2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3582.5714285714284</v>
      </c>
      <c r="F58" s="70">
        <v>5315</v>
      </c>
      <c r="G58" s="21">
        <f>(F58-E58)/E58</f>
        <v>0.4835712576760508</v>
      </c>
      <c r="H58" s="70">
        <v>5358.75</v>
      </c>
      <c r="I58" s="21">
        <f>(F58-H58)/H58</f>
        <v>-8.1642174014462335E-3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3999</v>
      </c>
      <c r="G59" s="21">
        <f>(F59-E59)/E59</f>
        <v>6.6400000000000001E-2</v>
      </c>
      <c r="H59" s="70">
        <v>3999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2306.25</v>
      </c>
      <c r="F60" s="70">
        <v>3942.6</v>
      </c>
      <c r="G60" s="21">
        <f>(F60-E60)/E60</f>
        <v>0.70952845528455277</v>
      </c>
      <c r="H60" s="70">
        <v>3942.6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4593.75</v>
      </c>
      <c r="F61" s="105">
        <v>6316</v>
      </c>
      <c r="G61" s="21">
        <f>(F61-E61)/E61</f>
        <v>0.37491156462585035</v>
      </c>
      <c r="H61" s="105">
        <v>6316</v>
      </c>
      <c r="I61" s="21">
        <f>(F61-H61)/H61</f>
        <v>0</v>
      </c>
    </row>
    <row r="62" spans="1:9" ht="17.25" thickBot="1" x14ac:dyDescent="0.35">
      <c r="A62" s="118"/>
      <c r="B62" s="100" t="s">
        <v>55</v>
      </c>
      <c r="C62" s="16" t="s">
        <v>122</v>
      </c>
      <c r="D62" s="12" t="s">
        <v>120</v>
      </c>
      <c r="E62" s="50">
        <v>4939.5</v>
      </c>
      <c r="F62" s="73">
        <v>5930</v>
      </c>
      <c r="G62" s="29">
        <f>(F62-E62)/E62</f>
        <v>0.2005263690656949</v>
      </c>
      <c r="H62" s="73">
        <v>5930</v>
      </c>
      <c r="I62" s="29">
        <f>(F62-H62)/H62</f>
        <v>0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4339.6701388888887</v>
      </c>
      <c r="F63" s="57">
        <v>6058.666666666667</v>
      </c>
      <c r="G63" s="21">
        <f>(F63-E63)/E63</f>
        <v>0.39611225571580033</v>
      </c>
      <c r="H63" s="57">
        <v>6031</v>
      </c>
      <c r="I63" s="21">
        <f>(F63-H63)/H63</f>
        <v>4.5874094953850053E-3</v>
      </c>
    </row>
    <row r="64" spans="1:9" ht="16.5" x14ac:dyDescent="0.3">
      <c r="A64" s="118"/>
      <c r="B64" s="99" t="s">
        <v>42</v>
      </c>
      <c r="C64" s="15" t="s">
        <v>198</v>
      </c>
      <c r="D64" s="13" t="s">
        <v>114</v>
      </c>
      <c r="E64" s="47">
        <v>2026</v>
      </c>
      <c r="F64" s="70">
        <v>2963.125</v>
      </c>
      <c r="G64" s="21">
        <f>(F64-E64)/E64</f>
        <v>0.46254935834155975</v>
      </c>
      <c r="H64" s="70">
        <v>2926.875</v>
      </c>
      <c r="I64" s="21">
        <f>(F64-H64)/H64</f>
        <v>1.2385223147554986E-2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20930.3125</v>
      </c>
      <c r="F65" s="73">
        <v>24882.5</v>
      </c>
      <c r="G65" s="29">
        <f>(F65-E65)/E65</f>
        <v>0.18882601490063752</v>
      </c>
      <c r="H65" s="73">
        <v>24507.5</v>
      </c>
      <c r="I65" s="29">
        <f>(F65-H65)/H65</f>
        <v>1.530143833520351E-2</v>
      </c>
    </row>
    <row r="66" spans="1:9" ht="15.75" customHeight="1" thickBot="1" x14ac:dyDescent="0.25">
      <c r="A66" s="178" t="s">
        <v>192</v>
      </c>
      <c r="B66" s="193"/>
      <c r="C66" s="193"/>
      <c r="D66" s="194"/>
      <c r="E66" s="106">
        <f>SUM(E57:E65)</f>
        <v>51493.054067460318</v>
      </c>
      <c r="F66" s="106">
        <f>SUM(F57:F65)</f>
        <v>65205.016666666663</v>
      </c>
      <c r="G66" s="108">
        <f t="shared" ref="G66" si="8">(F66-E66)/E66</f>
        <v>0.26628761582567034</v>
      </c>
      <c r="H66" s="106">
        <f>SUM(H57:H65)</f>
        <v>65037.974999999999</v>
      </c>
      <c r="I66" s="111">
        <f t="shared" ref="I66" si="9">(F66-H66)/H66</f>
        <v>2.5683712733470597E-3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6354</v>
      </c>
      <c r="F68" s="54">
        <v>8933</v>
      </c>
      <c r="G68" s="21">
        <f>(F68-E68)/E68</f>
        <v>0.40588605602769906</v>
      </c>
      <c r="H68" s="54">
        <v>8933</v>
      </c>
      <c r="I68" s="21">
        <f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49376.857142857145</v>
      </c>
      <c r="G69" s="21">
        <f>(F69-E69)/E69</f>
        <v>6.2053877330285175E-2</v>
      </c>
      <c r="H69" s="46">
        <v>49376.857142857145</v>
      </c>
      <c r="I69" s="21">
        <f>(F69-H69)/H69</f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11121.041666666668</v>
      </c>
      <c r="F70" s="46">
        <v>14360.571428571429</v>
      </c>
      <c r="G70" s="21">
        <f>(F70-E70)/E70</f>
        <v>0.2912973315813277</v>
      </c>
      <c r="H70" s="46">
        <v>14360.571428571429</v>
      </c>
      <c r="I70" s="21">
        <f>(F70-H70)/H70</f>
        <v>0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3791.7832341269841</v>
      </c>
      <c r="F71" s="46">
        <v>5886.4285714285716</v>
      </c>
      <c r="G71" s="21">
        <f>(F71-E71)/E71</f>
        <v>0.55241695212143538</v>
      </c>
      <c r="H71" s="46">
        <v>5886.4285714285716</v>
      </c>
      <c r="I71" s="21">
        <f>(F71-H71)/H71</f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3246.25</v>
      </c>
      <c r="F72" s="46">
        <v>5019</v>
      </c>
      <c r="G72" s="21">
        <f>(F72-E72)/E72</f>
        <v>0.54609164420485179</v>
      </c>
      <c r="H72" s="46">
        <v>5019</v>
      </c>
      <c r="I72" s="21">
        <f>(F72-H72)/H72</f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7617.5</v>
      </c>
      <c r="F73" s="58">
        <v>11538.888888888889</v>
      </c>
      <c r="G73" s="31">
        <f>(F73-E73)/E73</f>
        <v>0.5147868577471465</v>
      </c>
      <c r="H73" s="58">
        <v>11421.25</v>
      </c>
      <c r="I73" s="31">
        <f>(F73-H73)/H73</f>
        <v>1.0300001216056797E-2</v>
      </c>
    </row>
    <row r="74" spans="1:9" ht="15.75" customHeight="1" thickBot="1" x14ac:dyDescent="0.25">
      <c r="A74" s="178" t="s">
        <v>214</v>
      </c>
      <c r="B74" s="179"/>
      <c r="C74" s="179"/>
      <c r="D74" s="180"/>
      <c r="E74" s="86">
        <f>SUM(E68:E73)</f>
        <v>78622.432043650799</v>
      </c>
      <c r="F74" s="86">
        <f>SUM(F68:F73)</f>
        <v>95114.746031746035</v>
      </c>
      <c r="G74" s="110">
        <f t="shared" ref="G74" si="10">(F74-E74)/E74</f>
        <v>0.20976601154920752</v>
      </c>
      <c r="H74" s="86">
        <f>SUM(H68:H73)</f>
        <v>94997.107142857145</v>
      </c>
      <c r="I74" s="111">
        <f t="shared" ref="I74" si="11">(F74-H74)/H74</f>
        <v>1.2383418024717798E-3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2740.375</v>
      </c>
      <c r="F76" s="43">
        <v>3637.5</v>
      </c>
      <c r="G76" s="21">
        <f>(F76-E76)/E76</f>
        <v>0.32737307850202985</v>
      </c>
      <c r="H76" s="43">
        <v>3732.5</v>
      </c>
      <c r="I76" s="21">
        <f>(F76-H76)/H76</f>
        <v>-2.5452109845947757E-2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3701.1111111111113</v>
      </c>
      <c r="F77" s="47">
        <v>5364.5</v>
      </c>
      <c r="G77" s="21">
        <f>(F77-E77)/E77</f>
        <v>0.44942960072050425</v>
      </c>
      <c r="H77" s="47">
        <v>5444.5</v>
      </c>
      <c r="I77" s="21">
        <f>(F77-H77)/H77</f>
        <v>-1.4693727615024337E-2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1583.9722222222222</v>
      </c>
      <c r="F78" s="47">
        <v>2525.5555555555557</v>
      </c>
      <c r="G78" s="21">
        <f>(F78-E78)/E78</f>
        <v>0.59444434701787008</v>
      </c>
      <c r="H78" s="47">
        <v>2536.6666666666665</v>
      </c>
      <c r="I78" s="21">
        <f>(F78-H78)/H78</f>
        <v>-4.3802014892684073E-3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2233.5</v>
      </c>
      <c r="F79" s="47">
        <v>3110.5555555555557</v>
      </c>
      <c r="G79" s="21">
        <f>(F79-E79)/E79</f>
        <v>0.39268213814889441</v>
      </c>
      <c r="H79" s="47">
        <v>3120.7142857142858</v>
      </c>
      <c r="I79" s="21">
        <f>(F79-H79)/H79</f>
        <v>-3.2552580046285584E-3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1311.875</v>
      </c>
      <c r="F80" s="50">
        <v>1575</v>
      </c>
      <c r="G80" s="21">
        <f>(F80-E80)/E80</f>
        <v>0.20057170080990949</v>
      </c>
      <c r="H80" s="50">
        <v>1575</v>
      </c>
      <c r="I80" s="21">
        <f>(F80-H80)/H80</f>
        <v>0</v>
      </c>
    </row>
    <row r="81" spans="1:11" ht="15.75" customHeight="1" thickBot="1" x14ac:dyDescent="0.25">
      <c r="A81" s="178" t="s">
        <v>193</v>
      </c>
      <c r="B81" s="179"/>
      <c r="C81" s="179"/>
      <c r="D81" s="180"/>
      <c r="E81" s="86">
        <f>SUM(E76:E80)</f>
        <v>11570.833333333334</v>
      </c>
      <c r="F81" s="86">
        <f>SUM(F76:F80)</f>
        <v>16213.111111111109</v>
      </c>
      <c r="G81" s="110">
        <f t="shared" ref="G81" si="12">(F81-E81)/E81</f>
        <v>0.40120513743848257</v>
      </c>
      <c r="H81" s="86">
        <f>SUM(H76:H80)</f>
        <v>16409.380952380954</v>
      </c>
      <c r="I81" s="111">
        <f t="shared" ref="I81" si="13">(F81-H81)/H81</f>
        <v>-1.1960831541385261E-2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1196.6666666666667</v>
      </c>
      <c r="F83" s="195">
        <v>1645.375</v>
      </c>
      <c r="G83" s="22">
        <f>(F83-E83)/E83</f>
        <v>0.37496518105849574</v>
      </c>
      <c r="H83" s="195">
        <v>1700.375</v>
      </c>
      <c r="I83" s="22">
        <f>(F83-H83)/H83</f>
        <v>-3.234580607218996E-2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834.75</v>
      </c>
      <c r="F84" s="47">
        <v>1060.625</v>
      </c>
      <c r="G84" s="21">
        <f>(F84-E84)/E84</f>
        <v>0.27058999700509134</v>
      </c>
      <c r="H84" s="47">
        <v>1085</v>
      </c>
      <c r="I84" s="21">
        <f>(F84-H84)/H84</f>
        <v>-2.2465437788018433E-2</v>
      </c>
    </row>
    <row r="85" spans="1:11" ht="16.5" x14ac:dyDescent="0.3">
      <c r="A85" s="37"/>
      <c r="B85" s="34" t="s">
        <v>80</v>
      </c>
      <c r="C85" s="15" t="s">
        <v>151</v>
      </c>
      <c r="D85" s="13" t="s">
        <v>150</v>
      </c>
      <c r="E85" s="47">
        <v>3919.3</v>
      </c>
      <c r="F85" s="47">
        <v>4102.5555555555557</v>
      </c>
      <c r="G85" s="21">
        <f>(F85-E85)/E85</f>
        <v>4.6757215715958325E-2</v>
      </c>
      <c r="H85" s="47">
        <v>4135.8888888888887</v>
      </c>
      <c r="I85" s="21">
        <f>(F85-H85)/H85</f>
        <v>-8.0595330843832389E-3</v>
      </c>
    </row>
    <row r="86" spans="1:11" ht="16.5" x14ac:dyDescent="0.3">
      <c r="A86" s="37"/>
      <c r="B86" s="34" t="s">
        <v>74</v>
      </c>
      <c r="C86" s="15" t="s">
        <v>144</v>
      </c>
      <c r="D86" s="13" t="s">
        <v>142</v>
      </c>
      <c r="E86" s="47">
        <v>1456.6666666666667</v>
      </c>
      <c r="F86" s="47">
        <v>1792.5</v>
      </c>
      <c r="G86" s="21">
        <f>(F86-E86)/E86</f>
        <v>0.23054919908466812</v>
      </c>
      <c r="H86" s="47">
        <v>1792.5</v>
      </c>
      <c r="I86" s="21">
        <f>(F86-H86)/H86</f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1500.8</v>
      </c>
      <c r="F87" s="61">
        <v>2078.6666666666665</v>
      </c>
      <c r="G87" s="21">
        <f>(F87-E87)/E87</f>
        <v>0.38503909026297078</v>
      </c>
      <c r="H87" s="61">
        <v>2078.6666666666665</v>
      </c>
      <c r="I87" s="21">
        <f>(F87-H87)/H87</f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1941.3</v>
      </c>
      <c r="F88" s="61">
        <v>2662.5</v>
      </c>
      <c r="G88" s="21">
        <f>(F88-E88)/E88</f>
        <v>0.37150363158708083</v>
      </c>
      <c r="H88" s="61">
        <v>2662.5</v>
      </c>
      <c r="I88" s="21">
        <f>(F88-H88)/H88</f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8830</v>
      </c>
      <c r="F89" s="50">
        <v>9657.6666666666661</v>
      </c>
      <c r="G89" s="23">
        <f>(F89-E89)/E89</f>
        <v>9.3733484333710759E-2</v>
      </c>
      <c r="H89" s="50">
        <v>9649.3333333333339</v>
      </c>
      <c r="I89" s="23">
        <f>(F89-H89)/H89</f>
        <v>8.6361752107214182E-4</v>
      </c>
    </row>
    <row r="90" spans="1:11" ht="15.75" customHeight="1" thickBot="1" x14ac:dyDescent="0.25">
      <c r="A90" s="178" t="s">
        <v>194</v>
      </c>
      <c r="B90" s="179"/>
      <c r="C90" s="179"/>
      <c r="D90" s="180"/>
      <c r="E90" s="86">
        <f>SUM(E83:E89)</f>
        <v>19679.483333333334</v>
      </c>
      <c r="F90" s="86">
        <f>SUM(F83:F89)</f>
        <v>22999.888888888887</v>
      </c>
      <c r="G90" s="120">
        <f t="shared" ref="G90:G91" si="14">(F90-E90)/E90</f>
        <v>0.16872422407205237</v>
      </c>
      <c r="H90" s="86">
        <f>SUM(H83:H89)</f>
        <v>23104.263888888891</v>
      </c>
      <c r="I90" s="111">
        <f t="shared" ref="I90:I91" si="15">(F90-H90)/H90</f>
        <v>-4.5175643985869984E-3</v>
      </c>
    </row>
    <row r="91" spans="1:11" ht="15.75" customHeight="1" thickBot="1" x14ac:dyDescent="0.25">
      <c r="A91" s="178" t="s">
        <v>195</v>
      </c>
      <c r="B91" s="179"/>
      <c r="C91" s="179"/>
      <c r="D91" s="180"/>
      <c r="E91" s="106">
        <f>SUM(E90+E81+E74+E66+E55+E47+E39+E32)</f>
        <v>354474.92739781749</v>
      </c>
      <c r="F91" s="106">
        <f>SUM(F32,F39,F47,F55,F66,F74,F81,F90)</f>
        <v>437905.69603174599</v>
      </c>
      <c r="G91" s="108">
        <f t="shared" si="14"/>
        <v>0.23536437187924561</v>
      </c>
      <c r="H91" s="106">
        <f>SUM(H32,H39,H47,H55,H66,H74,H81,H90)</f>
        <v>436247.44587301585</v>
      </c>
      <c r="I91" s="121">
        <f t="shared" si="15"/>
        <v>3.8011687504820963E-3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18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72" t="s">
        <v>3</v>
      </c>
      <c r="B13" s="172"/>
      <c r="C13" s="174" t="s">
        <v>0</v>
      </c>
      <c r="D13" s="168" t="s">
        <v>207</v>
      </c>
      <c r="E13" s="168" t="s">
        <v>208</v>
      </c>
      <c r="F13" s="168" t="s">
        <v>209</v>
      </c>
      <c r="G13" s="168" t="s">
        <v>210</v>
      </c>
      <c r="H13" s="168" t="s">
        <v>211</v>
      </c>
      <c r="I13" s="168" t="s">
        <v>212</v>
      </c>
    </row>
    <row r="14" spans="1:9" ht="24.75" customHeight="1" thickBot="1" x14ac:dyDescent="0.25">
      <c r="A14" s="173"/>
      <c r="B14" s="173"/>
      <c r="C14" s="175"/>
      <c r="D14" s="188"/>
      <c r="E14" s="188"/>
      <c r="F14" s="188"/>
      <c r="G14" s="169"/>
      <c r="H14" s="188"/>
      <c r="I14" s="188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1500</v>
      </c>
      <c r="E16" s="42">
        <v>2000</v>
      </c>
      <c r="F16" s="134">
        <v>2500</v>
      </c>
      <c r="G16" s="42">
        <v>2000</v>
      </c>
      <c r="H16" s="134">
        <v>1416</v>
      </c>
      <c r="I16" s="140">
        <v>1883.2</v>
      </c>
    </row>
    <row r="17" spans="1:9" ht="16.5" x14ac:dyDescent="0.3">
      <c r="A17" s="92"/>
      <c r="B17" s="153" t="s">
        <v>5</v>
      </c>
      <c r="C17" s="159" t="s">
        <v>164</v>
      </c>
      <c r="D17" s="93">
        <v>2500</v>
      </c>
      <c r="E17" s="46">
        <v>3000</v>
      </c>
      <c r="F17" s="93">
        <v>4000</v>
      </c>
      <c r="G17" s="46">
        <v>3500</v>
      </c>
      <c r="H17" s="93">
        <v>3166</v>
      </c>
      <c r="I17" s="142">
        <v>3233.2</v>
      </c>
    </row>
    <row r="18" spans="1:9" ht="16.5" x14ac:dyDescent="0.3">
      <c r="A18" s="92"/>
      <c r="B18" s="153" t="s">
        <v>6</v>
      </c>
      <c r="C18" s="159" t="s">
        <v>165</v>
      </c>
      <c r="D18" s="93">
        <v>2500</v>
      </c>
      <c r="E18" s="46">
        <v>4000</v>
      </c>
      <c r="F18" s="93">
        <v>2000</v>
      </c>
      <c r="G18" s="46">
        <v>2000</v>
      </c>
      <c r="H18" s="93">
        <v>3666</v>
      </c>
      <c r="I18" s="142">
        <v>2833.2</v>
      </c>
    </row>
    <row r="19" spans="1:9" ht="16.5" x14ac:dyDescent="0.3">
      <c r="A19" s="92"/>
      <c r="B19" s="153" t="s">
        <v>7</v>
      </c>
      <c r="C19" s="159" t="s">
        <v>166</v>
      </c>
      <c r="D19" s="93">
        <v>1000</v>
      </c>
      <c r="E19" s="46">
        <v>500</v>
      </c>
      <c r="F19" s="93">
        <v>1625</v>
      </c>
      <c r="G19" s="46">
        <v>1000</v>
      </c>
      <c r="H19" s="93">
        <v>1000</v>
      </c>
      <c r="I19" s="142">
        <v>1025</v>
      </c>
    </row>
    <row r="20" spans="1:9" ht="16.5" x14ac:dyDescent="0.3">
      <c r="A20" s="92"/>
      <c r="B20" s="153" t="s">
        <v>8</v>
      </c>
      <c r="C20" s="159" t="s">
        <v>167</v>
      </c>
      <c r="D20" s="93">
        <v>6000</v>
      </c>
      <c r="E20" s="46">
        <v>11000</v>
      </c>
      <c r="F20" s="93">
        <v>5000</v>
      </c>
      <c r="G20" s="46">
        <v>7000</v>
      </c>
      <c r="H20" s="93">
        <v>6000</v>
      </c>
      <c r="I20" s="142">
        <v>7000</v>
      </c>
    </row>
    <row r="21" spans="1:9" ht="16.5" x14ac:dyDescent="0.3">
      <c r="A21" s="92"/>
      <c r="B21" s="153" t="s">
        <v>9</v>
      </c>
      <c r="C21" s="159" t="s">
        <v>168</v>
      </c>
      <c r="D21" s="93">
        <v>3000</v>
      </c>
      <c r="E21" s="46">
        <v>3000</v>
      </c>
      <c r="F21" s="93">
        <v>3000</v>
      </c>
      <c r="G21" s="46">
        <v>3500</v>
      </c>
      <c r="H21" s="93">
        <v>2666</v>
      </c>
      <c r="I21" s="142">
        <v>3033.2</v>
      </c>
    </row>
    <row r="22" spans="1:9" ht="16.5" x14ac:dyDescent="0.3">
      <c r="A22" s="92"/>
      <c r="B22" s="153" t="s">
        <v>10</v>
      </c>
      <c r="C22" s="159" t="s">
        <v>169</v>
      </c>
      <c r="D22" s="93">
        <v>1500</v>
      </c>
      <c r="E22" s="46">
        <v>1500</v>
      </c>
      <c r="F22" s="93">
        <v>2000</v>
      </c>
      <c r="G22" s="46">
        <v>1500</v>
      </c>
      <c r="H22" s="93">
        <v>1000</v>
      </c>
      <c r="I22" s="142">
        <v>1500</v>
      </c>
    </row>
    <row r="23" spans="1:9" ht="16.5" x14ac:dyDescent="0.3">
      <c r="A23" s="92"/>
      <c r="B23" s="153" t="s">
        <v>11</v>
      </c>
      <c r="C23" s="159" t="s">
        <v>170</v>
      </c>
      <c r="D23" s="93">
        <v>500</v>
      </c>
      <c r="E23" s="46">
        <v>500</v>
      </c>
      <c r="F23" s="93">
        <v>500</v>
      </c>
      <c r="G23" s="46">
        <v>500</v>
      </c>
      <c r="H23" s="93">
        <v>500</v>
      </c>
      <c r="I23" s="142">
        <v>500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875</v>
      </c>
      <c r="H24" s="93">
        <v>666</v>
      </c>
      <c r="I24" s="142">
        <v>635.25</v>
      </c>
    </row>
    <row r="25" spans="1:9" ht="16.5" x14ac:dyDescent="0.3">
      <c r="A25" s="92"/>
      <c r="B25" s="153" t="s">
        <v>13</v>
      </c>
      <c r="C25" s="159" t="s">
        <v>172</v>
      </c>
      <c r="D25" s="93">
        <v>500</v>
      </c>
      <c r="E25" s="46">
        <v>500</v>
      </c>
      <c r="F25" s="93">
        <v>500</v>
      </c>
      <c r="G25" s="46">
        <v>875</v>
      </c>
      <c r="H25" s="93">
        <v>500</v>
      </c>
      <c r="I25" s="142">
        <v>575</v>
      </c>
    </row>
    <row r="26" spans="1:9" ht="16.5" x14ac:dyDescent="0.3">
      <c r="A26" s="92"/>
      <c r="B26" s="153" t="s">
        <v>14</v>
      </c>
      <c r="C26" s="159" t="s">
        <v>173</v>
      </c>
      <c r="D26" s="93">
        <v>500</v>
      </c>
      <c r="E26" s="46">
        <v>500</v>
      </c>
      <c r="F26" s="93">
        <v>500</v>
      </c>
      <c r="G26" s="46">
        <v>625</v>
      </c>
      <c r="H26" s="93">
        <v>500</v>
      </c>
      <c r="I26" s="142">
        <v>525</v>
      </c>
    </row>
    <row r="27" spans="1:9" ht="16.5" x14ac:dyDescent="0.3">
      <c r="A27" s="92"/>
      <c r="B27" s="153" t="s">
        <v>15</v>
      </c>
      <c r="C27" s="159" t="s">
        <v>174</v>
      </c>
      <c r="D27" s="93">
        <v>1500</v>
      </c>
      <c r="E27" s="46">
        <v>1500</v>
      </c>
      <c r="F27" s="93">
        <v>1500</v>
      </c>
      <c r="G27" s="46">
        <v>1750</v>
      </c>
      <c r="H27" s="93">
        <v>1333</v>
      </c>
      <c r="I27" s="142">
        <v>1516.6</v>
      </c>
    </row>
    <row r="28" spans="1:9" ht="16.5" x14ac:dyDescent="0.3">
      <c r="A28" s="92"/>
      <c r="B28" s="153" t="s">
        <v>16</v>
      </c>
      <c r="C28" s="159" t="s">
        <v>175</v>
      </c>
      <c r="D28" s="93">
        <v>500</v>
      </c>
      <c r="E28" s="46">
        <v>500</v>
      </c>
      <c r="F28" s="93">
        <v>500</v>
      </c>
      <c r="G28" s="46">
        <v>500</v>
      </c>
      <c r="H28" s="93">
        <v>666</v>
      </c>
      <c r="I28" s="142">
        <v>533.20000000000005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1500</v>
      </c>
      <c r="F29" s="93">
        <v>1500</v>
      </c>
      <c r="G29" s="46">
        <v>1250</v>
      </c>
      <c r="H29" s="93">
        <v>1166</v>
      </c>
      <c r="I29" s="142">
        <v>1354</v>
      </c>
    </row>
    <row r="30" spans="1:9" ht="16.5" x14ac:dyDescent="0.3">
      <c r="A30" s="92"/>
      <c r="B30" s="153" t="s">
        <v>18</v>
      </c>
      <c r="C30" s="159" t="s">
        <v>177</v>
      </c>
      <c r="D30" s="93">
        <v>1500</v>
      </c>
      <c r="E30" s="46">
        <v>2500</v>
      </c>
      <c r="F30" s="93">
        <v>1500</v>
      </c>
      <c r="G30" s="46">
        <v>1500</v>
      </c>
      <c r="H30" s="93">
        <v>1500</v>
      </c>
      <c r="I30" s="142">
        <v>1700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1250</v>
      </c>
      <c r="E31" s="49">
        <v>1500</v>
      </c>
      <c r="F31" s="135">
        <v>1500</v>
      </c>
      <c r="G31" s="49">
        <v>1500</v>
      </c>
      <c r="H31" s="135">
        <v>1416</v>
      </c>
      <c r="I31" s="95">
        <v>1433.2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2500</v>
      </c>
      <c r="E33" s="42">
        <v>3000</v>
      </c>
      <c r="F33" s="134">
        <v>2500</v>
      </c>
      <c r="G33" s="42">
        <v>3000</v>
      </c>
      <c r="H33" s="134">
        <v>2333</v>
      </c>
      <c r="I33" s="140">
        <v>2666.6</v>
      </c>
    </row>
    <row r="34" spans="1:9" ht="16.5" x14ac:dyDescent="0.3">
      <c r="A34" s="92"/>
      <c r="B34" s="141" t="s">
        <v>27</v>
      </c>
      <c r="C34" s="15" t="s">
        <v>180</v>
      </c>
      <c r="D34" s="93">
        <v>2500</v>
      </c>
      <c r="E34" s="46">
        <v>3000</v>
      </c>
      <c r="F34" s="93">
        <v>2000</v>
      </c>
      <c r="G34" s="46">
        <v>3000</v>
      </c>
      <c r="H34" s="93">
        <v>2000</v>
      </c>
      <c r="I34" s="142">
        <v>2500</v>
      </c>
    </row>
    <row r="35" spans="1:9" ht="16.5" x14ac:dyDescent="0.3">
      <c r="A35" s="92"/>
      <c r="B35" s="144" t="s">
        <v>28</v>
      </c>
      <c r="C35" s="15" t="s">
        <v>181</v>
      </c>
      <c r="D35" s="93">
        <v>1250</v>
      </c>
      <c r="E35" s="46">
        <v>1500</v>
      </c>
      <c r="F35" s="93">
        <v>1625</v>
      </c>
      <c r="G35" s="46">
        <v>1500</v>
      </c>
      <c r="H35" s="93">
        <v>1500</v>
      </c>
      <c r="I35" s="142">
        <v>1475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46">
        <v>2000</v>
      </c>
      <c r="F36" s="93">
        <v>1750</v>
      </c>
      <c r="G36" s="46">
        <v>1500</v>
      </c>
      <c r="H36" s="93">
        <v>1000</v>
      </c>
      <c r="I36" s="142">
        <v>1550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1500</v>
      </c>
      <c r="E37" s="49">
        <v>1750</v>
      </c>
      <c r="F37" s="135">
        <v>1500</v>
      </c>
      <c r="G37" s="49">
        <v>1500</v>
      </c>
      <c r="H37" s="135">
        <v>1083</v>
      </c>
      <c r="I37" s="95">
        <v>1466.6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30000</v>
      </c>
      <c r="E39" s="42">
        <v>36000</v>
      </c>
      <c r="F39" s="42">
        <v>40000</v>
      </c>
      <c r="G39" s="42">
        <v>30000</v>
      </c>
      <c r="H39" s="42">
        <v>30000</v>
      </c>
      <c r="I39" s="140">
        <v>33200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18000</v>
      </c>
      <c r="E40" s="49">
        <v>22000</v>
      </c>
      <c r="F40" s="49">
        <v>22000</v>
      </c>
      <c r="G40" s="49">
        <v>17500</v>
      </c>
      <c r="H40" s="49">
        <v>19333</v>
      </c>
      <c r="I40" s="95">
        <v>19766.599999999999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17-02-2020</vt:lpstr>
      <vt:lpstr>By Order</vt:lpstr>
      <vt:lpstr>All Stores</vt:lpstr>
      <vt:lpstr>'17-02-2020'!Print_Titles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2020-02-20T10:35:08Z</cp:lastPrinted>
  <dcterms:created xsi:type="dcterms:W3CDTF">2010-10-20T06:23:14Z</dcterms:created>
  <dcterms:modified xsi:type="dcterms:W3CDTF">2020-02-20T10:37:17Z</dcterms:modified>
</cp:coreProperties>
</file>