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4-02-2020" sheetId="9" r:id="rId4"/>
    <sheet name="By Order" sheetId="11" r:id="rId5"/>
    <sheet name="All Stores" sheetId="12" r:id="rId6"/>
  </sheets>
  <definedNames>
    <definedName name="_xlnm.Print_Titles" localSheetId="3">'24-02-2020'!$12:$14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9" i="11"/>
  <c r="G89" i="11"/>
  <c r="I86" i="11"/>
  <c r="G86" i="11"/>
  <c r="I85" i="11"/>
  <c r="G85" i="11"/>
  <c r="I84" i="11"/>
  <c r="G84" i="11"/>
  <c r="I83" i="11"/>
  <c r="G83" i="11"/>
  <c r="I88" i="11"/>
  <c r="G88" i="11"/>
  <c r="I79" i="11"/>
  <c r="G79" i="11"/>
  <c r="I76" i="11"/>
  <c r="G76" i="11"/>
  <c r="I77" i="11"/>
  <c r="G77" i="11"/>
  <c r="I78" i="11"/>
  <c r="G78" i="11"/>
  <c r="I80" i="11"/>
  <c r="G80" i="11"/>
  <c r="I72" i="11"/>
  <c r="G72" i="11"/>
  <c r="I68" i="11"/>
  <c r="G68" i="11"/>
  <c r="I69" i="11"/>
  <c r="G69" i="11"/>
  <c r="I71" i="11"/>
  <c r="G71" i="11"/>
  <c r="I70" i="11"/>
  <c r="G70" i="11"/>
  <c r="I73" i="11"/>
  <c r="G73" i="11"/>
  <c r="I65" i="11"/>
  <c r="G65" i="11"/>
  <c r="I63" i="11"/>
  <c r="G63" i="11"/>
  <c r="I62" i="11"/>
  <c r="G62" i="11"/>
  <c r="I64" i="11"/>
  <c r="G64" i="11"/>
  <c r="I61" i="11"/>
  <c r="G61" i="11"/>
  <c r="I60" i="11"/>
  <c r="G60" i="11"/>
  <c r="I59" i="11"/>
  <c r="G59" i="11"/>
  <c r="I58" i="11"/>
  <c r="G58" i="11"/>
  <c r="I57" i="11"/>
  <c r="G57" i="11"/>
  <c r="I50" i="11"/>
  <c r="G50" i="11"/>
  <c r="I53" i="11"/>
  <c r="G53" i="11"/>
  <c r="I52" i="11"/>
  <c r="G52" i="11"/>
  <c r="I51" i="11"/>
  <c r="G51" i="11"/>
  <c r="I49" i="11"/>
  <c r="G49" i="11"/>
  <c r="I54" i="11"/>
  <c r="G54" i="11"/>
  <c r="I44" i="11"/>
  <c r="G44" i="11"/>
  <c r="I42" i="11"/>
  <c r="G42" i="11"/>
  <c r="I46" i="11"/>
  <c r="G46" i="11"/>
  <c r="I45" i="11"/>
  <c r="G45" i="11"/>
  <c r="I41" i="11"/>
  <c r="G41" i="11"/>
  <c r="I43" i="11"/>
  <c r="G43" i="11"/>
  <c r="I37" i="11"/>
  <c r="G37" i="11"/>
  <c r="I38" i="11"/>
  <c r="G38" i="11"/>
  <c r="I35" i="11"/>
  <c r="G35" i="11"/>
  <c r="I36" i="11"/>
  <c r="G36" i="11"/>
  <c r="I34" i="11"/>
  <c r="G34" i="11"/>
  <c r="I25" i="11"/>
  <c r="G25" i="11"/>
  <c r="I23" i="11"/>
  <c r="G23" i="11"/>
  <c r="I29" i="11"/>
  <c r="G29" i="11"/>
  <c r="I30" i="11"/>
  <c r="G30" i="11"/>
  <c r="I21" i="11"/>
  <c r="G21" i="11"/>
  <c r="I18" i="11"/>
  <c r="G18" i="11"/>
  <c r="I24" i="11"/>
  <c r="G24" i="11"/>
  <c r="I26" i="11"/>
  <c r="G26" i="11"/>
  <c r="I28" i="11"/>
  <c r="G28" i="11"/>
  <c r="I22" i="11"/>
  <c r="G22" i="11"/>
  <c r="I31" i="11"/>
  <c r="G31" i="11"/>
  <c r="I19" i="11"/>
  <c r="G19" i="11"/>
  <c r="I17" i="11"/>
  <c r="G17" i="11"/>
  <c r="I20" i="11"/>
  <c r="G20" i="11"/>
  <c r="I16" i="11"/>
  <c r="G16" i="11"/>
  <c r="I27" i="11"/>
  <c r="G27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<sst xmlns="http://schemas.openxmlformats.org/spreadsheetml/2006/main" count="848" uniqueCount="225">
  <si>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</si>
  <si>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</si>
  <si>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</si>
  <si>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</si>
  <si>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</si>
  <si>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</si>
  <si>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</si>
  <si>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</si>
  <si>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</si>
  <si>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</si>
  <si>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</si>
  <si>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</si>
  <si>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</si>
  <si>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</si>
  <si>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</si>
  <si>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</si>
  <si>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</si>
  <si>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</si>
  <si>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</si>
  <si>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</si>
  <si>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</si>
  <si>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</si>
  <si>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</si>
  <si>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</si>
  <si>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</si>
  <si>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</si>
  <si>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</si>
  <si>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</si>
  <si>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</si>
  <si>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</si>
  <si>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</si>
  <si>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</si>
  <si>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</si>
  <si>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</si>
  <si>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</si>
  <si>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</si>
  <si>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</si>
  <si>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</si>
  <si>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</si>
  <si>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</si>
  <si>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</si>
  <si>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</si>
  <si>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</si>
  <si>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</si>
  <si>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</si>
  <si>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</si>
  <si>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</si>
  <si>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</si>
  <si>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</si>
  <si>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</si>
  <si>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</si>
  <si>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</si>
  <si>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</si>
  <si>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</si>
  <si>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</si>
  <si>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</si>
  <si>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</si>
  <si>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</si>
  <si>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</si>
  <si>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</si>
  <si>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</si>
  <si>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</si>
  <si>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</si>
  <si>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</si>
  <si>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</si>
  <si>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</si>
  <si>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</si>
  <si>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</si>
  <si>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</si>
  <si>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</si>
  <si>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</si>
  <si>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</si>
  <si>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</si>
  <si>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</si>
  <si>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</si>
  <si>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</si>
  <si>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</si>
  <si>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</si>
  <si>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</si>
  <si>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</si>
  <si>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</si>
  <si>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</si>
  <si>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</si>
  <si>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</si>
  <si>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</si>
  <si>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</si>
  <si>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</si>
  <si>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</si>
  <si>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</si>
  <si>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</si>
  <si>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</si>
  <si>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</si>
  <si>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</si>
  <si>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</si>
  <si>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</si>
  <si>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</si>
  <si>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</si>
  <si>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</si>
  <si>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</si>
  <si>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</si>
  <si>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</si>
  <si>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</si>
  <si>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</si>
  <si>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</si>
  <si>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</si>
  <si>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</si>
  <si>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</si>
  <si>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</si>
  <si>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</si>
  <si>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</si>
  <si>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</si>
  <si>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</si>
  <si>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</si>
  <si>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</si>
  <si>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</si>
  <si>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</si>
  <si>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</si>
  <si>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</si>
  <si>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</si>
  <si>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</si>
  <si>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</si>
  <si>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</si>
  <si>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</si>
  <si>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</si>
  <si>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</si>
  <si>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</si>
  <si>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</si>
  <si>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</si>
  <si>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</si>
  <si>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</si>
  <si>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</si>
  <si>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</si>
  <si>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</si>
  <si>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</si>
  <si>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</si>
  <si>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</si>
  <si>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</si>
  <si>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</si>
  <si>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</si>
  <si>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</si>
  <si>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</si>
  <si>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</si>
  <si>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</si>
  <si>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</si>
  <si>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</si>
  <si>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</si>
  <si>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</si>
  <si>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</si>
  <si>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</si>
  <si>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</si>
  <si>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</si>
  <si>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</si>
  <si>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</si>
  <si>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</si>
  <si>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</si>
  <si>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</si>
  <si>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</si>
  <si>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</si>
  <si>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</si>
  <si>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</si>
  <si>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</si>
  <si>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</si>
  <si>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</si>
  <si>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</si>
  <si>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</si>
  <si>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</si>
  <si>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</si>
  <si>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</si>
  <si>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</si>
  <si>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</si>
  <si>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</si>
  <si>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</si>
  <si>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</si>
  <si>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</si>
  <si>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</si>
  <si>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</si>
  <si>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</si>
  <si>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</si>
  <si>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</si>
  <si>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</si>
  <si>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</si>
  <si>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</si>
  <si>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</si>
  <si>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</si>
  <si>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</si>
  <si>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</si>
  <si>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</si>
  <si>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</si>
  <si>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</si>
  <si>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</si>
  <si>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</si>
  <si>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</si>
  <si>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</si>
  <si>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</si>
  <si>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</si>
  <si>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</si>
  <si>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</si>
  <si>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</si>
  <si>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</si>
  <si>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</si>
  <si>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</si>
  <si>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</si>
  <si>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</si>
  <si>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</si>
  <si>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</si>
  <si>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</si>
  <si>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</si>
  <si>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</si>
  <si>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</si>
  <si>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</si>
  <si>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</si>
  <si>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</si>
  <si>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</si>
  <si>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</si>
  <si>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</si>
  <si>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</si>
  <si>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</si>
  <si>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2019 (ل.ل.)</t>
  </si>
  <si>
    <t>معدل أسعار  السوبرماركات في 17-02-2020 (ل.ل.)</t>
  </si>
  <si>
    <t>معدل أسعار المحلات والملاحم في 17-02-2020 (ل.ل.)</t>
  </si>
  <si>
    <t>المعدل العام للأسعار في 17-02-2020  (ل.ل.)</t>
  </si>
  <si>
    <t>معدل أسعار  السوبرماركات في 24-02-2020 (ل.ل.)</t>
  </si>
  <si>
    <t xml:space="preserve"> التاريخ 24 شباط 2020</t>
  </si>
  <si>
    <t>معدل أسعار المحلات والملاحم في 24-02-2020 (ل.ل.)</t>
  </si>
  <si>
    <t>المعدل العام للأسعار في 24-02-2020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</si>
</sst>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4" fillId="0" borderId="36" xfId="0" applyFont="1" applyBorder="1" applyAlignment="1">
      <alignment horizontal="right" vertical="center" indent="1"/>
    </xf>
    <xf numFmtId="0" fontId="4" fillId="0" borderId="37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5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6" t="s">
        <v>202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7" t="s">
        <v>3</v>
      </c>
      <c r="B12" s="173"/>
      <c r="C12" s="171" t="s">
        <v>0</v>
      </c>
      <c r="D12" s="169" t="s">
        <v>23</v>
      </c>
      <c r="E12" s="169" t="s">
        <v>217</v>
      </c>
      <c r="F12" s="169" t="s">
        <v>221</v>
      </c>
      <c r="G12" s="169" t="s">
        <v>197</v>
      </c>
      <c r="H12" s="169" t="s">
        <v>218</v>
      </c>
      <c r="I12" s="169" t="s">
        <v>187</v>
      </c>
    </row>
    <row r="13" spans="1:9" ht="38.25" customHeight="1" thickBot="1" x14ac:dyDescent="0.25">
      <c r="A13" s="168"/>
      <c r="B13" s="174"/>
      <c r="C13" s="172"/>
      <c r="D13" s="170"/>
      <c r="E13" s="170"/>
      <c r="F13" s="170"/>
      <c r="G13" s="170"/>
      <c r="H13" s="170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1650.1957500000001</v>
      </c>
      <c r="F15" s="43">
        <v>1864</v>
      </c>
      <c r="G15" s="45">
        <f t="shared" ref="G15:G30" si="0">(F15-E15)/E15</f>
        <v>0.12956296245460569</v>
      </c>
      <c r="H15" s="43">
        <v>1687.8</v>
      </c>
      <c r="I15" s="45">
        <f>(F15-H15)/H15</f>
        <v>0.1043962554805072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2245.25425</v>
      </c>
      <c r="F16" s="47">
        <v>2859.7777777777778</v>
      </c>
      <c r="G16" s="48">
        <f t="shared" si="0"/>
        <v>0.27369885961813806</v>
      </c>
      <c r="H16" s="47">
        <v>3160.8888888888887</v>
      </c>
      <c r="I16" s="44">
        <f t="shared" ref="I16:I30" si="1">(F16-H16)/H16</f>
        <v>-9.5261529808773823E-2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2723.9749999999999</v>
      </c>
      <c r="F17" s="47">
        <v>2092</v>
      </c>
      <c r="G17" s="48">
        <f t="shared" si="0"/>
        <v>-0.23200469901522588</v>
      </c>
      <c r="H17" s="47">
        <v>1858.6666666666667</v>
      </c>
      <c r="I17" s="44">
        <f>(F17-H17)/H17</f>
        <v>0.12553802008608317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828.55825000000004</v>
      </c>
      <c r="F18" s="47">
        <v>969.7</v>
      </c>
      <c r="G18" s="48">
        <f t="shared" si="0"/>
        <v>0.17034620076500354</v>
      </c>
      <c r="H18" s="47">
        <v>978.7</v>
      </c>
      <c r="I18" s="44">
        <f t="shared" si="1"/>
        <v>-9.1958720752017987E-3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4846.2</v>
      </c>
      <c r="F19" s="47">
        <v>6066</v>
      </c>
      <c r="G19" s="48">
        <f>(F19-E19)/E19</f>
        <v>0.25170236473938346</v>
      </c>
      <c r="H19" s="47">
        <v>5961</v>
      </c>
      <c r="I19" s="44">
        <f>(F19-H19)/H19</f>
        <v>1.7614494212380472E-2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1904.59575</v>
      </c>
      <c r="F20" s="47">
        <v>3318</v>
      </c>
      <c r="G20" s="48">
        <f t="shared" si="0"/>
        <v>0.7421019657320983</v>
      </c>
      <c r="H20" s="47">
        <v>2062.8000000000002</v>
      </c>
      <c r="I20" s="44">
        <f t="shared" si="1"/>
        <v>0.60849331006399054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1281.7375</v>
      </c>
      <c r="F21" s="47">
        <v>1339.9</v>
      </c>
      <c r="G21" s="48">
        <f t="shared" si="0"/>
        <v>4.5377856230312479E-2</v>
      </c>
      <c r="H21" s="47">
        <v>1178.7</v>
      </c>
      <c r="I21" s="44">
        <f t="shared" si="1"/>
        <v>0.13676083821158908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597.59175000000005</v>
      </c>
      <c r="F22" s="47">
        <v>537.29999999999995</v>
      </c>
      <c r="G22" s="48">
        <f t="shared" si="0"/>
        <v>-0.10089120206227761</v>
      </c>
      <c r="H22" s="47">
        <v>491.5</v>
      </c>
      <c r="I22" s="44">
        <f t="shared" si="1"/>
        <v>9.3184130213631644E-2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625.30624999999998</v>
      </c>
      <c r="F23" s="47">
        <v>719</v>
      </c>
      <c r="G23" s="48">
        <f t="shared" si="0"/>
        <v>0.14983658007576292</v>
      </c>
      <c r="H23" s="47">
        <v>694</v>
      </c>
      <c r="I23" s="44">
        <f t="shared" si="1"/>
        <v>3.6023054755043228E-2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613.20824999999991</v>
      </c>
      <c r="F24" s="47">
        <v>726.66666666666663</v>
      </c>
      <c r="G24" s="48">
        <f t="shared" si="0"/>
        <v>0.18502428280550162</v>
      </c>
      <c r="H24" s="47">
        <v>698.88888888888891</v>
      </c>
      <c r="I24" s="44">
        <f t="shared" si="1"/>
        <v>3.9745627980922009E-2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609.5625</v>
      </c>
      <c r="F25" s="47">
        <v>634</v>
      </c>
      <c r="G25" s="48">
        <f t="shared" si="0"/>
        <v>4.0090228647595615E-2</v>
      </c>
      <c r="H25" s="47">
        <v>649</v>
      </c>
      <c r="I25" s="44">
        <f t="shared" si="1"/>
        <v>-2.3112480739599383E-2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1746.7582499999999</v>
      </c>
      <c r="F26" s="47">
        <v>2059.8000000000002</v>
      </c>
      <c r="G26" s="48">
        <f t="shared" si="0"/>
        <v>0.17921297924312099</v>
      </c>
      <c r="H26" s="47">
        <v>1868.8</v>
      </c>
      <c r="I26" s="44">
        <f t="shared" si="1"/>
        <v>0.10220462328767135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618.71249999999998</v>
      </c>
      <c r="F27" s="47">
        <v>660</v>
      </c>
      <c r="G27" s="48">
        <f t="shared" si="0"/>
        <v>6.6731317049518193E-2</v>
      </c>
      <c r="H27" s="47">
        <v>482</v>
      </c>
      <c r="I27" s="44">
        <f t="shared" si="1"/>
        <v>0.36929460580912865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1329.5</v>
      </c>
      <c r="F28" s="47">
        <v>1218.8</v>
      </c>
      <c r="G28" s="48">
        <f t="shared" si="0"/>
        <v>-8.3264385107183189E-2</v>
      </c>
      <c r="H28" s="47">
        <v>999.7</v>
      </c>
      <c r="I28" s="44">
        <f t="shared" si="1"/>
        <v>0.21916574972491737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1330.1499999999999</v>
      </c>
      <c r="F29" s="47">
        <v>1908.8888888888889</v>
      </c>
      <c r="G29" s="48">
        <f t="shared" si="0"/>
        <v>0.43509295108738799</v>
      </c>
      <c r="H29" s="47">
        <v>1858.8888888888889</v>
      </c>
      <c r="I29" s="44">
        <f t="shared" si="1"/>
        <v>2.6897788404064555E-2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1313.7539999999999</v>
      </c>
      <c r="F30" s="50">
        <v>1383.8</v>
      </c>
      <c r="G30" s="51">
        <f t="shared" si="0"/>
        <v>5.3317439946900295E-2</v>
      </c>
      <c r="H30" s="50">
        <v>1423.9</v>
      </c>
      <c r="I30" s="56">
        <f t="shared" si="1"/>
        <v>-2.8162090034412623E-2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2283.3522499999999</v>
      </c>
      <c r="F32" s="43">
        <v>2272</v>
      </c>
      <c r="G32" s="45">
        <f>(F32-E32)/E32</f>
        <v>-4.9717471318759133E-3</v>
      </c>
      <c r="H32" s="43">
        <v>2391</v>
      </c>
      <c r="I32" s="44">
        <f>(F32-H32)/H32</f>
        <v>-4.9769970723546636E-2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2144.7000000000003</v>
      </c>
      <c r="F33" s="47">
        <v>2397</v>
      </c>
      <c r="G33" s="48">
        <f>(F33-E33)/E33</f>
        <v>0.11763883060567898</v>
      </c>
      <c r="H33" s="47">
        <v>2416</v>
      </c>
      <c r="I33" s="44">
        <f>(F33-H33)/H33</f>
        <v>-7.8642384105960268E-3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1201.205125</v>
      </c>
      <c r="F34" s="47">
        <v>1479.8</v>
      </c>
      <c r="G34" s="48">
        <f>(F34-E34)/E34</f>
        <v>0.23192947582537163</v>
      </c>
      <c r="H34" s="47">
        <v>1429.8</v>
      </c>
      <c r="I34" s="44">
        <f>(F34-H34)/H34</f>
        <v>3.4969925863757169E-2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47">
        <v>1669</v>
      </c>
      <c r="G35" s="48">
        <f>(F35-E35)/E35</f>
        <v>0.19410897889999068</v>
      </c>
      <c r="H35" s="47">
        <v>1363.7</v>
      </c>
      <c r="I35" s="44">
        <f>(F35-H35)/H35</f>
        <v>0.22387621910977484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1053.59575</v>
      </c>
      <c r="F36" s="50">
        <v>1313.8</v>
      </c>
      <c r="G36" s="51">
        <f>(F36-E36)/E36</f>
        <v>0.24696782423429481</v>
      </c>
      <c r="H36" s="50">
        <v>1394.7</v>
      </c>
      <c r="I36" s="56">
        <f>(F36-H36)/H36</f>
        <v>-5.8005305800530642E-2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26761.502777777776</v>
      </c>
      <c r="F38" s="43">
        <v>34158.666666666664</v>
      </c>
      <c r="G38" s="45">
        <f t="shared" ref="G38:G43" si="2">(F38-E38)/E38</f>
        <v>0.27641063173146418</v>
      </c>
      <c r="H38" s="43">
        <v>33325.333333333336</v>
      </c>
      <c r="I38" s="44">
        <f t="shared" ref="I38:I43" si="3">(F38-H38)/H38</f>
        <v>2.5006001440345534E-2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15513.891666666666</v>
      </c>
      <c r="F39" s="57">
        <v>21704.222222222223</v>
      </c>
      <c r="G39" s="48">
        <f t="shared" si="2"/>
        <v>0.39901854986239038</v>
      </c>
      <c r="H39" s="57">
        <v>21593.111111111109</v>
      </c>
      <c r="I39" s="44">
        <f>(F39-H39)/H39</f>
        <v>5.1456740318415245E-3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10862.09375</v>
      </c>
      <c r="F40" s="57">
        <v>17297.25</v>
      </c>
      <c r="G40" s="48">
        <f t="shared" si="2"/>
        <v>0.59244160454792616</v>
      </c>
      <c r="H40" s="57">
        <v>16547.25</v>
      </c>
      <c r="I40" s="44">
        <f t="shared" si="3"/>
        <v>4.5324751846983639E-2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5575</v>
      </c>
      <c r="F41" s="47">
        <v>6243.2</v>
      </c>
      <c r="G41" s="48">
        <f t="shared" si="2"/>
        <v>0.11985650224215244</v>
      </c>
      <c r="H41" s="47">
        <v>5661.2</v>
      </c>
      <c r="I41" s="44">
        <f t="shared" si="3"/>
        <v>0.10280505899809228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9966.3333333333321</v>
      </c>
      <c r="F42" s="47">
        <v>16815.333333333332</v>
      </c>
      <c r="G42" s="48">
        <f t="shared" si="2"/>
        <v>0.68721361918458823</v>
      </c>
      <c r="H42" s="47">
        <v>16815.333333333332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12623.541666666668</v>
      </c>
      <c r="F43" s="50">
        <v>14250</v>
      </c>
      <c r="G43" s="51">
        <f t="shared" si="2"/>
        <v>0.12884326572376337</v>
      </c>
      <c r="H43" s="50">
        <v>13950</v>
      </c>
      <c r="I43" s="59">
        <f t="shared" si="3"/>
        <v>2.1505376344086023E-2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6675.75</v>
      </c>
      <c r="F45" s="43">
        <v>7636.8</v>
      </c>
      <c r="G45" s="45">
        <f t="shared" ref="G45:G50" si="4">(F45-E45)/E45</f>
        <v>0.14396135265700485</v>
      </c>
      <c r="H45" s="43">
        <v>7486.8</v>
      </c>
      <c r="I45" s="44">
        <f t="shared" ref="I45:I50" si="5">(F45-H45)/H45</f>
        <v>2.0035262061227761E-2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6352.7777777777774</v>
      </c>
      <c r="G46" s="48">
        <f t="shared" si="4"/>
        <v>5.2597665598880648E-2</v>
      </c>
      <c r="H46" s="47">
        <v>6408.333333333333</v>
      </c>
      <c r="I46" s="87">
        <f t="shared" si="5"/>
        <v>-8.6692674469007538E-3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21220</v>
      </c>
      <c r="G47" s="48">
        <f t="shared" si="4"/>
        <v>0.11529076097158082</v>
      </c>
      <c r="H47" s="47">
        <v>21220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17949.308187499999</v>
      </c>
      <c r="F48" s="47">
        <v>21789.375</v>
      </c>
      <c r="G48" s="48">
        <f t="shared" si="4"/>
        <v>0.21393954420896544</v>
      </c>
      <c r="H48" s="47">
        <v>21789.375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2245.833333333333</v>
      </c>
      <c r="F49" s="47">
        <v>2518.3333333333335</v>
      </c>
      <c r="G49" s="48">
        <f t="shared" si="4"/>
        <v>0.12133580705009299</v>
      </c>
      <c r="H49" s="47">
        <v>2518.3333333333335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27528.5</v>
      </c>
      <c r="F50" s="50">
        <v>35010</v>
      </c>
      <c r="G50" s="56">
        <f t="shared" si="4"/>
        <v>0.27177288991408904</v>
      </c>
      <c r="H50" s="50">
        <v>35039.444444444445</v>
      </c>
      <c r="I50" s="59">
        <f t="shared" si="5"/>
        <v>-8.4032281080054943E-4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3582.5714285714284</v>
      </c>
      <c r="F53" s="70">
        <v>5315</v>
      </c>
      <c r="G53" s="48">
        <f t="shared" si="6"/>
        <v>0.4835712576760508</v>
      </c>
      <c r="H53" s="70">
        <v>5315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2306.25</v>
      </c>
      <c r="F54" s="70">
        <v>3942.6</v>
      </c>
      <c r="G54" s="48">
        <f t="shared" si="6"/>
        <v>0.70952845528455277</v>
      </c>
      <c r="H54" s="70">
        <v>3942.6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4593.75</v>
      </c>
      <c r="F55" s="70">
        <v>6316</v>
      </c>
      <c r="G55" s="48">
        <f t="shared" si="6"/>
        <v>0.37491156462585035</v>
      </c>
      <c r="H55" s="70">
        <v>6316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2026</v>
      </c>
      <c r="F56" s="105">
        <v>2963.125</v>
      </c>
      <c r="G56" s="55">
        <f t="shared" si="6"/>
        <v>0.46254935834155975</v>
      </c>
      <c r="H56" s="105">
        <v>2963.125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4339.6701388888887</v>
      </c>
      <c r="F57" s="50">
        <v>6128.5</v>
      </c>
      <c r="G57" s="51">
        <f t="shared" si="6"/>
        <v>0.41220410857520057</v>
      </c>
      <c r="H57" s="50">
        <v>6058.666666666667</v>
      </c>
      <c r="I57" s="126">
        <f t="shared" si="7"/>
        <v>1.1526188380281639E-2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5025</v>
      </c>
      <c r="F58" s="68">
        <v>5798.125</v>
      </c>
      <c r="G58" s="44">
        <f t="shared" si="6"/>
        <v>0.15385572139303483</v>
      </c>
      <c r="H58" s="68">
        <v>5798.125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4939.5</v>
      </c>
      <c r="F59" s="70">
        <v>5961.25</v>
      </c>
      <c r="G59" s="48">
        <f t="shared" si="6"/>
        <v>0.20685292033606639</v>
      </c>
      <c r="H59" s="70">
        <v>5930</v>
      </c>
      <c r="I59" s="44">
        <f t="shared" si="7"/>
        <v>5.2698145025295113E-3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20930.3125</v>
      </c>
      <c r="F60" s="73">
        <v>25720</v>
      </c>
      <c r="G60" s="51">
        <f t="shared" si="6"/>
        <v>0.22883975095928452</v>
      </c>
      <c r="H60" s="73">
        <v>24882.5</v>
      </c>
      <c r="I60" s="51">
        <f t="shared" si="7"/>
        <v>3.3658193509494623E-2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6354</v>
      </c>
      <c r="F62" s="54">
        <v>9507</v>
      </c>
      <c r="G62" s="45">
        <f t="shared" ref="G62:G67" si="8">(F62-E62)/E62</f>
        <v>0.49622285174693109</v>
      </c>
      <c r="H62" s="54">
        <v>8933</v>
      </c>
      <c r="I62" s="44">
        <f t="shared" ref="I62:I67" si="9">(F62-H62)/H62</f>
        <v>6.4256128960035824E-2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49376.857142857145</v>
      </c>
      <c r="G63" s="48">
        <f t="shared" si="8"/>
        <v>6.2053877330285175E-2</v>
      </c>
      <c r="H63" s="46">
        <v>49376.857142857145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11121.041666666668</v>
      </c>
      <c r="F64" s="46">
        <v>14360.571428571429</v>
      </c>
      <c r="G64" s="48">
        <f t="shared" si="8"/>
        <v>0.2912973315813277</v>
      </c>
      <c r="H64" s="46">
        <v>14360.571428571429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7617.5</v>
      </c>
      <c r="F65" s="46">
        <v>11082.222222222223</v>
      </c>
      <c r="G65" s="48">
        <f t="shared" si="8"/>
        <v>0.4548371804689495</v>
      </c>
      <c r="H65" s="46">
        <v>11538.888888888889</v>
      </c>
      <c r="I65" s="87">
        <f t="shared" si="9"/>
        <v>-3.9576311988444822E-2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3791.7832341269841</v>
      </c>
      <c r="F66" s="46">
        <v>5579.2857142857147</v>
      </c>
      <c r="G66" s="48">
        <f t="shared" si="8"/>
        <v>0.47141473280190899</v>
      </c>
      <c r="H66" s="46">
        <v>5886.4285714285716</v>
      </c>
      <c r="I66" s="87">
        <f t="shared" si="9"/>
        <v>-5.2178133721635676E-2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3246.25</v>
      </c>
      <c r="F67" s="58">
        <v>5019</v>
      </c>
      <c r="G67" s="51">
        <f t="shared" si="8"/>
        <v>0.54609164420485179</v>
      </c>
      <c r="H67" s="58">
        <v>5019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3701.1111111111113</v>
      </c>
      <c r="F69" s="43">
        <v>5534.5</v>
      </c>
      <c r="G69" s="45">
        <f>(F69-E69)/E69</f>
        <v>0.49536175322725901</v>
      </c>
      <c r="H69" s="43">
        <v>5364.5</v>
      </c>
      <c r="I69" s="44">
        <f>(F69-H69)/H69</f>
        <v>3.1689812657283996E-2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3675</v>
      </c>
      <c r="G70" s="48">
        <f>(F70-E70)/E70</f>
        <v>0.34105733704328789</v>
      </c>
      <c r="H70" s="47">
        <v>3637.5</v>
      </c>
      <c r="I70" s="44">
        <f>(F70-H70)/H70</f>
        <v>1.0309278350515464E-2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1311.875</v>
      </c>
      <c r="F71" s="47">
        <v>1575</v>
      </c>
      <c r="G71" s="48">
        <f>(F71-E71)/E71</f>
        <v>0.20057170080990949</v>
      </c>
      <c r="H71" s="47">
        <v>1575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2233.5</v>
      </c>
      <c r="F72" s="47">
        <v>3066.1111111111113</v>
      </c>
      <c r="G72" s="48">
        <f>(F72-E72)/E72</f>
        <v>0.37278312563739036</v>
      </c>
      <c r="H72" s="47">
        <v>3110.5555555555557</v>
      </c>
      <c r="I72" s="44">
        <f>(F72-H72)/H72</f>
        <v>-1.4288265761743135E-2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1583.9722222222222</v>
      </c>
      <c r="F73" s="50">
        <v>2564.4444444444443</v>
      </c>
      <c r="G73" s="48">
        <f>(F73-E73)/E73</f>
        <v>0.61899584378233341</v>
      </c>
      <c r="H73" s="50">
        <v>2525.5555555555557</v>
      </c>
      <c r="I73" s="59">
        <f>(F73-H73)/H73</f>
        <v>1.5398152221733311E-2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1861.3333333333333</v>
      </c>
      <c r="G75" s="44">
        <f t="shared" ref="G75:G81" si="10">(F75-E75)/E75</f>
        <v>0.2778032036613271</v>
      </c>
      <c r="H75" s="43">
        <v>1792.5</v>
      </c>
      <c r="I75" s="45">
        <f t="shared" ref="I75:I81" si="11">(F75-H75)/H75</f>
        <v>3.8400743840074344E-2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1196.6666666666667</v>
      </c>
      <c r="F76" s="32">
        <v>1620.375</v>
      </c>
      <c r="G76" s="48">
        <f t="shared" si="10"/>
        <v>0.35407381615598876</v>
      </c>
      <c r="H76" s="32">
        <v>1645.375</v>
      </c>
      <c r="I76" s="44">
        <f t="shared" si="11"/>
        <v>-1.5194104687381296E-2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834.75</v>
      </c>
      <c r="F77" s="47">
        <v>1060.625</v>
      </c>
      <c r="G77" s="48">
        <f t="shared" si="10"/>
        <v>0.27058999700509134</v>
      </c>
      <c r="H77" s="47">
        <v>1060.625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1500.8</v>
      </c>
      <c r="F78" s="47">
        <v>2078.6666666666665</v>
      </c>
      <c r="G78" s="48">
        <f t="shared" si="10"/>
        <v>0.38503909026297078</v>
      </c>
      <c r="H78" s="47">
        <v>2078.6666666666665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1941.3</v>
      </c>
      <c r="F79" s="61">
        <v>2662.5</v>
      </c>
      <c r="G79" s="48">
        <f t="shared" si="10"/>
        <v>0.37150363158708083</v>
      </c>
      <c r="H79" s="61">
        <v>2662.5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10582.666666666666</v>
      </c>
      <c r="G80" s="48">
        <f t="shared" si="10"/>
        <v>0.1984899962249905</v>
      </c>
      <c r="H80" s="61">
        <v>9657.6666666666661</v>
      </c>
      <c r="I80" s="44">
        <f t="shared" si="11"/>
        <v>9.5778828564525603E-2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3919.3</v>
      </c>
      <c r="F81" s="50">
        <v>4102.5555555555557</v>
      </c>
      <c r="G81" s="51">
        <f t="shared" si="10"/>
        <v>4.6757215715958325E-2</v>
      </c>
      <c r="H81" s="50">
        <v>4102.5555555555557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203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7" t="s">
        <v>3</v>
      </c>
      <c r="B12" s="173"/>
      <c r="C12" s="175" t="s">
        <v>0</v>
      </c>
      <c r="D12" s="169" t="s">
        <v>23</v>
      </c>
      <c r="E12" s="169" t="s">
        <v>217</v>
      </c>
      <c r="F12" s="177" t="s">
        <v>223</v>
      </c>
      <c r="G12" s="169" t="s">
        <v>197</v>
      </c>
      <c r="H12" s="177" t="s">
        <v>219</v>
      </c>
      <c r="I12" s="169" t="s">
        <v>187</v>
      </c>
    </row>
    <row r="13" spans="1:9" ht="30.75" customHeight="1" thickBot="1" x14ac:dyDescent="0.25">
      <c r="A13" s="168"/>
      <c r="B13" s="174"/>
      <c r="C13" s="176"/>
      <c r="D13" s="170"/>
      <c r="E13" s="170"/>
      <c r="F13" s="178"/>
      <c r="G13" s="170"/>
      <c r="H13" s="178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1650.1957500000001</v>
      </c>
      <c r="F15" s="83">
        <v>1941.6</v>
      </c>
      <c r="G15" s="44">
        <f>(F15-E15)/E15</f>
        <v>0.17658768664263</v>
      </c>
      <c r="H15" s="83">
        <v>1883.2</v>
      </c>
      <c r="I15" s="127">
        <f>(F15-H15)/H15</f>
        <v>3.1011045029736544E-2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2245.25425</v>
      </c>
      <c r="F16" s="83">
        <v>2283.1999999999998</v>
      </c>
      <c r="G16" s="48">
        <f t="shared" ref="G16:G39" si="0">(F16-E16)/E16</f>
        <v>1.6900424528758763E-2</v>
      </c>
      <c r="H16" s="83">
        <v>3233.2</v>
      </c>
      <c r="I16" s="48">
        <f>(F16-H16)/H16</f>
        <v>-0.29382654954843501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2723.9749999999999</v>
      </c>
      <c r="F17" s="83">
        <v>2583.1999999999998</v>
      </c>
      <c r="G17" s="48">
        <f t="shared" si="0"/>
        <v>-5.1679989720904228E-2</v>
      </c>
      <c r="H17" s="83">
        <v>2833.2</v>
      </c>
      <c r="I17" s="48">
        <f t="shared" ref="I17:I29" si="1">(F17-H17)/H17</f>
        <v>-8.8239446562191168E-2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828.55825000000004</v>
      </c>
      <c r="F18" s="83">
        <v>811.6</v>
      </c>
      <c r="G18" s="48">
        <f t="shared" si="0"/>
        <v>-2.0467178982286425E-2</v>
      </c>
      <c r="H18" s="83">
        <v>1025</v>
      </c>
      <c r="I18" s="48">
        <f t="shared" si="1"/>
        <v>-0.2081951219512195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4846.2</v>
      </c>
      <c r="F19" s="83">
        <v>6541.5</v>
      </c>
      <c r="G19" s="48">
        <f t="shared" si="0"/>
        <v>0.34982047790021054</v>
      </c>
      <c r="H19" s="83">
        <v>7000</v>
      </c>
      <c r="I19" s="48">
        <f t="shared" si="1"/>
        <v>-6.5500000000000003E-2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1904.59575</v>
      </c>
      <c r="F20" s="83">
        <v>2848.2</v>
      </c>
      <c r="G20" s="48">
        <f t="shared" si="0"/>
        <v>0.49543544870348466</v>
      </c>
      <c r="H20" s="83">
        <v>3033.2</v>
      </c>
      <c r="I20" s="48">
        <f t="shared" si="1"/>
        <v>-6.0991691942502972E-2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1281.7375</v>
      </c>
      <c r="F21" s="83">
        <v>1375</v>
      </c>
      <c r="G21" s="48">
        <f t="shared" si="0"/>
        <v>7.2762558636226257E-2</v>
      </c>
      <c r="H21" s="83">
        <v>1500</v>
      </c>
      <c r="I21" s="48">
        <f t="shared" si="1"/>
        <v>-8.3333333333333329E-2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597.59175000000005</v>
      </c>
      <c r="F22" s="83">
        <v>537.5</v>
      </c>
      <c r="G22" s="48">
        <f t="shared" si="0"/>
        <v>-0.10055652542057357</v>
      </c>
      <c r="H22" s="83">
        <v>500</v>
      </c>
      <c r="I22" s="48">
        <f t="shared" si="1"/>
        <v>7.4999999999999997E-2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625.30624999999998</v>
      </c>
      <c r="F23" s="83">
        <v>656.25</v>
      </c>
      <c r="G23" s="48">
        <f t="shared" si="0"/>
        <v>4.9485751981529089E-2</v>
      </c>
      <c r="H23" s="83">
        <v>635.25</v>
      </c>
      <c r="I23" s="48">
        <f t="shared" si="1"/>
        <v>3.3057851239669422E-2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613.20824999999991</v>
      </c>
      <c r="F24" s="83">
        <v>575</v>
      </c>
      <c r="G24" s="48">
        <f t="shared" si="0"/>
        <v>-6.2308767046105322E-2</v>
      </c>
      <c r="H24" s="83">
        <v>575</v>
      </c>
      <c r="I24" s="48">
        <f t="shared" si="1"/>
        <v>0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609.5625</v>
      </c>
      <c r="F25" s="83">
        <v>478</v>
      </c>
      <c r="G25" s="48">
        <f t="shared" si="0"/>
        <v>-0.2158310263508664</v>
      </c>
      <c r="H25" s="83">
        <v>525</v>
      </c>
      <c r="I25" s="48">
        <f t="shared" si="1"/>
        <v>-8.9523809523809519E-2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1746.7582499999999</v>
      </c>
      <c r="F26" s="83">
        <v>1366.6</v>
      </c>
      <c r="G26" s="48">
        <f t="shared" si="0"/>
        <v>-0.21763644167703228</v>
      </c>
      <c r="H26" s="83">
        <v>1516.6</v>
      </c>
      <c r="I26" s="48">
        <f t="shared" si="1"/>
        <v>-9.8905446393248067E-2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618.71249999999998</v>
      </c>
      <c r="F27" s="83">
        <v>494.6</v>
      </c>
      <c r="G27" s="48">
        <f t="shared" si="0"/>
        <v>-0.20059801604137617</v>
      </c>
      <c r="H27" s="83">
        <v>533.20000000000005</v>
      </c>
      <c r="I27" s="48">
        <f t="shared" si="1"/>
        <v>-7.2393098274568676E-2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1329.5</v>
      </c>
      <c r="F28" s="83">
        <v>1388.6666666666667</v>
      </c>
      <c r="G28" s="48">
        <f t="shared" si="0"/>
        <v>4.4502945969662838E-2</v>
      </c>
      <c r="H28" s="83">
        <v>1354</v>
      </c>
      <c r="I28" s="48">
        <f t="shared" si="1"/>
        <v>2.5603151157065542E-2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1330.1499999999999</v>
      </c>
      <c r="F29" s="83">
        <v>1721.6</v>
      </c>
      <c r="G29" s="48">
        <f t="shared" si="0"/>
        <v>0.29429011765590352</v>
      </c>
      <c r="H29" s="83">
        <v>1700</v>
      </c>
      <c r="I29" s="48">
        <f t="shared" si="1"/>
        <v>1.2705882352941122E-2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1313.7539999999999</v>
      </c>
      <c r="F30" s="95">
        <v>1565.6</v>
      </c>
      <c r="G30" s="51">
        <f t="shared" si="0"/>
        <v>0.19169951147627334</v>
      </c>
      <c r="H30" s="95">
        <v>1433.2</v>
      </c>
      <c r="I30" s="51">
        <f>(F30-H30)/H30</f>
        <v>9.2380686575495294E-2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2283.3522499999999</v>
      </c>
      <c r="F32" s="83">
        <v>2578.1999999999998</v>
      </c>
      <c r="G32" s="44">
        <f t="shared" si="0"/>
        <v>0.12912933166575588</v>
      </c>
      <c r="H32" s="83">
        <v>2666.6</v>
      </c>
      <c r="I32" s="45">
        <f>(F32-H32)/H32</f>
        <v>-3.3150828770719301E-2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2144.7000000000003</v>
      </c>
      <c r="F33" s="83">
        <v>2433.1999999999998</v>
      </c>
      <c r="G33" s="48">
        <f t="shared" si="0"/>
        <v>0.13451764815591902</v>
      </c>
      <c r="H33" s="83">
        <v>2500</v>
      </c>
      <c r="I33" s="48">
        <f>(F33-H33)/H33</f>
        <v>-2.6720000000000074E-2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1201.205125</v>
      </c>
      <c r="F34" s="83">
        <v>1366.6</v>
      </c>
      <c r="G34" s="48">
        <f>(F34-E34)/E34</f>
        <v>0.13769078366194945</v>
      </c>
      <c r="H34" s="83">
        <v>1475</v>
      </c>
      <c r="I34" s="48">
        <f>(F34-H34)/H34</f>
        <v>-7.3491525423728873E-2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83">
        <v>1661.6</v>
      </c>
      <c r="G35" s="48">
        <f t="shared" si="0"/>
        <v>0.18881454723800145</v>
      </c>
      <c r="H35" s="83">
        <v>1550</v>
      </c>
      <c r="I35" s="48">
        <f>(F35-H35)/H35</f>
        <v>7.1999999999999939E-2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1053.59575</v>
      </c>
      <c r="F36" s="83">
        <v>1525</v>
      </c>
      <c r="G36" s="55">
        <f t="shared" si="0"/>
        <v>0.44742421369866009</v>
      </c>
      <c r="H36" s="83">
        <v>1466.6</v>
      </c>
      <c r="I36" s="48">
        <f>(F36-H36)/H36</f>
        <v>3.9819991817809965E-2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26761.502777777776</v>
      </c>
      <c r="F38" s="84">
        <v>33000</v>
      </c>
      <c r="G38" s="45">
        <f t="shared" si="0"/>
        <v>0.23311460772683323</v>
      </c>
      <c r="H38" s="84">
        <v>33200</v>
      </c>
      <c r="I38" s="45">
        <f>(F38-H38)/H38</f>
        <v>-6.024096385542169E-3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15513.891666666666</v>
      </c>
      <c r="F39" s="85">
        <v>18666.599999999999</v>
      </c>
      <c r="G39" s="51">
        <f t="shared" si="0"/>
        <v>0.20321840586957809</v>
      </c>
      <c r="H39" s="85">
        <v>19766.599999999999</v>
      </c>
      <c r="I39" s="51">
        <f>(F39-H39)/H39</f>
        <v>-5.5649428834498603E-2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204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7" t="s">
        <v>3</v>
      </c>
      <c r="B12" s="173"/>
      <c r="C12" s="175" t="s">
        <v>0</v>
      </c>
      <c r="D12" s="169" t="s">
        <v>221</v>
      </c>
      <c r="E12" s="177" t="s">
        <v>223</v>
      </c>
      <c r="F12" s="184" t="s">
        <v>186</v>
      </c>
      <c r="G12" s="169" t="s">
        <v>217</v>
      </c>
      <c r="H12" s="186" t="s">
        <v>224</v>
      </c>
      <c r="I12" s="182" t="s">
        <v>196</v>
      </c>
    </row>
    <row r="13" spans="1:9" ht="39.75" customHeight="1" thickBot="1" x14ac:dyDescent="0.25">
      <c r="A13" s="168"/>
      <c r="B13" s="174"/>
      <c r="C13" s="176"/>
      <c r="D13" s="170"/>
      <c r="E13" s="178"/>
      <c r="F13" s="185"/>
      <c r="G13" s="170"/>
      <c r="H13" s="187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1864</v>
      </c>
      <c r="E15" s="83">
        <v>1941.6</v>
      </c>
      <c r="F15" s="67">
        <f t="shared" ref="F15:F30" si="0">D15-E15</f>
        <v>-77.599999999999909</v>
      </c>
      <c r="G15" s="42">
        <v>1650.1957500000001</v>
      </c>
      <c r="H15" s="66">
        <f>AVERAGE(D15:E15)</f>
        <v>1902.8</v>
      </c>
      <c r="I15" s="69">
        <f>(H15-G15)/G15</f>
        <v>0.15307532454861786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2859.7777777777778</v>
      </c>
      <c r="E16" s="83">
        <v>2283.1999999999998</v>
      </c>
      <c r="F16" s="71">
        <f t="shared" si="0"/>
        <v>576.57777777777801</v>
      </c>
      <c r="G16" s="46">
        <v>2245.25425</v>
      </c>
      <c r="H16" s="68">
        <f t="shared" ref="H16:H30" si="1">AVERAGE(D16:E16)</f>
        <v>2571.4888888888891</v>
      </c>
      <c r="I16" s="72">
        <f t="shared" ref="I16:I39" si="2">(H16-G16)/G16</f>
        <v>0.14529964207344853</v>
      </c>
    </row>
    <row r="17" spans="1:9" ht="16.5" x14ac:dyDescent="0.3">
      <c r="A17" s="37"/>
      <c r="B17" s="34" t="s">
        <v>6</v>
      </c>
      <c r="C17" s="15" t="s">
        <v>165</v>
      </c>
      <c r="D17" s="47">
        <v>2092</v>
      </c>
      <c r="E17" s="83">
        <v>2583.1999999999998</v>
      </c>
      <c r="F17" s="71">
        <f t="shared" si="0"/>
        <v>-491.19999999999982</v>
      </c>
      <c r="G17" s="46">
        <v>2723.9749999999999</v>
      </c>
      <c r="H17" s="68">
        <f t="shared" si="1"/>
        <v>2337.6</v>
      </c>
      <c r="I17" s="72">
        <f t="shared" si="2"/>
        <v>-0.14184234436806506</v>
      </c>
    </row>
    <row r="18" spans="1:9" ht="16.5" x14ac:dyDescent="0.3">
      <c r="A18" s="37"/>
      <c r="B18" s="34" t="s">
        <v>7</v>
      </c>
      <c r="C18" s="15" t="s">
        <v>166</v>
      </c>
      <c r="D18" s="47">
        <v>969.7</v>
      </c>
      <c r="E18" s="83">
        <v>811.6</v>
      </c>
      <c r="F18" s="71">
        <f t="shared" si="0"/>
        <v>158.10000000000002</v>
      </c>
      <c r="G18" s="46">
        <v>828.55825000000004</v>
      </c>
      <c r="H18" s="68">
        <f t="shared" si="1"/>
        <v>890.65000000000009</v>
      </c>
      <c r="I18" s="72">
        <f t="shared" si="2"/>
        <v>7.4939510891358627E-2</v>
      </c>
    </row>
    <row r="19" spans="1:9" ht="16.5" x14ac:dyDescent="0.3">
      <c r="A19" s="37"/>
      <c r="B19" s="34" t="s">
        <v>8</v>
      </c>
      <c r="C19" s="15" t="s">
        <v>167</v>
      </c>
      <c r="D19" s="47">
        <v>6066</v>
      </c>
      <c r="E19" s="83">
        <v>6541.5</v>
      </c>
      <c r="F19" s="71">
        <f t="shared" si="0"/>
        <v>-475.5</v>
      </c>
      <c r="G19" s="46">
        <v>4846.2</v>
      </c>
      <c r="H19" s="68">
        <f t="shared" si="1"/>
        <v>6303.75</v>
      </c>
      <c r="I19" s="72">
        <f t="shared" si="2"/>
        <v>0.300761421319797</v>
      </c>
    </row>
    <row r="20" spans="1:9" ht="16.5" x14ac:dyDescent="0.3">
      <c r="A20" s="37"/>
      <c r="B20" s="34" t="s">
        <v>9</v>
      </c>
      <c r="C20" s="15" t="s">
        <v>168</v>
      </c>
      <c r="D20" s="47">
        <v>3318</v>
      </c>
      <c r="E20" s="83">
        <v>2848.2</v>
      </c>
      <c r="F20" s="71">
        <f t="shared" si="0"/>
        <v>469.80000000000018</v>
      </c>
      <c r="G20" s="46">
        <v>1904.59575</v>
      </c>
      <c r="H20" s="68">
        <f t="shared" si="1"/>
        <v>3083.1</v>
      </c>
      <c r="I20" s="72">
        <f t="shared" si="2"/>
        <v>0.61876870721779154</v>
      </c>
    </row>
    <row r="21" spans="1:9" ht="16.5" x14ac:dyDescent="0.3">
      <c r="A21" s="37"/>
      <c r="B21" s="34" t="s">
        <v>10</v>
      </c>
      <c r="C21" s="15" t="s">
        <v>169</v>
      </c>
      <c r="D21" s="47">
        <v>1339.9</v>
      </c>
      <c r="E21" s="83">
        <v>1375</v>
      </c>
      <c r="F21" s="71">
        <f t="shared" si="0"/>
        <v>-35.099999999999909</v>
      </c>
      <c r="G21" s="46">
        <v>1281.7375</v>
      </c>
      <c r="H21" s="68">
        <f t="shared" si="1"/>
        <v>1357.45</v>
      </c>
      <c r="I21" s="72">
        <f t="shared" si="2"/>
        <v>5.9070207433269364E-2</v>
      </c>
    </row>
    <row r="22" spans="1:9" ht="16.5" x14ac:dyDescent="0.3">
      <c r="A22" s="37"/>
      <c r="B22" s="34" t="s">
        <v>11</v>
      </c>
      <c r="C22" s="15" t="s">
        <v>170</v>
      </c>
      <c r="D22" s="47">
        <v>537.29999999999995</v>
      </c>
      <c r="E22" s="83">
        <v>537.5</v>
      </c>
      <c r="F22" s="71">
        <f t="shared" si="0"/>
        <v>-0.20000000000004547</v>
      </c>
      <c r="G22" s="46">
        <v>597.59175000000005</v>
      </c>
      <c r="H22" s="68">
        <f t="shared" si="1"/>
        <v>537.4</v>
      </c>
      <c r="I22" s="72">
        <f t="shared" si="2"/>
        <v>-0.10072386374142558</v>
      </c>
    </row>
    <row r="23" spans="1:9" ht="16.5" x14ac:dyDescent="0.3">
      <c r="A23" s="37"/>
      <c r="B23" s="34" t="s">
        <v>12</v>
      </c>
      <c r="C23" s="15" t="s">
        <v>171</v>
      </c>
      <c r="D23" s="47">
        <v>719</v>
      </c>
      <c r="E23" s="83">
        <v>656.25</v>
      </c>
      <c r="F23" s="71">
        <f t="shared" si="0"/>
        <v>62.75</v>
      </c>
      <c r="G23" s="46">
        <v>625.30624999999998</v>
      </c>
      <c r="H23" s="68">
        <f t="shared" si="1"/>
        <v>687.625</v>
      </c>
      <c r="I23" s="72">
        <f t="shared" si="2"/>
        <v>9.9661166028645998E-2</v>
      </c>
    </row>
    <row r="24" spans="1:9" ht="16.5" x14ac:dyDescent="0.3">
      <c r="A24" s="37"/>
      <c r="B24" s="34" t="s">
        <v>13</v>
      </c>
      <c r="C24" s="15" t="s">
        <v>172</v>
      </c>
      <c r="D24" s="47">
        <v>726.66666666666663</v>
      </c>
      <c r="E24" s="83">
        <v>575</v>
      </c>
      <c r="F24" s="71">
        <f t="shared" si="0"/>
        <v>151.66666666666663</v>
      </c>
      <c r="G24" s="46">
        <v>613.20824999999991</v>
      </c>
      <c r="H24" s="68">
        <f t="shared" si="1"/>
        <v>650.83333333333326</v>
      </c>
      <c r="I24" s="72">
        <f t="shared" si="2"/>
        <v>6.1357757879698056E-2</v>
      </c>
    </row>
    <row r="25" spans="1:9" ht="16.5" x14ac:dyDescent="0.3">
      <c r="A25" s="37"/>
      <c r="B25" s="34" t="s">
        <v>14</v>
      </c>
      <c r="C25" s="15" t="s">
        <v>173</v>
      </c>
      <c r="D25" s="47">
        <v>634</v>
      </c>
      <c r="E25" s="83">
        <v>478</v>
      </c>
      <c r="F25" s="71">
        <f t="shared" si="0"/>
        <v>156</v>
      </c>
      <c r="G25" s="46">
        <v>609.5625</v>
      </c>
      <c r="H25" s="68">
        <f t="shared" si="1"/>
        <v>556</v>
      </c>
      <c r="I25" s="72">
        <f t="shared" si="2"/>
        <v>-8.787039885163539E-2</v>
      </c>
    </row>
    <row r="26" spans="1:9" ht="16.5" x14ac:dyDescent="0.3">
      <c r="A26" s="37"/>
      <c r="B26" s="34" t="s">
        <v>15</v>
      </c>
      <c r="C26" s="15" t="s">
        <v>174</v>
      </c>
      <c r="D26" s="47">
        <v>2059.8000000000002</v>
      </c>
      <c r="E26" s="83">
        <v>1366.6</v>
      </c>
      <c r="F26" s="71">
        <f t="shared" si="0"/>
        <v>693.20000000000027</v>
      </c>
      <c r="G26" s="46">
        <v>1746.7582499999999</v>
      </c>
      <c r="H26" s="68">
        <f t="shared" si="1"/>
        <v>1713.2</v>
      </c>
      <c r="I26" s="72">
        <f t="shared" si="2"/>
        <v>-1.9211731216955647E-2</v>
      </c>
    </row>
    <row r="27" spans="1:9" ht="16.5" x14ac:dyDescent="0.3">
      <c r="A27" s="37"/>
      <c r="B27" s="34" t="s">
        <v>16</v>
      </c>
      <c r="C27" s="15" t="s">
        <v>175</v>
      </c>
      <c r="D27" s="47">
        <v>660</v>
      </c>
      <c r="E27" s="83">
        <v>494.6</v>
      </c>
      <c r="F27" s="71">
        <f t="shared" si="0"/>
        <v>165.39999999999998</v>
      </c>
      <c r="G27" s="46">
        <v>618.71249999999998</v>
      </c>
      <c r="H27" s="68">
        <f t="shared" si="1"/>
        <v>577.29999999999995</v>
      </c>
      <c r="I27" s="72">
        <f t="shared" si="2"/>
        <v>-6.6933349495929079E-2</v>
      </c>
    </row>
    <row r="28" spans="1:9" ht="16.5" x14ac:dyDescent="0.3">
      <c r="A28" s="37"/>
      <c r="B28" s="34" t="s">
        <v>17</v>
      </c>
      <c r="C28" s="15" t="s">
        <v>176</v>
      </c>
      <c r="D28" s="47">
        <v>1218.8</v>
      </c>
      <c r="E28" s="83">
        <v>1388.6666666666667</v>
      </c>
      <c r="F28" s="71">
        <f t="shared" si="0"/>
        <v>-169.86666666666679</v>
      </c>
      <c r="G28" s="46">
        <v>1329.5</v>
      </c>
      <c r="H28" s="68">
        <f t="shared" si="1"/>
        <v>1303.7333333333333</v>
      </c>
      <c r="I28" s="72">
        <f t="shared" si="2"/>
        <v>-1.9380719568760175E-2</v>
      </c>
    </row>
    <row r="29" spans="1:9" ht="16.5" x14ac:dyDescent="0.3">
      <c r="A29" s="37"/>
      <c r="B29" s="34" t="s">
        <v>18</v>
      </c>
      <c r="C29" s="15" t="s">
        <v>177</v>
      </c>
      <c r="D29" s="47">
        <v>1908.8888888888889</v>
      </c>
      <c r="E29" s="83">
        <v>1721.6</v>
      </c>
      <c r="F29" s="71">
        <f t="shared" si="0"/>
        <v>187.28888888888901</v>
      </c>
      <c r="G29" s="46">
        <v>1330.1499999999999</v>
      </c>
      <c r="H29" s="68">
        <f t="shared" si="1"/>
        <v>1815.2444444444445</v>
      </c>
      <c r="I29" s="72">
        <f t="shared" si="2"/>
        <v>0.36469153437164586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1383.8</v>
      </c>
      <c r="E30" s="95">
        <v>1565.6</v>
      </c>
      <c r="F30" s="74">
        <f t="shared" si="0"/>
        <v>-181.79999999999995</v>
      </c>
      <c r="G30" s="49">
        <v>1313.7539999999999</v>
      </c>
      <c r="H30" s="107">
        <f t="shared" si="1"/>
        <v>1474.6999999999998</v>
      </c>
      <c r="I30" s="75">
        <f t="shared" si="2"/>
        <v>0.12250847571158674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2272</v>
      </c>
      <c r="E32" s="83">
        <v>2578.1999999999998</v>
      </c>
      <c r="F32" s="67">
        <f>D32-E32</f>
        <v>-306.19999999999982</v>
      </c>
      <c r="G32" s="54">
        <v>2283.3522499999999</v>
      </c>
      <c r="H32" s="68">
        <f>AVERAGE(D32:E32)</f>
        <v>2425.1</v>
      </c>
      <c r="I32" s="78">
        <f t="shared" si="2"/>
        <v>6.2078792266939978E-2</v>
      </c>
    </row>
    <row r="33" spans="1:9" ht="16.5" x14ac:dyDescent="0.3">
      <c r="A33" s="37"/>
      <c r="B33" s="34" t="s">
        <v>27</v>
      </c>
      <c r="C33" s="15" t="s">
        <v>180</v>
      </c>
      <c r="D33" s="47">
        <v>2397</v>
      </c>
      <c r="E33" s="83">
        <v>2433.1999999999998</v>
      </c>
      <c r="F33" s="79">
        <f>D33-E33</f>
        <v>-36.199999999999818</v>
      </c>
      <c r="G33" s="46">
        <v>2144.7000000000003</v>
      </c>
      <c r="H33" s="68">
        <f>AVERAGE(D33:E33)</f>
        <v>2415.1</v>
      </c>
      <c r="I33" s="72">
        <f t="shared" si="2"/>
        <v>0.12607823938079898</v>
      </c>
    </row>
    <row r="34" spans="1:9" ht="16.5" x14ac:dyDescent="0.3">
      <c r="A34" s="37"/>
      <c r="B34" s="39" t="s">
        <v>28</v>
      </c>
      <c r="C34" s="15" t="s">
        <v>181</v>
      </c>
      <c r="D34" s="47">
        <v>1479.8</v>
      </c>
      <c r="E34" s="83">
        <v>1366.6</v>
      </c>
      <c r="F34" s="71">
        <f>D34-E34</f>
        <v>113.20000000000005</v>
      </c>
      <c r="G34" s="46">
        <v>1201.205125</v>
      </c>
      <c r="H34" s="68">
        <f>AVERAGE(D34:E34)</f>
        <v>1423.1999999999998</v>
      </c>
      <c r="I34" s="72">
        <f t="shared" si="2"/>
        <v>0.18481012974366046</v>
      </c>
    </row>
    <row r="35" spans="1:9" ht="16.5" x14ac:dyDescent="0.3">
      <c r="A35" s="37"/>
      <c r="B35" s="34" t="s">
        <v>29</v>
      </c>
      <c r="C35" s="15" t="s">
        <v>182</v>
      </c>
      <c r="D35" s="47">
        <v>1669</v>
      </c>
      <c r="E35" s="83">
        <v>1661.6</v>
      </c>
      <c r="F35" s="79">
        <f>D35-E35</f>
        <v>7.4000000000000909</v>
      </c>
      <c r="G35" s="46">
        <v>1397.6948749999999</v>
      </c>
      <c r="H35" s="68">
        <f>AVERAGE(D35:E35)</f>
        <v>1665.3</v>
      </c>
      <c r="I35" s="72">
        <f t="shared" si="2"/>
        <v>0.19146176306899607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1313.8</v>
      </c>
      <c r="E36" s="83">
        <v>1525</v>
      </c>
      <c r="F36" s="71">
        <f>D36-E36</f>
        <v>-211.20000000000005</v>
      </c>
      <c r="G36" s="49">
        <v>1053.59575</v>
      </c>
      <c r="H36" s="68">
        <f>AVERAGE(D36:E36)</f>
        <v>1419.4</v>
      </c>
      <c r="I36" s="80">
        <f t="shared" si="2"/>
        <v>0.34719601896647756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34158.666666666664</v>
      </c>
      <c r="E38" s="84">
        <v>33000</v>
      </c>
      <c r="F38" s="67">
        <f>D38-E38</f>
        <v>1158.6666666666642</v>
      </c>
      <c r="G38" s="46">
        <v>26761.502777777776</v>
      </c>
      <c r="H38" s="67">
        <f>AVERAGE(D38:E38)</f>
        <v>33579.333333333328</v>
      </c>
      <c r="I38" s="78">
        <f t="shared" si="2"/>
        <v>0.25476261972914854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21704.222222222223</v>
      </c>
      <c r="E39" s="85">
        <v>18666.599999999999</v>
      </c>
      <c r="F39" s="74">
        <f>D39-E39</f>
        <v>3037.6222222222241</v>
      </c>
      <c r="G39" s="46">
        <v>15513.891666666666</v>
      </c>
      <c r="H39" s="81">
        <f>AVERAGE(D39:E39)</f>
        <v>20185.411111111112</v>
      </c>
      <c r="I39" s="75">
        <f t="shared" si="2"/>
        <v>0.30111847786598439</v>
      </c>
    </row>
    <row r="40" spans="1:9" ht="15.75" customHeight="1" thickBot="1" x14ac:dyDescent="0.25">
      <c r="A40" s="179"/>
      <c r="B40" s="180"/>
      <c r="C40" s="181"/>
      <c r="D40" s="86">
        <f>SUM(D15:D39)</f>
        <v>93352.122222222213</v>
      </c>
      <c r="E40" s="86">
        <f>SUM(E15:E39)</f>
        <v>88399.316666666651</v>
      </c>
      <c r="F40" s="86">
        <f>SUM(F15:F39)</f>
        <v>4952.8055555555566</v>
      </c>
      <c r="G40" s="86">
        <f>SUM(G15:G39)</f>
        <v>74621.002444444443</v>
      </c>
      <c r="H40" s="86">
        <f>AVERAGE(D40:E40)</f>
        <v>90875.719444444432</v>
      </c>
      <c r="I40" s="75">
        <f>(H40-G40)/G40</f>
        <v>0.21783032212816592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7" zoomScaleNormal="100" workbookViewId="0">
      <selection activeCell="I16" sqref="I16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7" t="s">
        <v>3</v>
      </c>
      <c r="B13" s="173"/>
      <c r="C13" s="175" t="s">
        <v>0</v>
      </c>
      <c r="D13" s="169" t="s">
        <v>23</v>
      </c>
      <c r="E13" s="169" t="s">
        <v>217</v>
      </c>
      <c r="F13" s="186" t="s">
        <v>224</v>
      </c>
      <c r="G13" s="169" t="s">
        <v>197</v>
      </c>
      <c r="H13" s="186" t="s">
        <v>220</v>
      </c>
      <c r="I13" s="169" t="s">
        <v>187</v>
      </c>
    </row>
    <row r="14" spans="1:9" ht="33.75" customHeight="1" thickBot="1" x14ac:dyDescent="0.25">
      <c r="A14" s="168"/>
      <c r="B14" s="174"/>
      <c r="C14" s="176"/>
      <c r="D14" s="189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1650.1957500000001</v>
      </c>
      <c r="F16" s="42">
        <v>1902.8</v>
      </c>
      <c r="G16" s="21">
        <f>(F16-E16)/E16</f>
        <v>0.15307532454861786</v>
      </c>
      <c r="H16" s="42">
        <v>1785.5</v>
      </c>
      <c r="I16" s="21">
        <f>(F16-H16)/H16</f>
        <v>6.5695883506020694E-2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2245.25425</v>
      </c>
      <c r="F17" s="46">
        <v>2571.4888888888891</v>
      </c>
      <c r="G17" s="21">
        <f t="shared" ref="G17:G80" si="0">(F17-E17)/E17</f>
        <v>0.14529964207344853</v>
      </c>
      <c r="H17" s="46">
        <v>3197.0444444444443</v>
      </c>
      <c r="I17" s="21">
        <f>(F17-H17)/H17</f>
        <v>-0.19566683117045594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2723.9749999999999</v>
      </c>
      <c r="F18" s="46">
        <v>2337.6</v>
      </c>
      <c r="G18" s="21">
        <f t="shared" si="0"/>
        <v>-0.14184234436806506</v>
      </c>
      <c r="H18" s="46">
        <v>2345.9333333333334</v>
      </c>
      <c r="I18" s="21">
        <f t="shared" ref="I18:I31" si="1">(F18-H18)/H18</f>
        <v>-3.5522464406491311E-3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828.55825000000004</v>
      </c>
      <c r="F19" s="46">
        <v>890.65000000000009</v>
      </c>
      <c r="G19" s="21">
        <f t="shared" si="0"/>
        <v>7.4939510891358627E-2</v>
      </c>
      <c r="H19" s="46">
        <v>1001.85</v>
      </c>
      <c r="I19" s="21">
        <f t="shared" si="1"/>
        <v>-0.11099465987922337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4846.2</v>
      </c>
      <c r="F20" s="46">
        <v>6303.75</v>
      </c>
      <c r="G20" s="21">
        <f>(F20-E20)/E20</f>
        <v>0.300761421319797</v>
      </c>
      <c r="H20" s="46">
        <v>6480.5</v>
      </c>
      <c r="I20" s="21">
        <f t="shared" si="1"/>
        <v>-2.7274130082555359E-2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1904.59575</v>
      </c>
      <c r="F21" s="46">
        <v>3083.1</v>
      </c>
      <c r="G21" s="21">
        <f t="shared" si="0"/>
        <v>0.61876870721779154</v>
      </c>
      <c r="H21" s="46">
        <v>2548</v>
      </c>
      <c r="I21" s="21">
        <f t="shared" si="1"/>
        <v>0.21000784929356353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1281.7375</v>
      </c>
      <c r="F22" s="46">
        <v>1357.45</v>
      </c>
      <c r="G22" s="21">
        <f t="shared" si="0"/>
        <v>5.9070207433269364E-2</v>
      </c>
      <c r="H22" s="46">
        <v>1339.35</v>
      </c>
      <c r="I22" s="21">
        <f t="shared" si="1"/>
        <v>1.3514017993803067E-2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597.59175000000005</v>
      </c>
      <c r="F23" s="46">
        <v>537.4</v>
      </c>
      <c r="G23" s="21">
        <f t="shared" si="0"/>
        <v>-0.10072386374142558</v>
      </c>
      <c r="H23" s="46">
        <v>495.75</v>
      </c>
      <c r="I23" s="21">
        <f t="shared" si="1"/>
        <v>8.4014120020171418E-2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625.30624999999998</v>
      </c>
      <c r="F24" s="46">
        <v>687.625</v>
      </c>
      <c r="G24" s="21">
        <f t="shared" si="0"/>
        <v>9.9661166028645998E-2</v>
      </c>
      <c r="H24" s="46">
        <v>664.625</v>
      </c>
      <c r="I24" s="21">
        <f t="shared" si="1"/>
        <v>3.4605980816249764E-2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613.20824999999991</v>
      </c>
      <c r="F25" s="46">
        <v>650.83333333333326</v>
      </c>
      <c r="G25" s="21">
        <f t="shared" si="0"/>
        <v>6.1357757879698056E-2</v>
      </c>
      <c r="H25" s="46">
        <v>636.94444444444446</v>
      </c>
      <c r="I25" s="21">
        <f t="shared" si="1"/>
        <v>2.1805494984736013E-2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609.5625</v>
      </c>
      <c r="F26" s="46">
        <v>556</v>
      </c>
      <c r="G26" s="21">
        <f t="shared" si="0"/>
        <v>-8.787039885163539E-2</v>
      </c>
      <c r="H26" s="46">
        <v>587</v>
      </c>
      <c r="I26" s="21">
        <f t="shared" si="1"/>
        <v>-5.2810902896081771E-2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1746.7582499999999</v>
      </c>
      <c r="F27" s="46">
        <v>1713.2</v>
      </c>
      <c r="G27" s="21">
        <f t="shared" si="0"/>
        <v>-1.9211731216955647E-2</v>
      </c>
      <c r="H27" s="46">
        <v>1692.6999999999998</v>
      </c>
      <c r="I27" s="21">
        <f t="shared" si="1"/>
        <v>1.2110828853311413E-2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618.71249999999998</v>
      </c>
      <c r="F28" s="46">
        <v>577.29999999999995</v>
      </c>
      <c r="G28" s="21">
        <f t="shared" si="0"/>
        <v>-6.6933349495929079E-2</v>
      </c>
      <c r="H28" s="46">
        <v>507.6</v>
      </c>
      <c r="I28" s="21">
        <f t="shared" si="1"/>
        <v>0.13731284475965314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1329.5</v>
      </c>
      <c r="F29" s="46">
        <v>1303.7333333333333</v>
      </c>
      <c r="G29" s="21">
        <f t="shared" si="0"/>
        <v>-1.9380719568760175E-2</v>
      </c>
      <c r="H29" s="46">
        <v>1176.8499999999999</v>
      </c>
      <c r="I29" s="21">
        <f t="shared" si="1"/>
        <v>0.10781606265312779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1330.1499999999999</v>
      </c>
      <c r="F30" s="46">
        <v>1815.2444444444445</v>
      </c>
      <c r="G30" s="21">
        <f t="shared" si="0"/>
        <v>0.36469153437164586</v>
      </c>
      <c r="H30" s="46">
        <v>1779.4444444444443</v>
      </c>
      <c r="I30" s="21">
        <f t="shared" si="1"/>
        <v>2.0118638776147467E-2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1313.7539999999999</v>
      </c>
      <c r="F31" s="49">
        <v>1474.6999999999998</v>
      </c>
      <c r="G31" s="23">
        <f t="shared" si="0"/>
        <v>0.12250847571158674</v>
      </c>
      <c r="H31" s="49">
        <v>1428.5500000000002</v>
      </c>
      <c r="I31" s="23">
        <f t="shared" si="1"/>
        <v>3.2305484582268472E-2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2283.3522499999999</v>
      </c>
      <c r="F33" s="54">
        <v>2425.1</v>
      </c>
      <c r="G33" s="21">
        <f t="shared" si="0"/>
        <v>6.2078792266939978E-2</v>
      </c>
      <c r="H33" s="54">
        <v>2528.8000000000002</v>
      </c>
      <c r="I33" s="21">
        <f>(F33-H33)/H33</f>
        <v>-4.1007592534008333E-2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2144.7000000000003</v>
      </c>
      <c r="F34" s="46">
        <v>2415.1</v>
      </c>
      <c r="G34" s="21">
        <f t="shared" si="0"/>
        <v>0.12607823938079898</v>
      </c>
      <c r="H34" s="46">
        <v>2458</v>
      </c>
      <c r="I34" s="21">
        <f>(F34-H34)/H34</f>
        <v>-1.7453213995118018E-2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1201.205125</v>
      </c>
      <c r="F35" s="46">
        <v>1423.1999999999998</v>
      </c>
      <c r="G35" s="21">
        <f t="shared" si="0"/>
        <v>0.18481012974366046</v>
      </c>
      <c r="H35" s="46">
        <v>1452.4</v>
      </c>
      <c r="I35" s="21">
        <f>(F35-H35)/H35</f>
        <v>-2.0104654365188841E-2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1397.6948749999999</v>
      </c>
      <c r="F36" s="46">
        <v>1665.3</v>
      </c>
      <c r="G36" s="21">
        <f t="shared" si="0"/>
        <v>0.19146176306899607</v>
      </c>
      <c r="H36" s="46">
        <v>1456.85</v>
      </c>
      <c r="I36" s="21">
        <f>(F36-H36)/H36</f>
        <v>0.14308267838143945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1053.59575</v>
      </c>
      <c r="F37" s="49">
        <v>1419.4</v>
      </c>
      <c r="G37" s="23">
        <f t="shared" si="0"/>
        <v>0.34719601896647756</v>
      </c>
      <c r="H37" s="49">
        <v>1430.65</v>
      </c>
      <c r="I37" s="23">
        <f>(F37-H37)/H37</f>
        <v>-7.8635585223499806E-3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26761.502777777776</v>
      </c>
      <c r="F39" s="46">
        <v>33579.333333333328</v>
      </c>
      <c r="G39" s="21">
        <f t="shared" si="0"/>
        <v>0.25476261972914854</v>
      </c>
      <c r="H39" s="46">
        <v>33262.666666666672</v>
      </c>
      <c r="I39" s="21">
        <f t="shared" ref="I39:I44" si="2">(F39-H39)/H39</f>
        <v>9.5201827875092265E-3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15513.891666666666</v>
      </c>
      <c r="F40" s="46">
        <v>20185.411111111112</v>
      </c>
      <c r="G40" s="21">
        <f t="shared" si="0"/>
        <v>0.30111847786598439</v>
      </c>
      <c r="H40" s="46">
        <v>20679.855555555554</v>
      </c>
      <c r="I40" s="21">
        <f t="shared" si="2"/>
        <v>-2.3909472825675092E-2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10862.09375</v>
      </c>
      <c r="F41" s="57">
        <v>17297.25</v>
      </c>
      <c r="G41" s="21">
        <f t="shared" si="0"/>
        <v>0.59244160454792616</v>
      </c>
      <c r="H41" s="57">
        <v>16547.25</v>
      </c>
      <c r="I41" s="21">
        <f t="shared" si="2"/>
        <v>4.5324751846983639E-2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5575</v>
      </c>
      <c r="F42" s="47">
        <v>6243.2</v>
      </c>
      <c r="G42" s="21">
        <f t="shared" si="0"/>
        <v>0.11985650224215244</v>
      </c>
      <c r="H42" s="47">
        <v>5661.2</v>
      </c>
      <c r="I42" s="21">
        <f t="shared" si="2"/>
        <v>0.10280505899809228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9966.3333333333321</v>
      </c>
      <c r="F43" s="47">
        <v>16815.333333333332</v>
      </c>
      <c r="G43" s="21">
        <f t="shared" si="0"/>
        <v>0.68721361918458823</v>
      </c>
      <c r="H43" s="47">
        <v>16815.333333333332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12623.541666666668</v>
      </c>
      <c r="F44" s="50">
        <v>14250</v>
      </c>
      <c r="G44" s="31">
        <f t="shared" si="0"/>
        <v>0.12884326572376337</v>
      </c>
      <c r="H44" s="50">
        <v>13950</v>
      </c>
      <c r="I44" s="31">
        <f t="shared" si="2"/>
        <v>2.1505376344086023E-2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6675.75</v>
      </c>
      <c r="F46" s="43">
        <v>7636.8</v>
      </c>
      <c r="G46" s="21">
        <f t="shared" si="0"/>
        <v>0.14396135265700485</v>
      </c>
      <c r="H46" s="43">
        <v>7486.8</v>
      </c>
      <c r="I46" s="21">
        <f t="shared" ref="I46:I51" si="3">(F46-H46)/H46</f>
        <v>2.0035262061227761E-2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6352.7777777777774</v>
      </c>
      <c r="G47" s="21">
        <f t="shared" si="0"/>
        <v>5.2597665598880648E-2</v>
      </c>
      <c r="H47" s="47">
        <v>6408.333333333333</v>
      </c>
      <c r="I47" s="21">
        <f t="shared" si="3"/>
        <v>-8.6692674469007538E-3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21220</v>
      </c>
      <c r="G48" s="21">
        <f t="shared" si="0"/>
        <v>0.11529076097158082</v>
      </c>
      <c r="H48" s="47">
        <v>21220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17949.308187499999</v>
      </c>
      <c r="F49" s="47">
        <v>21789.375</v>
      </c>
      <c r="G49" s="21">
        <f t="shared" si="0"/>
        <v>0.21393954420896544</v>
      </c>
      <c r="H49" s="47">
        <v>21789.375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2245.833333333333</v>
      </c>
      <c r="F50" s="47">
        <v>2518.3333333333335</v>
      </c>
      <c r="G50" s="21">
        <f t="shared" si="0"/>
        <v>0.12133580705009299</v>
      </c>
      <c r="H50" s="47">
        <v>2518.3333333333335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27528.5</v>
      </c>
      <c r="F51" s="50">
        <v>35010</v>
      </c>
      <c r="G51" s="31">
        <f t="shared" si="0"/>
        <v>0.27177288991408904</v>
      </c>
      <c r="H51" s="50">
        <v>35039.444444444445</v>
      </c>
      <c r="I51" s="31">
        <f t="shared" si="3"/>
        <v>-8.4032281080054943E-4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3582.5714285714284</v>
      </c>
      <c r="F54" s="70">
        <v>5315</v>
      </c>
      <c r="G54" s="21">
        <f t="shared" si="0"/>
        <v>0.4835712576760508</v>
      </c>
      <c r="H54" s="70">
        <v>5315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2306.25</v>
      </c>
      <c r="F55" s="70">
        <v>3942.6</v>
      </c>
      <c r="G55" s="21">
        <f t="shared" si="0"/>
        <v>0.70952845528455277</v>
      </c>
      <c r="H55" s="70">
        <v>3942.6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4593.75</v>
      </c>
      <c r="F56" s="70">
        <v>6316</v>
      </c>
      <c r="G56" s="21">
        <f t="shared" si="0"/>
        <v>0.37491156462585035</v>
      </c>
      <c r="H56" s="70">
        <v>6316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2026</v>
      </c>
      <c r="F57" s="105">
        <v>2963.125</v>
      </c>
      <c r="G57" s="21">
        <f t="shared" si="0"/>
        <v>0.46254935834155975</v>
      </c>
      <c r="H57" s="105">
        <v>2963.125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4339.6701388888887</v>
      </c>
      <c r="F58" s="50">
        <v>6128.5</v>
      </c>
      <c r="G58" s="29">
        <f t="shared" si="0"/>
        <v>0.41220410857520057</v>
      </c>
      <c r="H58" s="50">
        <v>6058.666666666667</v>
      </c>
      <c r="I58" s="29">
        <f t="shared" si="4"/>
        <v>1.1526188380281639E-2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5025</v>
      </c>
      <c r="F59" s="68">
        <v>5798.125</v>
      </c>
      <c r="G59" s="21">
        <f t="shared" si="0"/>
        <v>0.15385572139303483</v>
      </c>
      <c r="H59" s="68">
        <v>5798.125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4939.5</v>
      </c>
      <c r="F60" s="70">
        <v>5961.25</v>
      </c>
      <c r="G60" s="21">
        <f t="shared" si="0"/>
        <v>0.20685292033606639</v>
      </c>
      <c r="H60" s="70">
        <v>5930</v>
      </c>
      <c r="I60" s="21">
        <f t="shared" si="4"/>
        <v>5.2698145025295113E-3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20930.3125</v>
      </c>
      <c r="F61" s="73">
        <v>25720</v>
      </c>
      <c r="G61" s="29">
        <f t="shared" si="0"/>
        <v>0.22883975095928452</v>
      </c>
      <c r="H61" s="73">
        <v>24882.5</v>
      </c>
      <c r="I61" s="29">
        <f t="shared" si="4"/>
        <v>3.3658193509494623E-2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6354</v>
      </c>
      <c r="F63" s="54">
        <v>9507</v>
      </c>
      <c r="G63" s="21">
        <f t="shared" si="0"/>
        <v>0.49622285174693109</v>
      </c>
      <c r="H63" s="54">
        <v>8933</v>
      </c>
      <c r="I63" s="21">
        <f t="shared" ref="I63:I74" si="5">(F63-H63)/H63</f>
        <v>6.4256128960035824E-2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49376.857142857145</v>
      </c>
      <c r="G64" s="21">
        <f t="shared" si="0"/>
        <v>6.2053877330285175E-2</v>
      </c>
      <c r="H64" s="46">
        <v>49376.857142857145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11121.041666666668</v>
      </c>
      <c r="F65" s="46">
        <v>14360.571428571429</v>
      </c>
      <c r="G65" s="21">
        <f t="shared" si="0"/>
        <v>0.2912973315813277</v>
      </c>
      <c r="H65" s="46">
        <v>14360.571428571429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7617.5</v>
      </c>
      <c r="F66" s="46">
        <v>11082.222222222223</v>
      </c>
      <c r="G66" s="21">
        <f t="shared" si="0"/>
        <v>0.4548371804689495</v>
      </c>
      <c r="H66" s="46">
        <v>11538.888888888889</v>
      </c>
      <c r="I66" s="21">
        <f t="shared" si="5"/>
        <v>-3.9576311988444822E-2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3791.7832341269841</v>
      </c>
      <c r="F67" s="46">
        <v>5579.2857142857147</v>
      </c>
      <c r="G67" s="21">
        <f t="shared" si="0"/>
        <v>0.47141473280190899</v>
      </c>
      <c r="H67" s="46">
        <v>5886.4285714285716</v>
      </c>
      <c r="I67" s="21">
        <f t="shared" si="5"/>
        <v>-5.2178133721635676E-2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3246.25</v>
      </c>
      <c r="F68" s="58">
        <v>5019</v>
      </c>
      <c r="G68" s="31">
        <f t="shared" si="0"/>
        <v>0.54609164420485179</v>
      </c>
      <c r="H68" s="58">
        <v>5019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3701.1111111111113</v>
      </c>
      <c r="F70" s="43">
        <v>5534.5</v>
      </c>
      <c r="G70" s="21">
        <f t="shared" si="0"/>
        <v>0.49536175322725901</v>
      </c>
      <c r="H70" s="43">
        <v>5364.5</v>
      </c>
      <c r="I70" s="21">
        <f t="shared" si="5"/>
        <v>3.1689812657283996E-2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3675</v>
      </c>
      <c r="G71" s="21">
        <f t="shared" si="0"/>
        <v>0.34105733704328789</v>
      </c>
      <c r="H71" s="47">
        <v>3637.5</v>
      </c>
      <c r="I71" s="21">
        <f t="shared" si="5"/>
        <v>1.0309278350515464E-2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1311.875</v>
      </c>
      <c r="F72" s="47">
        <v>1575</v>
      </c>
      <c r="G72" s="21">
        <f t="shared" si="0"/>
        <v>0.20057170080990949</v>
      </c>
      <c r="H72" s="47">
        <v>1575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2233.5</v>
      </c>
      <c r="F73" s="47">
        <v>3066.1111111111113</v>
      </c>
      <c r="G73" s="21">
        <f t="shared" si="0"/>
        <v>0.37278312563739036</v>
      </c>
      <c r="H73" s="47">
        <v>3110.5555555555557</v>
      </c>
      <c r="I73" s="21">
        <f t="shared" si="5"/>
        <v>-1.4288265761743135E-2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1583.9722222222222</v>
      </c>
      <c r="F74" s="50">
        <v>2564.4444444444443</v>
      </c>
      <c r="G74" s="21">
        <f t="shared" si="0"/>
        <v>0.61899584378233341</v>
      </c>
      <c r="H74" s="50">
        <v>2525.5555555555557</v>
      </c>
      <c r="I74" s="21">
        <f t="shared" si="5"/>
        <v>1.5398152221733311E-2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1861.3333333333333</v>
      </c>
      <c r="G76" s="22">
        <f t="shared" si="0"/>
        <v>0.2778032036613271</v>
      </c>
      <c r="H76" s="43">
        <v>1792.5</v>
      </c>
      <c r="I76" s="22">
        <f t="shared" ref="I76:I82" si="6">(F76-H76)/H76</f>
        <v>3.8400743840074344E-2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1196.6666666666667</v>
      </c>
      <c r="F77" s="32">
        <v>1620.375</v>
      </c>
      <c r="G77" s="21">
        <f t="shared" si="0"/>
        <v>0.35407381615598876</v>
      </c>
      <c r="H77" s="32">
        <v>1645.375</v>
      </c>
      <c r="I77" s="21">
        <f t="shared" si="6"/>
        <v>-1.5194104687381296E-2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834.75</v>
      </c>
      <c r="F78" s="47">
        <v>1060.625</v>
      </c>
      <c r="G78" s="21">
        <f t="shared" si="0"/>
        <v>0.27058999700509134</v>
      </c>
      <c r="H78" s="47">
        <v>1060.625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1500.8</v>
      </c>
      <c r="F79" s="47">
        <v>2078.6666666666665</v>
      </c>
      <c r="G79" s="21">
        <f t="shared" si="0"/>
        <v>0.38503909026297078</v>
      </c>
      <c r="H79" s="47">
        <v>2078.6666666666665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1941.3</v>
      </c>
      <c r="F80" s="61">
        <v>2662.5</v>
      </c>
      <c r="G80" s="21">
        <f t="shared" si="0"/>
        <v>0.37150363158708083</v>
      </c>
      <c r="H80" s="61">
        <v>2662.5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10582.666666666666</v>
      </c>
      <c r="G81" s="21">
        <f>(F81-E81)/E81</f>
        <v>0.1984899962249905</v>
      </c>
      <c r="H81" s="61">
        <v>9657.6666666666661</v>
      </c>
      <c r="I81" s="21">
        <f t="shared" si="6"/>
        <v>9.5778828564525603E-2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3919.3</v>
      </c>
      <c r="F82" s="50">
        <v>4102.5555555555557</v>
      </c>
      <c r="G82" s="23">
        <f>(F82-E82)/E82</f>
        <v>4.6757215715958325E-2</v>
      </c>
      <c r="H82" s="50">
        <v>4102.5555555555557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9" zoomScaleNormal="100" workbookViewId="0">
      <selection activeCell="I91" sqref="I91"/>
    </sheetView>
  </sheetViews>
  <sheetFormatPr defaultRowHeight="15" x14ac:dyDescent="0.25"/>
  <cols>
    <col min="1" max="1" width="26.87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7" t="s">
        <v>3</v>
      </c>
      <c r="B13" s="173"/>
      <c r="C13" s="190" t="s">
        <v>0</v>
      </c>
      <c r="D13" s="192" t="s">
        <v>23</v>
      </c>
      <c r="E13" s="169" t="s">
        <v>217</v>
      </c>
      <c r="F13" s="186" t="s">
        <v>224</v>
      </c>
      <c r="G13" s="169" t="s">
        <v>197</v>
      </c>
      <c r="H13" s="186" t="s">
        <v>220</v>
      </c>
      <c r="I13" s="169" t="s">
        <v>187</v>
      </c>
    </row>
    <row r="14" spans="1:9" ht="38.25" customHeight="1" thickBot="1" x14ac:dyDescent="0.25">
      <c r="A14" s="168"/>
      <c r="B14" s="174"/>
      <c r="C14" s="191"/>
      <c r="D14" s="193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162"/>
      <c r="B16" s="40" t="s">
        <v>5</v>
      </c>
      <c r="C16" s="14" t="s">
        <v>85</v>
      </c>
      <c r="D16" s="11" t="s">
        <v>161</v>
      </c>
      <c r="E16" s="42">
        <v>2245.25425</v>
      </c>
      <c r="F16" s="42">
        <v>2571.4888888888891</v>
      </c>
      <c r="G16" s="21">
        <f t="shared" ref="G16:G31" si="0">(F16-E16)/E16</f>
        <v>0.14529964207344853</v>
      </c>
      <c r="H16" s="42">
        <v>3197.0444444444443</v>
      </c>
      <c r="I16" s="21">
        <f t="shared" ref="I16:I31" si="1">(F16-H16)/H16</f>
        <v>-0.19566683117045594</v>
      </c>
    </row>
    <row r="17" spans="1:9" ht="16.5" x14ac:dyDescent="0.3">
      <c r="A17" s="163"/>
      <c r="B17" s="34" t="s">
        <v>7</v>
      </c>
      <c r="C17" s="15" t="s">
        <v>87</v>
      </c>
      <c r="D17" s="11" t="s">
        <v>161</v>
      </c>
      <c r="E17" s="46">
        <v>828.55825000000004</v>
      </c>
      <c r="F17" s="46">
        <v>890.65000000000009</v>
      </c>
      <c r="G17" s="21">
        <f t="shared" si="0"/>
        <v>7.4939510891358627E-2</v>
      </c>
      <c r="H17" s="46">
        <v>1001.85</v>
      </c>
      <c r="I17" s="21">
        <f t="shared" si="1"/>
        <v>-0.11099465987922337</v>
      </c>
    </row>
    <row r="18" spans="1:9" ht="16.5" x14ac:dyDescent="0.3">
      <c r="A18" s="163"/>
      <c r="B18" s="34" t="s">
        <v>14</v>
      </c>
      <c r="C18" s="15" t="s">
        <v>94</v>
      </c>
      <c r="D18" s="11" t="s">
        <v>81</v>
      </c>
      <c r="E18" s="46">
        <v>609.5625</v>
      </c>
      <c r="F18" s="46">
        <v>556</v>
      </c>
      <c r="G18" s="21">
        <f t="shared" si="0"/>
        <v>-8.787039885163539E-2</v>
      </c>
      <c r="H18" s="46">
        <v>587</v>
      </c>
      <c r="I18" s="21">
        <f t="shared" si="1"/>
        <v>-5.2810902896081771E-2</v>
      </c>
    </row>
    <row r="19" spans="1:9" ht="16.5" x14ac:dyDescent="0.3">
      <c r="A19" s="163"/>
      <c r="B19" s="34" t="s">
        <v>8</v>
      </c>
      <c r="C19" s="15" t="s">
        <v>89</v>
      </c>
      <c r="D19" s="11" t="s">
        <v>161</v>
      </c>
      <c r="E19" s="46">
        <v>4846.2</v>
      </c>
      <c r="F19" s="46">
        <v>6303.75</v>
      </c>
      <c r="G19" s="21">
        <f t="shared" si="0"/>
        <v>0.300761421319797</v>
      </c>
      <c r="H19" s="46">
        <v>6480.5</v>
      </c>
      <c r="I19" s="21">
        <f t="shared" si="1"/>
        <v>-2.7274130082555359E-2</v>
      </c>
    </row>
    <row r="20" spans="1:9" ht="16.5" x14ac:dyDescent="0.3">
      <c r="A20" s="163"/>
      <c r="B20" s="34" t="s">
        <v>6</v>
      </c>
      <c r="C20" s="15" t="s">
        <v>86</v>
      </c>
      <c r="D20" s="11" t="s">
        <v>161</v>
      </c>
      <c r="E20" s="46">
        <v>2723.9749999999999</v>
      </c>
      <c r="F20" s="46">
        <v>2337.6</v>
      </c>
      <c r="G20" s="21">
        <f t="shared" si="0"/>
        <v>-0.14184234436806506</v>
      </c>
      <c r="H20" s="46">
        <v>2345.9333333333334</v>
      </c>
      <c r="I20" s="21">
        <f t="shared" si="1"/>
        <v>-3.5522464406491311E-3</v>
      </c>
    </row>
    <row r="21" spans="1:9" ht="16.5" x14ac:dyDescent="0.3">
      <c r="A21" s="163"/>
      <c r="B21" s="34" t="s">
        <v>15</v>
      </c>
      <c r="C21" s="15" t="s">
        <v>95</v>
      </c>
      <c r="D21" s="11" t="s">
        <v>82</v>
      </c>
      <c r="E21" s="46">
        <v>1746.7582499999999</v>
      </c>
      <c r="F21" s="46">
        <v>1713.2</v>
      </c>
      <c r="G21" s="21">
        <f t="shared" si="0"/>
        <v>-1.9211731216955647E-2</v>
      </c>
      <c r="H21" s="46">
        <v>1692.6999999999998</v>
      </c>
      <c r="I21" s="21">
        <f t="shared" si="1"/>
        <v>1.2110828853311413E-2</v>
      </c>
    </row>
    <row r="22" spans="1:9" ht="16.5" x14ac:dyDescent="0.3">
      <c r="A22" s="163"/>
      <c r="B22" s="34" t="s">
        <v>10</v>
      </c>
      <c r="C22" s="15" t="s">
        <v>90</v>
      </c>
      <c r="D22" s="11" t="s">
        <v>161</v>
      </c>
      <c r="E22" s="46">
        <v>1281.7375</v>
      </c>
      <c r="F22" s="46">
        <v>1357.45</v>
      </c>
      <c r="G22" s="21">
        <f t="shared" si="0"/>
        <v>5.9070207433269364E-2</v>
      </c>
      <c r="H22" s="46">
        <v>1339.35</v>
      </c>
      <c r="I22" s="21">
        <f t="shared" si="1"/>
        <v>1.3514017993803067E-2</v>
      </c>
    </row>
    <row r="23" spans="1:9" ht="16.5" x14ac:dyDescent="0.3">
      <c r="A23" s="163"/>
      <c r="B23" s="34" t="s">
        <v>18</v>
      </c>
      <c r="C23" s="15" t="s">
        <v>98</v>
      </c>
      <c r="D23" s="13" t="s">
        <v>83</v>
      </c>
      <c r="E23" s="46">
        <v>1330.1499999999999</v>
      </c>
      <c r="F23" s="46">
        <v>1815.2444444444445</v>
      </c>
      <c r="G23" s="21">
        <f t="shared" si="0"/>
        <v>0.36469153437164586</v>
      </c>
      <c r="H23" s="46">
        <v>1779.4444444444443</v>
      </c>
      <c r="I23" s="21">
        <f t="shared" si="1"/>
        <v>2.0118638776147467E-2</v>
      </c>
    </row>
    <row r="24" spans="1:9" ht="16.5" x14ac:dyDescent="0.3">
      <c r="A24" s="163"/>
      <c r="B24" s="34" t="s">
        <v>13</v>
      </c>
      <c r="C24" s="15" t="s">
        <v>93</v>
      </c>
      <c r="D24" s="13" t="s">
        <v>81</v>
      </c>
      <c r="E24" s="46">
        <v>613.20824999999991</v>
      </c>
      <c r="F24" s="46">
        <v>650.83333333333326</v>
      </c>
      <c r="G24" s="21">
        <f t="shared" si="0"/>
        <v>6.1357757879698056E-2</v>
      </c>
      <c r="H24" s="46">
        <v>636.94444444444446</v>
      </c>
      <c r="I24" s="21">
        <f t="shared" si="1"/>
        <v>2.1805494984736013E-2</v>
      </c>
    </row>
    <row r="25" spans="1:9" ht="16.5" x14ac:dyDescent="0.3">
      <c r="A25" s="163"/>
      <c r="B25" s="34" t="s">
        <v>19</v>
      </c>
      <c r="C25" s="15" t="s">
        <v>99</v>
      </c>
      <c r="D25" s="13" t="s">
        <v>161</v>
      </c>
      <c r="E25" s="46">
        <v>1313.7539999999999</v>
      </c>
      <c r="F25" s="46">
        <v>1474.6999999999998</v>
      </c>
      <c r="G25" s="21">
        <f t="shared" si="0"/>
        <v>0.12250847571158674</v>
      </c>
      <c r="H25" s="46">
        <v>1428.5500000000002</v>
      </c>
      <c r="I25" s="21">
        <f t="shared" si="1"/>
        <v>3.2305484582268472E-2</v>
      </c>
    </row>
    <row r="26" spans="1:9" ht="16.5" x14ac:dyDescent="0.3">
      <c r="A26" s="163"/>
      <c r="B26" s="34" t="s">
        <v>12</v>
      </c>
      <c r="C26" s="15" t="s">
        <v>92</v>
      </c>
      <c r="D26" s="13" t="s">
        <v>81</v>
      </c>
      <c r="E26" s="46">
        <v>625.30624999999998</v>
      </c>
      <c r="F26" s="46">
        <v>687.625</v>
      </c>
      <c r="G26" s="21">
        <f t="shared" si="0"/>
        <v>9.9661166028645998E-2</v>
      </c>
      <c r="H26" s="46">
        <v>664.625</v>
      </c>
      <c r="I26" s="21">
        <f t="shared" si="1"/>
        <v>3.4605980816249764E-2</v>
      </c>
    </row>
    <row r="27" spans="1:9" ht="16.5" x14ac:dyDescent="0.3">
      <c r="A27" s="163"/>
      <c r="B27" s="34" t="s">
        <v>4</v>
      </c>
      <c r="C27" s="15" t="s">
        <v>84</v>
      </c>
      <c r="D27" s="13" t="s">
        <v>161</v>
      </c>
      <c r="E27" s="46">
        <v>1650.1957500000001</v>
      </c>
      <c r="F27" s="46">
        <v>1902.8</v>
      </c>
      <c r="G27" s="21">
        <f t="shared" si="0"/>
        <v>0.15307532454861786</v>
      </c>
      <c r="H27" s="46">
        <v>1785.5</v>
      </c>
      <c r="I27" s="21">
        <f t="shared" si="1"/>
        <v>6.5695883506020694E-2</v>
      </c>
    </row>
    <row r="28" spans="1:9" ht="16.5" x14ac:dyDescent="0.3">
      <c r="A28" s="163"/>
      <c r="B28" s="34" t="s">
        <v>11</v>
      </c>
      <c r="C28" s="15" t="s">
        <v>91</v>
      </c>
      <c r="D28" s="13" t="s">
        <v>81</v>
      </c>
      <c r="E28" s="46">
        <v>597.59175000000005</v>
      </c>
      <c r="F28" s="46">
        <v>537.4</v>
      </c>
      <c r="G28" s="21">
        <f t="shared" si="0"/>
        <v>-0.10072386374142558</v>
      </c>
      <c r="H28" s="46">
        <v>495.75</v>
      </c>
      <c r="I28" s="21">
        <f t="shared" si="1"/>
        <v>8.4014120020171418E-2</v>
      </c>
    </row>
    <row r="29" spans="1:9" ht="16.5" x14ac:dyDescent="0.3">
      <c r="A29" s="164"/>
      <c r="B29" s="34" t="s">
        <v>17</v>
      </c>
      <c r="C29" s="15" t="s">
        <v>97</v>
      </c>
      <c r="D29" s="13" t="s">
        <v>161</v>
      </c>
      <c r="E29" s="46">
        <v>1329.5</v>
      </c>
      <c r="F29" s="46">
        <v>1303.7333333333333</v>
      </c>
      <c r="G29" s="21">
        <f t="shared" si="0"/>
        <v>-1.9380719568760175E-2</v>
      </c>
      <c r="H29" s="46">
        <v>1176.8499999999999</v>
      </c>
      <c r="I29" s="21">
        <f t="shared" si="1"/>
        <v>0.10781606265312779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618.71249999999998</v>
      </c>
      <c r="F30" s="46">
        <v>577.29999999999995</v>
      </c>
      <c r="G30" s="21">
        <f t="shared" si="0"/>
        <v>-6.6933349495929079E-2</v>
      </c>
      <c r="H30" s="46">
        <v>507.6</v>
      </c>
      <c r="I30" s="21">
        <f t="shared" si="1"/>
        <v>0.13731284475965314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1904.59575</v>
      </c>
      <c r="F31" s="49">
        <v>3083.1</v>
      </c>
      <c r="G31" s="23">
        <f t="shared" si="0"/>
        <v>0.61876870721779154</v>
      </c>
      <c r="H31" s="49">
        <v>2548</v>
      </c>
      <c r="I31" s="23">
        <f t="shared" si="1"/>
        <v>0.21000784929356353</v>
      </c>
    </row>
    <row r="32" spans="1:9" ht="15.75" customHeight="1" thickBot="1" x14ac:dyDescent="0.25">
      <c r="A32" s="179" t="s">
        <v>188</v>
      </c>
      <c r="B32" s="180"/>
      <c r="C32" s="180"/>
      <c r="D32" s="181"/>
      <c r="E32" s="106">
        <f>SUM(E16:E31)</f>
        <v>24265.06</v>
      </c>
      <c r="F32" s="107">
        <f>SUM(F16:F31)</f>
        <v>27762.875</v>
      </c>
      <c r="G32" s="108">
        <f t="shared" ref="G32" si="2">(F32-E32)/E32</f>
        <v>0.14415027203724196</v>
      </c>
      <c r="H32" s="107">
        <f>SUM(H16:H31)</f>
        <v>27667.641666666663</v>
      </c>
      <c r="I32" s="111">
        <f t="shared" ref="I32" si="3">(F32-H32)/H32</f>
        <v>3.442047373631853E-3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2283.3522499999999</v>
      </c>
      <c r="F34" s="54">
        <v>2425.1</v>
      </c>
      <c r="G34" s="21">
        <f>(F34-E34)/E34</f>
        <v>6.2078792266939978E-2</v>
      </c>
      <c r="H34" s="54">
        <v>2528.8000000000002</v>
      </c>
      <c r="I34" s="21">
        <f>(F34-H34)/H34</f>
        <v>-4.1007592534008333E-2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1201.205125</v>
      </c>
      <c r="F35" s="46">
        <v>1423.1999999999998</v>
      </c>
      <c r="G35" s="21">
        <f>(F35-E35)/E35</f>
        <v>0.18481012974366046</v>
      </c>
      <c r="H35" s="46">
        <v>1452.4</v>
      </c>
      <c r="I35" s="21">
        <f>(F35-H35)/H35</f>
        <v>-2.0104654365188841E-2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2144.7000000000003</v>
      </c>
      <c r="F36" s="46">
        <v>2415.1</v>
      </c>
      <c r="G36" s="21">
        <f>(F36-E36)/E36</f>
        <v>0.12607823938079898</v>
      </c>
      <c r="H36" s="46">
        <v>2458</v>
      </c>
      <c r="I36" s="21">
        <f>(F36-H36)/H36</f>
        <v>-1.7453213995118018E-2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1053.59575</v>
      </c>
      <c r="F37" s="46">
        <v>1419.4</v>
      </c>
      <c r="G37" s="21">
        <f>(F37-E37)/E37</f>
        <v>0.34719601896647756</v>
      </c>
      <c r="H37" s="46">
        <v>1430.65</v>
      </c>
      <c r="I37" s="21">
        <f>(F37-H37)/H37</f>
        <v>-7.8635585223499806E-3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1397.6948749999999</v>
      </c>
      <c r="F38" s="49">
        <v>1665.3</v>
      </c>
      <c r="G38" s="23">
        <f>(F38-E38)/E38</f>
        <v>0.19146176306899607</v>
      </c>
      <c r="H38" s="49">
        <v>1456.85</v>
      </c>
      <c r="I38" s="23">
        <f>(F38-H38)/H38</f>
        <v>0.14308267838143945</v>
      </c>
    </row>
    <row r="39" spans="1:9" ht="15.75" customHeight="1" thickBot="1" x14ac:dyDescent="0.25">
      <c r="A39" s="179" t="s">
        <v>189</v>
      </c>
      <c r="B39" s="180"/>
      <c r="C39" s="180"/>
      <c r="D39" s="181"/>
      <c r="E39" s="86">
        <f>SUM(E34:E38)</f>
        <v>8080.5479999999998</v>
      </c>
      <c r="F39" s="109">
        <f>SUM(F34:F38)</f>
        <v>9348.0999999999985</v>
      </c>
      <c r="G39" s="110">
        <f t="shared" ref="G39" si="4">(F39-E39)/E39</f>
        <v>0.15686460868743046</v>
      </c>
      <c r="H39" s="109">
        <f>SUM(H34:H38)</f>
        <v>9326.7000000000007</v>
      </c>
      <c r="I39" s="111">
        <f t="shared" ref="I39" si="5">(F39-H39)/H39</f>
        <v>2.2944878681632106E-3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15513.891666666666</v>
      </c>
      <c r="F41" s="46">
        <v>20185.411111111112</v>
      </c>
      <c r="G41" s="21">
        <f t="shared" ref="G41:G46" si="6">(F41-E41)/E41</f>
        <v>0.30111847786598439</v>
      </c>
      <c r="H41" s="46">
        <v>20679.855555555554</v>
      </c>
      <c r="I41" s="21">
        <f t="shared" ref="I41:I46" si="7">(F41-H41)/H41</f>
        <v>-2.3909472825675092E-2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9966.3333333333321</v>
      </c>
      <c r="F42" s="46">
        <v>16815.333333333332</v>
      </c>
      <c r="G42" s="21">
        <f t="shared" si="6"/>
        <v>0.68721361918458823</v>
      </c>
      <c r="H42" s="46">
        <v>16815.333333333332</v>
      </c>
      <c r="I42" s="21">
        <f t="shared" si="7"/>
        <v>0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26761.502777777776</v>
      </c>
      <c r="F43" s="57">
        <v>33579.333333333328</v>
      </c>
      <c r="G43" s="21">
        <f t="shared" si="6"/>
        <v>0.25476261972914854</v>
      </c>
      <c r="H43" s="57">
        <v>33262.666666666672</v>
      </c>
      <c r="I43" s="21">
        <f t="shared" si="7"/>
        <v>9.5201827875092265E-3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12623.541666666668</v>
      </c>
      <c r="F44" s="47">
        <v>14250</v>
      </c>
      <c r="G44" s="21">
        <f t="shared" si="6"/>
        <v>0.12884326572376337</v>
      </c>
      <c r="H44" s="47">
        <v>13950</v>
      </c>
      <c r="I44" s="21">
        <f t="shared" si="7"/>
        <v>2.1505376344086023E-2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10862.09375</v>
      </c>
      <c r="F45" s="47">
        <v>17297.25</v>
      </c>
      <c r="G45" s="21">
        <f t="shared" si="6"/>
        <v>0.59244160454792616</v>
      </c>
      <c r="H45" s="47">
        <v>16547.25</v>
      </c>
      <c r="I45" s="21">
        <f t="shared" si="7"/>
        <v>4.5324751846983639E-2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5575</v>
      </c>
      <c r="F46" s="50">
        <v>6243.2</v>
      </c>
      <c r="G46" s="31">
        <f t="shared" si="6"/>
        <v>0.11985650224215244</v>
      </c>
      <c r="H46" s="50">
        <v>5661.2</v>
      </c>
      <c r="I46" s="31">
        <f t="shared" si="7"/>
        <v>0.10280505899809228</v>
      </c>
    </row>
    <row r="47" spans="1:9" ht="15.75" customHeight="1" thickBot="1" x14ac:dyDescent="0.25">
      <c r="A47" s="179" t="s">
        <v>190</v>
      </c>
      <c r="B47" s="180"/>
      <c r="C47" s="180"/>
      <c r="D47" s="181"/>
      <c r="E47" s="86">
        <f>SUM(E41:E46)</f>
        <v>81302.36319444445</v>
      </c>
      <c r="F47" s="86">
        <f>SUM(F41:F46)</f>
        <v>108370.52777777777</v>
      </c>
      <c r="G47" s="110">
        <f t="shared" ref="G47" si="8">(F47-E47)/E47</f>
        <v>0.3329320762619965</v>
      </c>
      <c r="H47" s="109">
        <f>SUM(H41:H46)</f>
        <v>106916.30555555555</v>
      </c>
      <c r="I47" s="111">
        <f t="shared" ref="I47" si="9">(F47-H47)/H47</f>
        <v>1.3601500862434683E-2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6035.333333333333</v>
      </c>
      <c r="F49" s="43">
        <v>6352.7777777777774</v>
      </c>
      <c r="G49" s="21">
        <f t="shared" ref="G49:G54" si="10">(F49-E49)/E49</f>
        <v>5.2597665598880648E-2</v>
      </c>
      <c r="H49" s="43">
        <v>6408.333333333333</v>
      </c>
      <c r="I49" s="21">
        <f t="shared" ref="I49:I54" si="11">(F49-H49)/H49</f>
        <v>-8.6692674469007538E-3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27528.5</v>
      </c>
      <c r="F50" s="47">
        <v>35010</v>
      </c>
      <c r="G50" s="21">
        <f t="shared" si="10"/>
        <v>0.27177288991408904</v>
      </c>
      <c r="H50" s="47">
        <v>35039.444444444445</v>
      </c>
      <c r="I50" s="21">
        <f t="shared" si="11"/>
        <v>-8.4032281080054943E-4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19026.428571428572</v>
      </c>
      <c r="F51" s="47">
        <v>21220</v>
      </c>
      <c r="G51" s="21">
        <f t="shared" si="10"/>
        <v>0.11529076097158082</v>
      </c>
      <c r="H51" s="47">
        <v>21220</v>
      </c>
      <c r="I51" s="21">
        <f t="shared" si="11"/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17949.308187499999</v>
      </c>
      <c r="F52" s="47">
        <v>21789.375</v>
      </c>
      <c r="G52" s="21">
        <f t="shared" si="10"/>
        <v>0.21393954420896544</v>
      </c>
      <c r="H52" s="47">
        <v>21789.375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2245.833333333333</v>
      </c>
      <c r="F53" s="47">
        <v>2518.3333333333335</v>
      </c>
      <c r="G53" s="21">
        <f t="shared" si="10"/>
        <v>0.12133580705009299</v>
      </c>
      <c r="H53" s="47">
        <v>2518.3333333333335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6675.75</v>
      </c>
      <c r="F54" s="50">
        <v>7636.8</v>
      </c>
      <c r="G54" s="31">
        <f t="shared" si="10"/>
        <v>0.14396135265700485</v>
      </c>
      <c r="H54" s="50">
        <v>7486.8</v>
      </c>
      <c r="I54" s="31">
        <f t="shared" si="11"/>
        <v>2.0035262061227761E-2</v>
      </c>
    </row>
    <row r="55" spans="1:9" ht="15.75" customHeight="1" thickBot="1" x14ac:dyDescent="0.25">
      <c r="A55" s="179" t="s">
        <v>191</v>
      </c>
      <c r="B55" s="180"/>
      <c r="C55" s="180"/>
      <c r="D55" s="181"/>
      <c r="E55" s="86">
        <f>SUM(E49:E54)</f>
        <v>79461.153425595243</v>
      </c>
      <c r="F55" s="86">
        <f>SUM(F49:F54)</f>
        <v>94527.286111111112</v>
      </c>
      <c r="G55" s="110">
        <f t="shared" ref="G55" si="12">(F55-E55)/E55</f>
        <v>0.1896037502101362</v>
      </c>
      <c r="H55" s="86">
        <f>SUM(H49:H54)</f>
        <v>94462.286111111112</v>
      </c>
      <c r="I55" s="111">
        <f t="shared" ref="I55" si="13">(F55-H55)/H55</f>
        <v>6.8810530293056697E-4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3999</v>
      </c>
      <c r="G57" s="22">
        <f t="shared" ref="G57:G65" si="14">(F57-E57)/E57</f>
        <v>6.6400000000000001E-2</v>
      </c>
      <c r="H57" s="66">
        <v>3999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3582.5714285714284</v>
      </c>
      <c r="F58" s="70">
        <v>5315</v>
      </c>
      <c r="G58" s="21">
        <f t="shared" si="14"/>
        <v>0.4835712576760508</v>
      </c>
      <c r="H58" s="70">
        <v>5315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2306.25</v>
      </c>
      <c r="F59" s="70">
        <v>3942.6</v>
      </c>
      <c r="G59" s="21">
        <f t="shared" si="14"/>
        <v>0.70952845528455277</v>
      </c>
      <c r="H59" s="70">
        <v>3942.6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4593.75</v>
      </c>
      <c r="F60" s="70">
        <v>6316</v>
      </c>
      <c r="G60" s="21">
        <f t="shared" si="14"/>
        <v>0.37491156462585035</v>
      </c>
      <c r="H60" s="70">
        <v>6316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2026</v>
      </c>
      <c r="F61" s="105">
        <v>2963.125</v>
      </c>
      <c r="G61" s="21">
        <f t="shared" si="14"/>
        <v>0.46254935834155975</v>
      </c>
      <c r="H61" s="105">
        <v>2963.125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5025</v>
      </c>
      <c r="F62" s="73">
        <v>5798.125</v>
      </c>
      <c r="G62" s="29">
        <f t="shared" si="14"/>
        <v>0.15385572139303483</v>
      </c>
      <c r="H62" s="73">
        <v>5798.125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4939.5</v>
      </c>
      <c r="F63" s="68">
        <v>5961.25</v>
      </c>
      <c r="G63" s="21">
        <f t="shared" si="14"/>
        <v>0.20685292033606639</v>
      </c>
      <c r="H63" s="68">
        <v>5930</v>
      </c>
      <c r="I63" s="21">
        <f t="shared" si="15"/>
        <v>5.2698145025295113E-3</v>
      </c>
    </row>
    <row r="64" spans="1:9" ht="16.5" x14ac:dyDescent="0.3">
      <c r="A64" s="118"/>
      <c r="B64" s="99" t="s">
        <v>43</v>
      </c>
      <c r="C64" s="15" t="s">
        <v>119</v>
      </c>
      <c r="D64" s="13" t="s">
        <v>114</v>
      </c>
      <c r="E64" s="47">
        <v>4339.6701388888887</v>
      </c>
      <c r="F64" s="47">
        <v>6128.5</v>
      </c>
      <c r="G64" s="21">
        <f t="shared" si="14"/>
        <v>0.41220410857520057</v>
      </c>
      <c r="H64" s="47">
        <v>6058.666666666667</v>
      </c>
      <c r="I64" s="21">
        <f t="shared" si="15"/>
        <v>1.1526188380281639E-2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20930.3125</v>
      </c>
      <c r="F65" s="73">
        <v>25720</v>
      </c>
      <c r="G65" s="29">
        <f t="shared" si="14"/>
        <v>0.22883975095928452</v>
      </c>
      <c r="H65" s="73">
        <v>24882.5</v>
      </c>
      <c r="I65" s="29">
        <f t="shared" si="15"/>
        <v>3.3658193509494623E-2</v>
      </c>
    </row>
    <row r="66" spans="1:9" ht="15.75" customHeight="1" thickBot="1" x14ac:dyDescent="0.25">
      <c r="A66" s="179" t="s">
        <v>192</v>
      </c>
      <c r="B66" s="194"/>
      <c r="C66" s="194"/>
      <c r="D66" s="195"/>
      <c r="E66" s="106">
        <f>SUM(E57:E65)</f>
        <v>51493.054067460318</v>
      </c>
      <c r="F66" s="106">
        <f>SUM(F57:F65)</f>
        <v>66143.600000000006</v>
      </c>
      <c r="G66" s="108">
        <f t="shared" ref="G66" si="16">(F66-E66)/E66</f>
        <v>0.2845149932910605</v>
      </c>
      <c r="H66" s="106">
        <f>SUM(H57:H65)</f>
        <v>65205.016666666663</v>
      </c>
      <c r="I66" s="111">
        <f t="shared" ref="I66" si="17">(F66-H66)/H66</f>
        <v>1.4394342357605047E-2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3791.7832341269841</v>
      </c>
      <c r="F68" s="54">
        <v>5579.2857142857147</v>
      </c>
      <c r="G68" s="21">
        <f t="shared" ref="G68:G73" si="18">(F68-E68)/E68</f>
        <v>0.47141473280190899</v>
      </c>
      <c r="H68" s="54">
        <v>5886.4285714285716</v>
      </c>
      <c r="I68" s="21">
        <f t="shared" ref="I68:I73" si="19">(F68-H68)/H68</f>
        <v>-5.2178133721635676E-2</v>
      </c>
    </row>
    <row r="69" spans="1:9" ht="16.5" x14ac:dyDescent="0.3">
      <c r="A69" s="37"/>
      <c r="B69" s="34" t="s">
        <v>62</v>
      </c>
      <c r="C69" s="15" t="s">
        <v>131</v>
      </c>
      <c r="D69" s="13" t="s">
        <v>125</v>
      </c>
      <c r="E69" s="47">
        <v>7617.5</v>
      </c>
      <c r="F69" s="46">
        <v>11082.222222222223</v>
      </c>
      <c r="G69" s="21">
        <f t="shared" si="18"/>
        <v>0.4548371804689495</v>
      </c>
      <c r="H69" s="46">
        <v>11538.888888888889</v>
      </c>
      <c r="I69" s="21">
        <f t="shared" si="19"/>
        <v>-3.9576311988444822E-2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46491.857142857145</v>
      </c>
      <c r="F70" s="46">
        <v>49376.857142857145</v>
      </c>
      <c r="G70" s="21">
        <f t="shared" si="18"/>
        <v>6.2053877330285175E-2</v>
      </c>
      <c r="H70" s="46">
        <v>49376.857142857145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11121.041666666668</v>
      </c>
      <c r="F71" s="46">
        <v>14360.571428571429</v>
      </c>
      <c r="G71" s="21">
        <f t="shared" si="18"/>
        <v>0.2912973315813277</v>
      </c>
      <c r="H71" s="46">
        <v>14360.571428571429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3246.25</v>
      </c>
      <c r="F72" s="46">
        <v>5019</v>
      </c>
      <c r="G72" s="21">
        <f t="shared" si="18"/>
        <v>0.54609164420485179</v>
      </c>
      <c r="H72" s="46">
        <v>5019</v>
      </c>
      <c r="I72" s="21">
        <f t="shared" si="19"/>
        <v>0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6354</v>
      </c>
      <c r="F73" s="58">
        <v>9507</v>
      </c>
      <c r="G73" s="31">
        <f t="shared" si="18"/>
        <v>0.49622285174693109</v>
      </c>
      <c r="H73" s="58">
        <v>8933</v>
      </c>
      <c r="I73" s="31">
        <f t="shared" si="19"/>
        <v>6.4256128960035824E-2</v>
      </c>
    </row>
    <row r="74" spans="1:9" ht="15.75" customHeight="1" thickBot="1" x14ac:dyDescent="0.25">
      <c r="A74" s="179" t="s">
        <v>214</v>
      </c>
      <c r="B74" s="180"/>
      <c r="C74" s="180"/>
      <c r="D74" s="181"/>
      <c r="E74" s="86">
        <f>SUM(E68:E73)</f>
        <v>78622.432043650799</v>
      </c>
      <c r="F74" s="86">
        <f>SUM(F68:F73)</f>
        <v>94924.936507936523</v>
      </c>
      <c r="G74" s="110">
        <f t="shared" ref="G74" si="20">(F74-E74)/E74</f>
        <v>0.20735182110920522</v>
      </c>
      <c r="H74" s="86">
        <f>SUM(H68:H73)</f>
        <v>95114.746031746035</v>
      </c>
      <c r="I74" s="111">
        <f t="shared" ref="I74" si="21">(F74-H74)/H74</f>
        <v>-1.9955846146733139E-3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2233.5</v>
      </c>
      <c r="F76" s="43">
        <v>3066.1111111111113</v>
      </c>
      <c r="G76" s="21">
        <f>(F76-E76)/E76</f>
        <v>0.37278312563739036</v>
      </c>
      <c r="H76" s="43">
        <v>3110.5555555555557</v>
      </c>
      <c r="I76" s="21">
        <f>(F76-H76)/H76</f>
        <v>-1.4288265761743135E-2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1311.875</v>
      </c>
      <c r="F77" s="47">
        <v>1575</v>
      </c>
      <c r="G77" s="21">
        <f>(F77-E77)/E77</f>
        <v>0.20057170080990949</v>
      </c>
      <c r="H77" s="47">
        <v>1575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2740.375</v>
      </c>
      <c r="F78" s="47">
        <v>3675</v>
      </c>
      <c r="G78" s="21">
        <f>(F78-E78)/E78</f>
        <v>0.34105733704328789</v>
      </c>
      <c r="H78" s="47">
        <v>3637.5</v>
      </c>
      <c r="I78" s="21">
        <f>(F78-H78)/H78</f>
        <v>1.0309278350515464E-2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1583.9722222222222</v>
      </c>
      <c r="F79" s="47">
        <v>2564.4444444444443</v>
      </c>
      <c r="G79" s="21">
        <f>(F79-E79)/E79</f>
        <v>0.61899584378233341</v>
      </c>
      <c r="H79" s="47">
        <v>2525.5555555555557</v>
      </c>
      <c r="I79" s="21">
        <f>(F79-H79)/H79</f>
        <v>1.5398152221733311E-2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3701.1111111111113</v>
      </c>
      <c r="F80" s="50">
        <v>5534.5</v>
      </c>
      <c r="G80" s="21">
        <f>(F80-E80)/E80</f>
        <v>0.49536175322725901</v>
      </c>
      <c r="H80" s="50">
        <v>5364.5</v>
      </c>
      <c r="I80" s="21">
        <f>(F80-H80)/H80</f>
        <v>3.1689812657283996E-2</v>
      </c>
    </row>
    <row r="81" spans="1:11" ht="15.75" customHeight="1" thickBot="1" x14ac:dyDescent="0.25">
      <c r="A81" s="179" t="s">
        <v>193</v>
      </c>
      <c r="B81" s="180"/>
      <c r="C81" s="180"/>
      <c r="D81" s="181"/>
      <c r="E81" s="86">
        <f>SUM(E76:E80)</f>
        <v>11570.833333333334</v>
      </c>
      <c r="F81" s="86">
        <f>SUM(F76:F80)</f>
        <v>16415.055555555555</v>
      </c>
      <c r="G81" s="110">
        <f t="shared" ref="G81" si="22">(F81-E81)/E81</f>
        <v>0.41865802424678894</v>
      </c>
      <c r="H81" s="86">
        <f>SUM(H76:H80)</f>
        <v>16213.111111111109</v>
      </c>
      <c r="I81" s="111">
        <f t="shared" ref="I81" si="23">(F81-H81)/H81</f>
        <v>1.2455625762414558E-2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1196.6666666666667</v>
      </c>
      <c r="F83" s="165">
        <v>1620.375</v>
      </c>
      <c r="G83" s="22">
        <f t="shared" ref="G83:G89" si="24">(F83-E83)/E83</f>
        <v>0.35407381615598876</v>
      </c>
      <c r="H83" s="165">
        <v>1645.375</v>
      </c>
      <c r="I83" s="22">
        <f t="shared" ref="I83:I89" si="25">(F83-H83)/H83</f>
        <v>-1.5194104687381296E-2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834.75</v>
      </c>
      <c r="F84" s="47">
        <v>1060.625</v>
      </c>
      <c r="G84" s="21">
        <f t="shared" si="24"/>
        <v>0.27058999700509134</v>
      </c>
      <c r="H84" s="47">
        <v>1060.625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1500.8</v>
      </c>
      <c r="F85" s="47">
        <v>2078.6666666666665</v>
      </c>
      <c r="G85" s="21">
        <f t="shared" si="24"/>
        <v>0.38503909026297078</v>
      </c>
      <c r="H85" s="47">
        <v>2078.6666666666665</v>
      </c>
      <c r="I85" s="21">
        <f t="shared" si="25"/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1941.3</v>
      </c>
      <c r="F86" s="47">
        <v>2662.5</v>
      </c>
      <c r="G86" s="21">
        <f t="shared" si="24"/>
        <v>0.37150363158708083</v>
      </c>
      <c r="H86" s="47">
        <v>2662.5</v>
      </c>
      <c r="I86" s="21">
        <f t="shared" si="25"/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3919.3</v>
      </c>
      <c r="F87" s="61">
        <v>4102.5555555555557</v>
      </c>
      <c r="G87" s="21">
        <f t="shared" si="24"/>
        <v>4.6757215715958325E-2</v>
      </c>
      <c r="H87" s="61">
        <v>4102.5555555555557</v>
      </c>
      <c r="I87" s="21">
        <f t="shared" si="25"/>
        <v>0</v>
      </c>
    </row>
    <row r="88" spans="1:11" ht="16.5" x14ac:dyDescent="0.3">
      <c r="A88" s="37"/>
      <c r="B88" s="34" t="s">
        <v>74</v>
      </c>
      <c r="C88" s="15" t="s">
        <v>144</v>
      </c>
      <c r="D88" s="25" t="s">
        <v>142</v>
      </c>
      <c r="E88" s="61">
        <v>1456.6666666666667</v>
      </c>
      <c r="F88" s="61">
        <v>1861.3333333333333</v>
      </c>
      <c r="G88" s="21">
        <f t="shared" si="24"/>
        <v>0.2778032036613271</v>
      </c>
      <c r="H88" s="61">
        <v>1792.5</v>
      </c>
      <c r="I88" s="21">
        <f t="shared" si="25"/>
        <v>3.8400743840074344E-2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8830</v>
      </c>
      <c r="F89" s="50">
        <v>10582.666666666666</v>
      </c>
      <c r="G89" s="23">
        <f t="shared" si="24"/>
        <v>0.1984899962249905</v>
      </c>
      <c r="H89" s="50">
        <v>9657.6666666666661</v>
      </c>
      <c r="I89" s="23">
        <f t="shared" si="25"/>
        <v>9.5778828564525603E-2</v>
      </c>
    </row>
    <row r="90" spans="1:11" ht="15.75" customHeight="1" thickBot="1" x14ac:dyDescent="0.25">
      <c r="A90" s="179" t="s">
        <v>194</v>
      </c>
      <c r="B90" s="180"/>
      <c r="C90" s="180"/>
      <c r="D90" s="181"/>
      <c r="E90" s="86">
        <f>SUM(E83:E89)</f>
        <v>19679.48333333333</v>
      </c>
      <c r="F90" s="86">
        <f>SUM(F83:F89)</f>
        <v>23968.722222222223</v>
      </c>
      <c r="G90" s="120">
        <f t="shared" ref="G90:G91" si="26">(F90-E90)/E90</f>
        <v>0.21795485258618205</v>
      </c>
      <c r="H90" s="86">
        <f>SUM(H83:H89)</f>
        <v>22999.888888888891</v>
      </c>
      <c r="I90" s="111">
        <f t="shared" ref="I90:I91" si="27">(F90-H90)/H90</f>
        <v>4.212339190044391E-2</v>
      </c>
    </row>
    <row r="91" spans="1:11" ht="15.75" customHeight="1" thickBot="1" x14ac:dyDescent="0.25">
      <c r="A91" s="179" t="s">
        <v>195</v>
      </c>
      <c r="B91" s="180"/>
      <c r="C91" s="180"/>
      <c r="D91" s="181"/>
      <c r="E91" s="106">
        <f>SUM(E90+E81+E74+E66+E55+E47+E39+E32)</f>
        <v>354474.92739781749</v>
      </c>
      <c r="F91" s="106">
        <f>SUM(F32,F39,F47,F55,F66,F74,F81,F90)</f>
        <v>441461.10317460319</v>
      </c>
      <c r="G91" s="108">
        <f t="shared" si="26"/>
        <v>0.24539443851599554</v>
      </c>
      <c r="H91" s="106">
        <f>SUM(H32,H39,H47,H55,H66,H74,H81,H90)</f>
        <v>437905.69603174599</v>
      </c>
      <c r="I91" s="121">
        <f t="shared" si="27"/>
        <v>8.1191159993485376E-3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73" t="s">
        <v>3</v>
      </c>
      <c r="B13" s="173"/>
      <c r="C13" s="175" t="s">
        <v>0</v>
      </c>
      <c r="D13" s="169" t="s">
        <v>207</v>
      </c>
      <c r="E13" s="169" t="s">
        <v>208</v>
      </c>
      <c r="F13" s="169" t="s">
        <v>209</v>
      </c>
      <c r="G13" s="169" t="s">
        <v>210</v>
      </c>
      <c r="H13" s="169" t="s">
        <v>211</v>
      </c>
      <c r="I13" s="169" t="s">
        <v>212</v>
      </c>
    </row>
    <row r="14" spans="1:9" ht="24.75" customHeight="1" thickBot="1" x14ac:dyDescent="0.25">
      <c r="A14" s="174"/>
      <c r="B14" s="174"/>
      <c r="C14" s="176"/>
      <c r="D14" s="189"/>
      <c r="E14" s="189"/>
      <c r="F14" s="189"/>
      <c r="G14" s="170"/>
      <c r="H14" s="189"/>
      <c r="I14" s="189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2125</v>
      </c>
      <c r="E16" s="42">
        <v>2000</v>
      </c>
      <c r="F16" s="134">
        <v>1750</v>
      </c>
      <c r="G16" s="42">
        <v>2000</v>
      </c>
      <c r="H16" s="134">
        <v>1833</v>
      </c>
      <c r="I16" s="140">
        <v>1941.6</v>
      </c>
    </row>
    <row r="17" spans="1:9" ht="16.5" x14ac:dyDescent="0.3">
      <c r="A17" s="92"/>
      <c r="B17" s="153" t="s">
        <v>5</v>
      </c>
      <c r="C17" s="159" t="s">
        <v>164</v>
      </c>
      <c r="D17" s="93">
        <v>1750</v>
      </c>
      <c r="E17" s="46">
        <v>3000</v>
      </c>
      <c r="F17" s="93">
        <v>1750</v>
      </c>
      <c r="G17" s="46">
        <v>2250</v>
      </c>
      <c r="H17" s="93">
        <v>2666</v>
      </c>
      <c r="I17" s="142">
        <v>2283.1999999999998</v>
      </c>
    </row>
    <row r="18" spans="1:9" ht="16.5" x14ac:dyDescent="0.3">
      <c r="A18" s="92"/>
      <c r="B18" s="153" t="s">
        <v>6</v>
      </c>
      <c r="C18" s="159" t="s">
        <v>165</v>
      </c>
      <c r="D18" s="93">
        <v>3000</v>
      </c>
      <c r="E18" s="46">
        <v>3500</v>
      </c>
      <c r="F18" s="93">
        <v>1000</v>
      </c>
      <c r="G18" s="46">
        <v>3500</v>
      </c>
      <c r="H18" s="93">
        <v>1916</v>
      </c>
      <c r="I18" s="142">
        <v>2583.1999999999998</v>
      </c>
    </row>
    <row r="19" spans="1:9" ht="16.5" x14ac:dyDescent="0.3">
      <c r="A19" s="92"/>
      <c r="B19" s="153" t="s">
        <v>7</v>
      </c>
      <c r="C19" s="159" t="s">
        <v>166</v>
      </c>
      <c r="D19" s="93">
        <v>850</v>
      </c>
      <c r="E19" s="46">
        <v>500</v>
      </c>
      <c r="F19" s="93">
        <v>875</v>
      </c>
      <c r="G19" s="46">
        <v>1000</v>
      </c>
      <c r="H19" s="93">
        <v>833</v>
      </c>
      <c r="I19" s="142">
        <v>811.6</v>
      </c>
    </row>
    <row r="20" spans="1:9" ht="16.5" x14ac:dyDescent="0.3">
      <c r="A20" s="92"/>
      <c r="B20" s="153" t="s">
        <v>8</v>
      </c>
      <c r="C20" s="159" t="s">
        <v>167</v>
      </c>
      <c r="D20" s="93"/>
      <c r="E20" s="46">
        <v>10000</v>
      </c>
      <c r="F20" s="93">
        <v>4000</v>
      </c>
      <c r="G20" s="46">
        <v>7500</v>
      </c>
      <c r="H20" s="93">
        <v>4666</v>
      </c>
      <c r="I20" s="142">
        <v>6541.5</v>
      </c>
    </row>
    <row r="21" spans="1:9" ht="16.5" x14ac:dyDescent="0.3">
      <c r="A21" s="92"/>
      <c r="B21" s="153" t="s">
        <v>9</v>
      </c>
      <c r="C21" s="159" t="s">
        <v>168</v>
      </c>
      <c r="D21" s="93">
        <v>2950</v>
      </c>
      <c r="E21" s="46">
        <v>3500</v>
      </c>
      <c r="F21" s="93">
        <v>1375</v>
      </c>
      <c r="G21" s="46">
        <v>3250</v>
      </c>
      <c r="H21" s="93">
        <v>3166</v>
      </c>
      <c r="I21" s="142">
        <v>2848.2</v>
      </c>
    </row>
    <row r="22" spans="1:9" ht="16.5" x14ac:dyDescent="0.3">
      <c r="A22" s="92"/>
      <c r="B22" s="153" t="s">
        <v>10</v>
      </c>
      <c r="C22" s="159" t="s">
        <v>169</v>
      </c>
      <c r="D22" s="93">
        <v>1625</v>
      </c>
      <c r="E22" s="46">
        <v>1500</v>
      </c>
      <c r="F22" s="93">
        <v>1250</v>
      </c>
      <c r="G22" s="46">
        <v>1500</v>
      </c>
      <c r="H22" s="93">
        <v>1000</v>
      </c>
      <c r="I22" s="142">
        <v>1375</v>
      </c>
    </row>
    <row r="23" spans="1:9" ht="16.5" x14ac:dyDescent="0.3">
      <c r="A23" s="92"/>
      <c r="B23" s="153" t="s">
        <v>11</v>
      </c>
      <c r="C23" s="159" t="s">
        <v>170</v>
      </c>
      <c r="D23" s="93">
        <v>750</v>
      </c>
      <c r="E23" s="46">
        <v>500</v>
      </c>
      <c r="F23" s="93">
        <v>437.5</v>
      </c>
      <c r="G23" s="46">
        <v>500</v>
      </c>
      <c r="H23" s="93">
        <v>500</v>
      </c>
      <c r="I23" s="142">
        <v>537.5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875</v>
      </c>
      <c r="H24" s="93">
        <v>750</v>
      </c>
      <c r="I24" s="142">
        <v>656.25</v>
      </c>
    </row>
    <row r="25" spans="1:9" ht="16.5" x14ac:dyDescent="0.3">
      <c r="A25" s="92"/>
      <c r="B25" s="153" t="s">
        <v>13</v>
      </c>
      <c r="C25" s="159" t="s">
        <v>172</v>
      </c>
      <c r="D25" s="93">
        <v>500</v>
      </c>
      <c r="E25" s="46">
        <v>500</v>
      </c>
      <c r="F25" s="93">
        <v>500</v>
      </c>
      <c r="G25" s="46">
        <v>875</v>
      </c>
      <c r="H25" s="93">
        <v>500</v>
      </c>
      <c r="I25" s="142">
        <v>575</v>
      </c>
    </row>
    <row r="26" spans="1:9" ht="16.5" x14ac:dyDescent="0.3">
      <c r="A26" s="92"/>
      <c r="B26" s="153" t="s">
        <v>14</v>
      </c>
      <c r="C26" s="159" t="s">
        <v>173</v>
      </c>
      <c r="D26" s="93">
        <v>390</v>
      </c>
      <c r="E26" s="46">
        <v>500</v>
      </c>
      <c r="F26" s="93">
        <v>500</v>
      </c>
      <c r="G26" s="46">
        <v>500</v>
      </c>
      <c r="H26" s="93">
        <v>500</v>
      </c>
      <c r="I26" s="142">
        <v>478</v>
      </c>
    </row>
    <row r="27" spans="1:9" ht="16.5" x14ac:dyDescent="0.3">
      <c r="A27" s="92"/>
      <c r="B27" s="153" t="s">
        <v>15</v>
      </c>
      <c r="C27" s="159" t="s">
        <v>174</v>
      </c>
      <c r="D27" s="93">
        <v>1250</v>
      </c>
      <c r="E27" s="46">
        <v>1500</v>
      </c>
      <c r="F27" s="93">
        <v>1500</v>
      </c>
      <c r="G27" s="46">
        <v>1250</v>
      </c>
      <c r="H27" s="93">
        <v>1333</v>
      </c>
      <c r="I27" s="142">
        <v>1366.6</v>
      </c>
    </row>
    <row r="28" spans="1:9" ht="16.5" x14ac:dyDescent="0.3">
      <c r="A28" s="92"/>
      <c r="B28" s="153" t="s">
        <v>16</v>
      </c>
      <c r="C28" s="159" t="s">
        <v>175</v>
      </c>
      <c r="D28" s="93">
        <v>390</v>
      </c>
      <c r="E28" s="46">
        <v>500</v>
      </c>
      <c r="F28" s="93">
        <v>500</v>
      </c>
      <c r="G28" s="46">
        <v>500</v>
      </c>
      <c r="H28" s="93">
        <v>583</v>
      </c>
      <c r="I28" s="142">
        <v>494.6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1750</v>
      </c>
      <c r="F29" s="93"/>
      <c r="G29" s="46">
        <v>1250</v>
      </c>
      <c r="H29" s="93">
        <v>1166</v>
      </c>
      <c r="I29" s="142">
        <v>1388.6666666666667</v>
      </c>
    </row>
    <row r="30" spans="1:9" ht="16.5" x14ac:dyDescent="0.3">
      <c r="A30" s="92"/>
      <c r="B30" s="153" t="s">
        <v>18</v>
      </c>
      <c r="C30" s="159" t="s">
        <v>177</v>
      </c>
      <c r="D30" s="93">
        <v>1200</v>
      </c>
      <c r="E30" s="46">
        <v>2500</v>
      </c>
      <c r="F30" s="93">
        <v>2250</v>
      </c>
      <c r="G30" s="46">
        <v>1325</v>
      </c>
      <c r="H30" s="93">
        <v>1333</v>
      </c>
      <c r="I30" s="142">
        <v>1721.6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1495</v>
      </c>
      <c r="E31" s="49">
        <v>1500</v>
      </c>
      <c r="F31" s="135">
        <v>2000</v>
      </c>
      <c r="G31" s="49">
        <v>1500</v>
      </c>
      <c r="H31" s="135">
        <v>1333</v>
      </c>
      <c r="I31" s="95">
        <v>1565.6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2475</v>
      </c>
      <c r="E33" s="42">
        <v>3000</v>
      </c>
      <c r="F33" s="134">
        <v>2250</v>
      </c>
      <c r="G33" s="42">
        <v>3000</v>
      </c>
      <c r="H33" s="134">
        <v>2166</v>
      </c>
      <c r="I33" s="140">
        <v>2578.1999999999998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1750</v>
      </c>
      <c r="E34" s="46">
        <v>3000</v>
      </c>
      <c r="F34" s="93">
        <v>2250</v>
      </c>
      <c r="G34" s="46">
        <v>3000</v>
      </c>
      <c r="H34" s="93">
        <v>2166</v>
      </c>
      <c r="I34" s="142">
        <v>2433.1999999999998</v>
      </c>
    </row>
    <row r="35" spans="1:9" ht="16.5" x14ac:dyDescent="0.3">
      <c r="A35" s="92"/>
      <c r="B35" s="144" t="s">
        <v>28</v>
      </c>
      <c r="C35" s="15" t="s">
        <v>181</v>
      </c>
      <c r="D35" s="93">
        <v>1375</v>
      </c>
      <c r="E35" s="46">
        <v>1250</v>
      </c>
      <c r="F35" s="93">
        <v>1500</v>
      </c>
      <c r="G35" s="46">
        <v>1375</v>
      </c>
      <c r="H35" s="93">
        <v>1333</v>
      </c>
      <c r="I35" s="142">
        <v>1366.6</v>
      </c>
    </row>
    <row r="36" spans="1:9" ht="16.5" x14ac:dyDescent="0.3">
      <c r="A36" s="92"/>
      <c r="B36" s="141" t="s">
        <v>29</v>
      </c>
      <c r="C36" s="15" t="s">
        <v>182</v>
      </c>
      <c r="D36" s="93">
        <v>1725</v>
      </c>
      <c r="E36" s="46">
        <v>1750</v>
      </c>
      <c r="F36" s="93">
        <v>1750</v>
      </c>
      <c r="G36" s="46">
        <v>2000</v>
      </c>
      <c r="H36" s="93">
        <v>1083</v>
      </c>
      <c r="I36" s="142">
        <v>1661.6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1375</v>
      </c>
      <c r="E37" s="49">
        <v>1500</v>
      </c>
      <c r="F37" s="135">
        <v>2250</v>
      </c>
      <c r="G37" s="49">
        <v>1500</v>
      </c>
      <c r="H37" s="135">
        <v>1000</v>
      </c>
      <c r="I37" s="95">
        <v>1525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30000</v>
      </c>
      <c r="E39" s="42">
        <v>36000</v>
      </c>
      <c r="F39" s="42">
        <v>40000</v>
      </c>
      <c r="G39" s="42">
        <v>29000</v>
      </c>
      <c r="H39" s="42">
        <v>30000</v>
      </c>
      <c r="I39" s="140">
        <v>33000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17000</v>
      </c>
      <c r="E40" s="49">
        <v>22000</v>
      </c>
      <c r="F40" s="49">
        <v>18000</v>
      </c>
      <c r="G40" s="49">
        <v>17000</v>
      </c>
      <c r="H40" s="49">
        <v>19333</v>
      </c>
      <c r="I40" s="95">
        <v>18666.599999999999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24-02-2020</vt:lpstr>
      <vt:lpstr>By Order</vt:lpstr>
      <vt:lpstr>All Stores</vt:lpstr>
      <vt:lpstr>'24-02-2020'!Print_Titles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2020-02-20T10:35:08Z</cp:lastPrinted>
  <dcterms:created xsi:type="dcterms:W3CDTF">2010-10-20T06:23:14Z</dcterms:created>
  <dcterms:modified xsi:type="dcterms:W3CDTF">2020-03-02T08:47:35Z</dcterms:modified>
</cp:coreProperties>
</file>