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185" yWindow="-15" windowWidth="7200" windowHeight="5085" tabRatio="599" activeTab="4"/>
  </bookViews>
  <sheets>
    <sheet name="Supermarkets" sheetId="5" r:id="rId1"/>
    <sheet name="stores" sheetId="7" r:id="rId2"/>
    <sheet name="Comp" sheetId="8" r:id="rId3"/>
    <sheet name="02-03-2020" sheetId="9" r:id="rId4"/>
    <sheet name="By Order" sheetId="11" r:id="rId5"/>
    <sheet name="All Stores" sheetId="12" r:id="rId6"/>
  </sheets>
  <definedNames>
    <definedName name="_xlnm.Print_Titles" localSheetId="3">'02-03-2020'!$12:$14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0" i="11" l="1"/>
  <c r="G80" i="11"/>
  <c r="I76" i="11"/>
  <c r="G76" i="11"/>
  <c r="I77" i="11"/>
  <c r="G77" i="11"/>
  <c r="I79" i="11"/>
  <c r="G79" i="11"/>
  <c r="I78" i="11"/>
  <c r="G78" i="11"/>
  <c r="I87" i="11"/>
  <c r="G87" i="11"/>
  <c r="I83" i="11"/>
  <c r="G83" i="11"/>
  <c r="I85" i="11"/>
  <c r="G85" i="11"/>
  <c r="I86" i="11"/>
  <c r="G86" i="11"/>
  <c r="I84" i="11"/>
  <c r="G84" i="11"/>
  <c r="I89" i="11"/>
  <c r="G89" i="11"/>
  <c r="I88" i="11"/>
  <c r="G88" i="11"/>
  <c r="I70" i="11"/>
  <c r="G70" i="11"/>
  <c r="I68" i="11"/>
  <c r="G68" i="11"/>
  <c r="I72" i="11"/>
  <c r="G72" i="11"/>
  <c r="I71" i="11"/>
  <c r="G71" i="11"/>
  <c r="I69" i="11"/>
  <c r="G69" i="11"/>
  <c r="I73" i="11"/>
  <c r="G73" i="11"/>
  <c r="I58" i="11"/>
  <c r="G58" i="11"/>
  <c r="I59" i="11"/>
  <c r="G59" i="11"/>
  <c r="I60" i="11"/>
  <c r="G60" i="11"/>
  <c r="I57" i="11"/>
  <c r="G57" i="11"/>
  <c r="I65" i="11"/>
  <c r="G65" i="11"/>
  <c r="I63" i="11"/>
  <c r="G63" i="11"/>
  <c r="I62" i="11"/>
  <c r="G62" i="11"/>
  <c r="I64" i="11"/>
  <c r="G64" i="11"/>
  <c r="I61" i="11"/>
  <c r="G61" i="11"/>
  <c r="I52" i="11"/>
  <c r="G52" i="11"/>
  <c r="I49" i="11"/>
  <c r="G49" i="11"/>
  <c r="I54" i="11"/>
  <c r="G54" i="11"/>
  <c r="I50" i="11"/>
  <c r="G50" i="11"/>
  <c r="I53" i="11"/>
  <c r="G53" i="11"/>
  <c r="I51" i="11"/>
  <c r="G51" i="11"/>
  <c r="I41" i="11"/>
  <c r="G41" i="11"/>
  <c r="I43" i="11"/>
  <c r="G43" i="11"/>
  <c r="I42" i="11"/>
  <c r="G42" i="11"/>
  <c r="I45" i="11"/>
  <c r="G45" i="11"/>
  <c r="I46" i="11"/>
  <c r="G46" i="11"/>
  <c r="I44" i="11"/>
  <c r="G44" i="11"/>
  <c r="I36" i="11"/>
  <c r="G36" i="11"/>
  <c r="I34" i="11"/>
  <c r="G34" i="11"/>
  <c r="I38" i="11"/>
  <c r="G38" i="11"/>
  <c r="I35" i="11"/>
  <c r="G35" i="11"/>
  <c r="I37" i="11"/>
  <c r="G37" i="11"/>
  <c r="I18" i="11"/>
  <c r="G18" i="11"/>
  <c r="I23" i="11"/>
  <c r="G23" i="11"/>
  <c r="I30" i="11"/>
  <c r="G30" i="11"/>
  <c r="I20" i="11"/>
  <c r="G20" i="11"/>
  <c r="I26" i="11"/>
  <c r="G26" i="11"/>
  <c r="I24" i="11"/>
  <c r="G24" i="11"/>
  <c r="I19" i="11"/>
  <c r="G19" i="11"/>
  <c r="I16" i="11"/>
  <c r="G16" i="11"/>
  <c r="I22" i="11"/>
  <c r="G22" i="11"/>
  <c r="I21" i="11"/>
  <c r="G21" i="11"/>
  <c r="I17" i="11"/>
  <c r="G17" i="11"/>
  <c r="I31" i="11"/>
  <c r="G31" i="11"/>
  <c r="I29" i="11"/>
  <c r="G29" i="11"/>
  <c r="I27" i="11"/>
  <c r="G27" i="11"/>
  <c r="I28" i="11"/>
  <c r="G28" i="11"/>
  <c r="I25" i="11"/>
  <c r="G25" i="11"/>
  <c r="D40" i="8" l="1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I17" i="9" l="1"/>
  <c r="I15" i="5" l="1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G34" i="7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H74" i="1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H90" i="11" l="1"/>
  <c r="F90" i="11"/>
  <c r="H81" i="11"/>
  <c r="F81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<sst xmlns="http://schemas.openxmlformats.org/spreadsheetml/2006/main" count="848" uniqueCount="225">
  <si>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</si>
  <si>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</si>
  <si>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</si>
  <si>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</si>
  <si>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</si>
  <si>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</si>
  <si>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</si>
  <si>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</si>
  <si>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</si>
  <si>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</si>
  <si>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</si>
  <si>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</si>
  <si>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</si>
  <si>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</si>
  <si>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</si>
  <si>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</si>
  <si>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</si>
  <si>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</si>
  <si>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</si>
  <si>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</si>
  <si>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</si>
  <si>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</si>
  <si>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</si>
  <si>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</si>
  <si>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</si>
  <si>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</si>
  <si>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</si>
  <si>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</si>
  <si>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</si>
  <si>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</si>
  <si>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</si>
  <si>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</si>
  <si>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</si>
  <si>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</si>
  <si>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</si>
  <si>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</si>
  <si>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</si>
  <si>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</si>
  <si>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</si>
  <si>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</si>
  <si>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</si>
  <si>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</si>
  <si>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</si>
  <si>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</si>
  <si>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</si>
  <si>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</si>
  <si>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</si>
  <si>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</si>
  <si>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</si>
  <si>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</si>
  <si>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</si>
  <si>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</si>
  <si>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</si>
  <si>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</si>
  <si>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</si>
  <si>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</si>
  <si>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</si>
  <si>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</si>
  <si>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</si>
  <si>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</si>
  <si>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</si>
  <si>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</si>
  <si>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</si>
  <si>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</si>
  <si>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</si>
  <si>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</si>
  <si>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</si>
  <si>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</si>
  <si>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</si>
  <si>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</si>
  <si>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</si>
  <si>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</si>
  <si>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</si>
  <si>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</si>
  <si>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</si>
  <si>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</si>
  <si>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</si>
  <si>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</si>
  <si>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</si>
  <si>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</si>
  <si>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</si>
  <si>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</si>
  <si>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</si>
  <si>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</si>
  <si>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</si>
  <si>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</si>
  <si>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</si>
  <si>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</si>
  <si>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</si>
  <si>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</si>
  <si>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</si>
  <si>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</si>
  <si>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</si>
  <si>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</si>
  <si>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</si>
  <si>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</si>
  <si>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</si>
  <si>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</si>
  <si>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</si>
  <si>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</si>
  <si>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</si>
  <si>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</si>
  <si>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</si>
  <si>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</si>
  <si>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</si>
  <si>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</si>
  <si>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</si>
  <si>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</si>
  <si>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</si>
  <si>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</si>
  <si>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</si>
  <si>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</si>
  <si>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</si>
  <si>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</si>
  <si>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</si>
  <si>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</si>
  <si>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</si>
  <si>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</si>
  <si>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</si>
  <si>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</si>
  <si>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</si>
  <si>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</si>
  <si>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</si>
  <si>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</si>
  <si>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</si>
  <si>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</si>
  <si>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</si>
  <si>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</si>
  <si>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</si>
  <si>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</si>
  <si>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</si>
  <si>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</si>
  <si>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</si>
  <si>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</si>
  <si>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</si>
  <si>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</si>
  <si>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</si>
  <si>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</si>
  <si>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</si>
  <si>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</si>
  <si>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</si>
  <si>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</si>
  <si>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</si>
  <si>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</si>
  <si>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</si>
  <si>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</si>
  <si>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</si>
  <si>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</si>
  <si>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</si>
  <si>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</si>
  <si>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</si>
  <si>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</si>
  <si>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</si>
  <si>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</si>
  <si>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</si>
  <si>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</si>
  <si>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</si>
  <si>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</si>
  <si>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</si>
  <si>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</si>
  <si>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</si>
  <si>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</si>
  <si>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</si>
  <si>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</si>
  <si>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</si>
  <si>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</si>
  <si>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</si>
  <si>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</si>
  <si>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</si>
  <si>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</si>
  <si>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</si>
  <si>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</si>
  <si>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</si>
  <si>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</si>
  <si>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</si>
  <si>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</si>
  <si>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</si>
  <si>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</si>
  <si>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</si>
  <si>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</si>
  <si>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</si>
  <si>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</si>
  <si>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</si>
  <si>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</si>
  <si>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</si>
  <si>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</si>
  <si>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</si>
  <si>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</si>
  <si>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</si>
  <si>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</si>
  <si>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</si>
  <si>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</si>
  <si>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</si>
  <si>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</si>
  <si>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</si>
  <si>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</si>
  <si>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</si>
  <si>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</si>
  <si>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</si>
  <si>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</si>
  <si>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</si>
  <si>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</si>
  <si>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</si>
  <si>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</si>
  <si>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</si>
  <si>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</si>
  <si>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</si>
  <si>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</si>
  <si>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</si>
  <si>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</si>
  <si>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</si>
  <si>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</si>
  <si>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</si>
  <si>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</si>
  <si>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</si>
  <si>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</si>
  <si>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</si>
  <si>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أسعار  السوبرماركات في 24-02-2020 (ل.ل.)</t>
  </si>
  <si>
    <t>معدل أسعار المحلات والملاحم في 24-02-2020 (ل.ل.)</t>
  </si>
  <si>
    <t>المعدل العام للأسعار في 24-02-2020  (ل.ل.)</t>
  </si>
  <si>
    <t xml:space="preserve"> التاريخ 2 آذار 2020</t>
  </si>
  <si>
    <t>معدل أسعار  السوبرماركات في 02-03-2020 (ل.ل.)</t>
  </si>
  <si>
    <t>معدل الأسعار في آذار 2019 (ل.ل.)</t>
  </si>
  <si>
    <t>معدل أسعار المحلات والملاحم في 02-03-2020 (ل.ل.)</t>
  </si>
  <si>
    <t>المعدل العام للأسعار في 02-03-2020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</si>
</sst>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right" indent="1"/>
    </xf>
    <xf numFmtId="1" fontId="14" fillId="2" borderId="13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1" fontId="1" fillId="2" borderId="23" xfId="0" applyNumberFormat="1" applyFont="1" applyFill="1" applyBorder="1" applyAlignment="1">
      <alignment horizontal="center"/>
    </xf>
    <xf numFmtId="0" fontId="4" fillId="0" borderId="36" xfId="0" applyFont="1" applyBorder="1" applyAlignment="1">
      <alignment horizontal="right" vertical="center" indent="1"/>
    </xf>
    <xf numFmtId="0" fontId="4" fillId="0" borderId="37" xfId="0" applyFont="1" applyBorder="1" applyAlignment="1">
      <alignment horizontal="right" vertical="center" indent="1"/>
    </xf>
    <xf numFmtId="0" fontId="4" fillId="0" borderId="38" xfId="0" applyFont="1" applyBorder="1" applyAlignment="1">
      <alignment horizontal="right" vertical="center" inden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62" t="s">
        <v>202</v>
      </c>
      <c r="B9" s="162"/>
      <c r="C9" s="162"/>
      <c r="D9" s="162"/>
      <c r="E9" s="162"/>
      <c r="F9" s="162"/>
      <c r="G9" s="162"/>
      <c r="H9" s="162"/>
      <c r="I9" s="162"/>
    </row>
    <row r="10" spans="1:9" ht="18" x14ac:dyDescent="0.2">
      <c r="A10" s="2" t="s">
        <v>220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63" t="s">
        <v>3</v>
      </c>
      <c r="B12" s="169"/>
      <c r="C12" s="167" t="s">
        <v>0</v>
      </c>
      <c r="D12" s="165" t="s">
        <v>23</v>
      </c>
      <c r="E12" s="165" t="s">
        <v>222</v>
      </c>
      <c r="F12" s="165" t="s">
        <v>221</v>
      </c>
      <c r="G12" s="165" t="s">
        <v>197</v>
      </c>
      <c r="H12" s="165" t="s">
        <v>217</v>
      </c>
      <c r="I12" s="165" t="s">
        <v>187</v>
      </c>
    </row>
    <row r="13" spans="1:9" ht="38.25" customHeight="1" thickBot="1" x14ac:dyDescent="0.25">
      <c r="A13" s="164"/>
      <c r="B13" s="170"/>
      <c r="C13" s="168"/>
      <c r="D13" s="166"/>
      <c r="E13" s="166"/>
      <c r="F13" s="166"/>
      <c r="G13" s="166"/>
      <c r="H13" s="166"/>
      <c r="I13" s="166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1977.35</v>
      </c>
      <c r="F15" s="43">
        <v>1739</v>
      </c>
      <c r="G15" s="45">
        <f t="shared" ref="G15:G30" si="0">(F15-E15)/E15</f>
        <v>-0.12054011682302067</v>
      </c>
      <c r="H15" s="43">
        <v>1864</v>
      </c>
      <c r="I15" s="45">
        <f>(F15-H15)/H15</f>
        <v>-6.7060085836909866E-2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1700.2249999999999</v>
      </c>
      <c r="F16" s="47">
        <v>2437.5555555555557</v>
      </c>
      <c r="G16" s="48">
        <f t="shared" si="0"/>
        <v>0.43366645917778868</v>
      </c>
      <c r="H16" s="47">
        <v>2859.7777777777778</v>
      </c>
      <c r="I16" s="44">
        <f t="shared" ref="I16:I30" si="1">(F16-H16)/H16</f>
        <v>-0.1476416193954464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2439.4832500000002</v>
      </c>
      <c r="F17" s="47">
        <v>2204.2222222222222</v>
      </c>
      <c r="G17" s="48">
        <f t="shared" si="0"/>
        <v>-9.6438878101654538E-2</v>
      </c>
      <c r="H17" s="47">
        <v>2092</v>
      </c>
      <c r="I17" s="44">
        <f>(F17-H17)/H17</f>
        <v>5.3643509666454196E-2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988.97499999999991</v>
      </c>
      <c r="F18" s="47">
        <v>933.7</v>
      </c>
      <c r="G18" s="48">
        <f t="shared" si="0"/>
        <v>-5.5891200485350859E-2</v>
      </c>
      <c r="H18" s="47">
        <v>969.7</v>
      </c>
      <c r="I18" s="44">
        <f t="shared" si="1"/>
        <v>-3.7124883984737546E-2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6402.2943611111114</v>
      </c>
      <c r="F19" s="47">
        <v>7454.75</v>
      </c>
      <c r="G19" s="48">
        <f>(F19-E19)/E19</f>
        <v>0.1643872617419353</v>
      </c>
      <c r="H19" s="47">
        <v>6066</v>
      </c>
      <c r="I19" s="44">
        <f>(F19-H19)/H19</f>
        <v>0.22893999340586876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1683.2375</v>
      </c>
      <c r="F20" s="47">
        <v>2929</v>
      </c>
      <c r="G20" s="48">
        <f t="shared" si="0"/>
        <v>0.74009906504578238</v>
      </c>
      <c r="H20" s="47">
        <v>3318</v>
      </c>
      <c r="I20" s="44">
        <f t="shared" si="1"/>
        <v>-0.11723930078360457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1263.5125</v>
      </c>
      <c r="F21" s="47">
        <v>1344</v>
      </c>
      <c r="G21" s="48">
        <f t="shared" si="0"/>
        <v>6.3701387995765732E-2</v>
      </c>
      <c r="H21" s="47">
        <v>1339.9</v>
      </c>
      <c r="I21" s="44">
        <f t="shared" si="1"/>
        <v>3.059929845510791E-3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447.66249999999997</v>
      </c>
      <c r="F22" s="47">
        <v>517.29999999999995</v>
      </c>
      <c r="G22" s="48">
        <f t="shared" si="0"/>
        <v>0.15555803758411749</v>
      </c>
      <c r="H22" s="47">
        <v>537.29999999999995</v>
      </c>
      <c r="I22" s="44">
        <f t="shared" si="1"/>
        <v>-3.7223152801042249E-2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532.71249999999998</v>
      </c>
      <c r="F23" s="47">
        <v>589</v>
      </c>
      <c r="G23" s="48">
        <f t="shared" si="0"/>
        <v>0.10566205974141779</v>
      </c>
      <c r="H23" s="47">
        <v>719</v>
      </c>
      <c r="I23" s="44">
        <f t="shared" si="1"/>
        <v>-0.1808066759388039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544.46249999999998</v>
      </c>
      <c r="F24" s="47">
        <v>643.33333333333337</v>
      </c>
      <c r="G24" s="48">
        <f t="shared" si="0"/>
        <v>0.18159346756357581</v>
      </c>
      <c r="H24" s="47">
        <v>726.66666666666663</v>
      </c>
      <c r="I24" s="44">
        <f t="shared" si="1"/>
        <v>-0.1146788990825687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540.4</v>
      </c>
      <c r="F25" s="47">
        <v>599</v>
      </c>
      <c r="G25" s="48">
        <f t="shared" si="0"/>
        <v>0.10843819393042195</v>
      </c>
      <c r="H25" s="47">
        <v>634</v>
      </c>
      <c r="I25" s="44">
        <f t="shared" si="1"/>
        <v>-5.5205047318611984E-2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1692.6</v>
      </c>
      <c r="F26" s="47">
        <v>1989.8</v>
      </c>
      <c r="G26" s="48">
        <f t="shared" si="0"/>
        <v>0.17558785300720789</v>
      </c>
      <c r="H26" s="47">
        <v>2059.8000000000002</v>
      </c>
      <c r="I26" s="44">
        <f t="shared" si="1"/>
        <v>-3.39838819302846E-2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569.04999999999995</v>
      </c>
      <c r="F27" s="47">
        <v>543.33333333333337</v>
      </c>
      <c r="G27" s="48">
        <f t="shared" si="0"/>
        <v>-4.519227953021103E-2</v>
      </c>
      <c r="H27" s="47">
        <v>660</v>
      </c>
      <c r="I27" s="44">
        <f t="shared" si="1"/>
        <v>-0.17676767676767671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1475.8375000000001</v>
      </c>
      <c r="F28" s="47">
        <v>1367.8</v>
      </c>
      <c r="G28" s="48">
        <f t="shared" si="0"/>
        <v>-7.3204197616607611E-2</v>
      </c>
      <c r="H28" s="47">
        <v>1218.8</v>
      </c>
      <c r="I28" s="44">
        <f t="shared" si="1"/>
        <v>0.12225139481457171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1349.2770833333334</v>
      </c>
      <c r="F29" s="47">
        <v>1908.8888888888889</v>
      </c>
      <c r="G29" s="48">
        <f t="shared" si="0"/>
        <v>0.41474935909610028</v>
      </c>
      <c r="H29" s="47">
        <v>1908.8888888888889</v>
      </c>
      <c r="I29" s="44">
        <f t="shared" si="1"/>
        <v>0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1288.9749999999999</v>
      </c>
      <c r="F30" s="50">
        <v>1231.8</v>
      </c>
      <c r="G30" s="51">
        <f t="shared" si="0"/>
        <v>-4.4356950289959042E-2</v>
      </c>
      <c r="H30" s="50">
        <v>1383.8</v>
      </c>
      <c r="I30" s="56">
        <f t="shared" si="1"/>
        <v>-0.10984246278363925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2382.1104999999998</v>
      </c>
      <c r="F32" s="43">
        <v>2371</v>
      </c>
      <c r="G32" s="45">
        <f>(F32-E32)/E32</f>
        <v>-4.6641413150228656E-3</v>
      </c>
      <c r="H32" s="43">
        <v>2272</v>
      </c>
      <c r="I32" s="44">
        <f>(F32-H32)/H32</f>
        <v>4.3573943661971828E-2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2222.00425</v>
      </c>
      <c r="F33" s="47">
        <v>2440</v>
      </c>
      <c r="G33" s="48">
        <f>(F33-E33)/E33</f>
        <v>9.810771064006743E-2</v>
      </c>
      <c r="H33" s="47">
        <v>2397</v>
      </c>
      <c r="I33" s="44">
        <f>(F33-H33)/H33</f>
        <v>1.7939090529828953E-2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1641.675</v>
      </c>
      <c r="F34" s="47">
        <v>1468.8</v>
      </c>
      <c r="G34" s="48">
        <f>(F34-E34)/E34</f>
        <v>-0.10530403398967518</v>
      </c>
      <c r="H34" s="47">
        <v>1479.8</v>
      </c>
      <c r="I34" s="44">
        <f>(F34-H34)/H34</f>
        <v>-7.4334369509393167E-3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1504.1946250000001</v>
      </c>
      <c r="F35" s="47">
        <v>1242</v>
      </c>
      <c r="G35" s="48">
        <f>(F35-E35)/E35</f>
        <v>-0.17430897614063742</v>
      </c>
      <c r="H35" s="47">
        <v>1669</v>
      </c>
      <c r="I35" s="44">
        <f>(F35-H35)/H35</f>
        <v>-0.25584182144997003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1017.375</v>
      </c>
      <c r="F36" s="50">
        <v>1427.8</v>
      </c>
      <c r="G36" s="51">
        <f>(F36-E36)/E36</f>
        <v>0.40341565302862753</v>
      </c>
      <c r="H36" s="50">
        <v>1313.8</v>
      </c>
      <c r="I36" s="56">
        <f>(F36-H36)/H36</f>
        <v>8.6771198051453807E-2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26476.772222222222</v>
      </c>
      <c r="F38" s="43">
        <v>33875.333333333336</v>
      </c>
      <c r="G38" s="45">
        <f t="shared" ref="G38:G43" si="2">(F38-E38)/E38</f>
        <v>0.27943591647102012</v>
      </c>
      <c r="H38" s="43">
        <v>34158.666666666664</v>
      </c>
      <c r="I38" s="44">
        <f t="shared" ref="I38:I43" si="3">(F38-H38)/H38</f>
        <v>-8.29462508294611E-3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15531.244444444445</v>
      </c>
      <c r="F39" s="57">
        <v>21648.666666666668</v>
      </c>
      <c r="G39" s="48">
        <f t="shared" si="2"/>
        <v>0.39387843286507779</v>
      </c>
      <c r="H39" s="57">
        <v>21704.222222222223</v>
      </c>
      <c r="I39" s="44">
        <f>(F39-H39)/H39</f>
        <v>-2.5596658100318051E-3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10705.6875</v>
      </c>
      <c r="F40" s="57">
        <v>17497.25</v>
      </c>
      <c r="G40" s="48">
        <f t="shared" si="2"/>
        <v>0.63438826324792308</v>
      </c>
      <c r="H40" s="57">
        <v>17297.25</v>
      </c>
      <c r="I40" s="44">
        <f t="shared" si="3"/>
        <v>1.1562531616297389E-2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5575</v>
      </c>
      <c r="F41" s="47">
        <v>6121.2</v>
      </c>
      <c r="G41" s="48">
        <f t="shared" si="2"/>
        <v>9.7973094170403549E-2</v>
      </c>
      <c r="H41" s="47">
        <v>6243.2</v>
      </c>
      <c r="I41" s="44">
        <f t="shared" si="3"/>
        <v>-1.9541260891850334E-2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9966.3333333333321</v>
      </c>
      <c r="F42" s="47">
        <v>16815.333333333332</v>
      </c>
      <c r="G42" s="48">
        <f t="shared" si="2"/>
        <v>0.68721361918458823</v>
      </c>
      <c r="H42" s="47">
        <v>16815.333333333332</v>
      </c>
      <c r="I42" s="44">
        <f t="shared" si="3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12781.25</v>
      </c>
      <c r="F43" s="50">
        <v>13675</v>
      </c>
      <c r="G43" s="51">
        <f t="shared" si="2"/>
        <v>6.9926650366748166E-2</v>
      </c>
      <c r="H43" s="50">
        <v>14250</v>
      </c>
      <c r="I43" s="59">
        <f t="shared" si="3"/>
        <v>-4.0350877192982457E-2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6573.6666666666661</v>
      </c>
      <c r="F45" s="43">
        <v>7693.666666666667</v>
      </c>
      <c r="G45" s="45">
        <f t="shared" ref="G45:G50" si="4">(F45-E45)/E45</f>
        <v>0.17037675574260955</v>
      </c>
      <c r="H45" s="43">
        <v>7636.8</v>
      </c>
      <c r="I45" s="44">
        <f t="shared" ref="I45:I50" si="5">(F45-H45)/H45</f>
        <v>7.4463998882603692E-3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6035.333333333333</v>
      </c>
      <c r="F46" s="47">
        <v>6447.2222222222226</v>
      </c>
      <c r="G46" s="48">
        <f t="shared" si="4"/>
        <v>6.8246253543945035E-2</v>
      </c>
      <c r="H46" s="47">
        <v>6352.7777777777774</v>
      </c>
      <c r="I46" s="87">
        <f t="shared" si="5"/>
        <v>1.4866637516397154E-2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19026.428571428572</v>
      </c>
      <c r="F47" s="47">
        <v>20970</v>
      </c>
      <c r="G47" s="48">
        <f t="shared" si="4"/>
        <v>0.10215114314675069</v>
      </c>
      <c r="H47" s="47">
        <v>21220</v>
      </c>
      <c r="I47" s="87">
        <f t="shared" si="5"/>
        <v>-1.17813383600377E-2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19130.892500000002</v>
      </c>
      <c r="F48" s="47">
        <v>22484.791428571425</v>
      </c>
      <c r="G48" s="48">
        <f t="shared" si="4"/>
        <v>0.17531324942479412</v>
      </c>
      <c r="H48" s="47">
        <v>21789.375</v>
      </c>
      <c r="I48" s="87">
        <f t="shared" si="5"/>
        <v>3.1915391266221498E-2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2254.7619047619046</v>
      </c>
      <c r="F49" s="47">
        <v>2417</v>
      </c>
      <c r="G49" s="48">
        <f t="shared" si="4"/>
        <v>7.1953537486800501E-2</v>
      </c>
      <c r="H49" s="47">
        <v>2518.3333333333335</v>
      </c>
      <c r="I49" s="44">
        <f t="shared" si="5"/>
        <v>-4.0238252812706876E-2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27573.5</v>
      </c>
      <c r="F50" s="50">
        <v>35526.5</v>
      </c>
      <c r="G50" s="56">
        <f t="shared" si="4"/>
        <v>0.28842910765771484</v>
      </c>
      <c r="H50" s="50">
        <v>35010</v>
      </c>
      <c r="I50" s="59">
        <f t="shared" si="5"/>
        <v>1.4752927734932876E-2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3999</v>
      </c>
      <c r="G52" s="45">
        <f t="shared" ref="G52:G60" si="6">(F52-E52)/E52</f>
        <v>6.6400000000000001E-2</v>
      </c>
      <c r="H52" s="66">
        <v>3999</v>
      </c>
      <c r="I52" s="125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3600.25</v>
      </c>
      <c r="F53" s="70">
        <v>5467.8571428571431</v>
      </c>
      <c r="G53" s="48">
        <f t="shared" si="6"/>
        <v>0.51874373803406515</v>
      </c>
      <c r="H53" s="70">
        <v>5315</v>
      </c>
      <c r="I53" s="87">
        <f t="shared" si="7"/>
        <v>2.8759575325897107E-2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2568.75</v>
      </c>
      <c r="F54" s="70">
        <v>3942.6</v>
      </c>
      <c r="G54" s="48">
        <f t="shared" si="6"/>
        <v>0.5348321167883211</v>
      </c>
      <c r="H54" s="70">
        <v>3942.6</v>
      </c>
      <c r="I54" s="87">
        <f t="shared" si="7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4633.125</v>
      </c>
      <c r="F55" s="70">
        <v>6316</v>
      </c>
      <c r="G55" s="48">
        <f t="shared" si="6"/>
        <v>0.36322676379333602</v>
      </c>
      <c r="H55" s="70">
        <v>6316</v>
      </c>
      <c r="I55" s="87">
        <f t="shared" si="7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2042.5</v>
      </c>
      <c r="F56" s="105">
        <v>3205</v>
      </c>
      <c r="G56" s="55">
        <f t="shared" si="6"/>
        <v>0.56915544675642593</v>
      </c>
      <c r="H56" s="105">
        <v>2963.125</v>
      </c>
      <c r="I56" s="88">
        <f t="shared" si="7"/>
        <v>8.162834844969416E-2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4196.0034722222217</v>
      </c>
      <c r="F57" s="50">
        <v>5772.8</v>
      </c>
      <c r="G57" s="51">
        <f t="shared" si="6"/>
        <v>0.37578532482545829</v>
      </c>
      <c r="H57" s="50">
        <v>6128.5</v>
      </c>
      <c r="I57" s="126">
        <f t="shared" si="7"/>
        <v>-5.804030350004076E-2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5064.03125</v>
      </c>
      <c r="F58" s="68">
        <v>5710.625</v>
      </c>
      <c r="G58" s="44">
        <f t="shared" si="6"/>
        <v>0.12768360187350739</v>
      </c>
      <c r="H58" s="68">
        <v>5798.125</v>
      </c>
      <c r="I58" s="44">
        <f t="shared" si="7"/>
        <v>-1.5091085480219899E-2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4834.5</v>
      </c>
      <c r="F59" s="70">
        <v>5756.25</v>
      </c>
      <c r="G59" s="48">
        <f t="shared" si="6"/>
        <v>0.19066087496121625</v>
      </c>
      <c r="H59" s="70">
        <v>5961.25</v>
      </c>
      <c r="I59" s="44">
        <f t="shared" si="7"/>
        <v>-3.438876074648773E-2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20963.75</v>
      </c>
      <c r="F60" s="73">
        <v>24634.375</v>
      </c>
      <c r="G60" s="51">
        <f t="shared" si="6"/>
        <v>0.17509391211019021</v>
      </c>
      <c r="H60" s="73">
        <v>25720</v>
      </c>
      <c r="I60" s="51">
        <f t="shared" si="7"/>
        <v>-4.2209370139968894E-2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6367.75</v>
      </c>
      <c r="F62" s="54">
        <v>9893.5</v>
      </c>
      <c r="G62" s="45">
        <f t="shared" ref="G62:G67" si="8">(F62-E62)/E62</f>
        <v>0.55368850849986262</v>
      </c>
      <c r="H62" s="54">
        <v>9507</v>
      </c>
      <c r="I62" s="44">
        <f t="shared" ref="I62:I67" si="9">(F62-H62)/H62</f>
        <v>4.0654254759650781E-2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46491.857142857145</v>
      </c>
      <c r="F63" s="46">
        <v>48734</v>
      </c>
      <c r="G63" s="48">
        <f t="shared" si="8"/>
        <v>4.8226571166072048E-2</v>
      </c>
      <c r="H63" s="46">
        <v>49376.857142857145</v>
      </c>
      <c r="I63" s="44">
        <f t="shared" si="9"/>
        <v>-1.3019401801885251E-2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10853.333333333334</v>
      </c>
      <c r="F64" s="46">
        <v>14427.571428571429</v>
      </c>
      <c r="G64" s="48">
        <f t="shared" si="8"/>
        <v>0.3293216918216918</v>
      </c>
      <c r="H64" s="46">
        <v>14360.571428571429</v>
      </c>
      <c r="I64" s="87">
        <f t="shared" si="9"/>
        <v>4.6655525048744572E-3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7599.5</v>
      </c>
      <c r="F65" s="46">
        <v>11338.333333333334</v>
      </c>
      <c r="G65" s="48">
        <f t="shared" si="8"/>
        <v>0.49198412176239675</v>
      </c>
      <c r="H65" s="46">
        <v>11082.222222222223</v>
      </c>
      <c r="I65" s="87">
        <f t="shared" si="9"/>
        <v>2.3110086224182893E-2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3737.5</v>
      </c>
      <c r="F66" s="46">
        <v>5400.7142857142853</v>
      </c>
      <c r="G66" s="48">
        <f t="shared" si="8"/>
        <v>0.44500716674629709</v>
      </c>
      <c r="H66" s="46">
        <v>5579.2857142857147</v>
      </c>
      <c r="I66" s="87">
        <f t="shared" si="9"/>
        <v>-3.200614517987467E-2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3286.4583333333335</v>
      </c>
      <c r="F67" s="58">
        <v>4968</v>
      </c>
      <c r="G67" s="51">
        <f t="shared" si="8"/>
        <v>0.5116576862123613</v>
      </c>
      <c r="H67" s="58">
        <v>5019</v>
      </c>
      <c r="I67" s="88">
        <f t="shared" si="9"/>
        <v>-1.0161386730424387E-2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3685.5555555555557</v>
      </c>
      <c r="F69" s="43">
        <v>5384.5</v>
      </c>
      <c r="G69" s="45">
        <f>(F69-E69)/E69</f>
        <v>0.4609737714802532</v>
      </c>
      <c r="H69" s="43">
        <v>5534.5</v>
      </c>
      <c r="I69" s="44">
        <f>(F69-H69)/H69</f>
        <v>-2.7102719306170385E-2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2740.375</v>
      </c>
      <c r="F70" s="47">
        <v>3641.875</v>
      </c>
      <c r="G70" s="48">
        <f>(F70-E70)/E70</f>
        <v>0.32896957533184329</v>
      </c>
      <c r="H70" s="47">
        <v>3675</v>
      </c>
      <c r="I70" s="44">
        <f>(F70-H70)/H70</f>
        <v>-9.0136054421768707E-3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1311.40625</v>
      </c>
      <c r="F71" s="47">
        <v>1525</v>
      </c>
      <c r="G71" s="48">
        <f>(F71-E71)/E71</f>
        <v>0.16287382342428214</v>
      </c>
      <c r="H71" s="47">
        <v>1575</v>
      </c>
      <c r="I71" s="44">
        <f>(F71-H71)/H71</f>
        <v>-3.1746031746031744E-2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2248.1875</v>
      </c>
      <c r="F72" s="47">
        <v>2921.6666666666665</v>
      </c>
      <c r="G72" s="48">
        <f>(F72-E72)/E72</f>
        <v>0.2995653906387552</v>
      </c>
      <c r="H72" s="47">
        <v>3066.1111111111113</v>
      </c>
      <c r="I72" s="44">
        <f>(F72-H72)/H72</f>
        <v>-4.7109983692698067E-2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1589.25</v>
      </c>
      <c r="F73" s="50">
        <v>2572.7777777777778</v>
      </c>
      <c r="G73" s="48">
        <f>(F73-E73)/E73</f>
        <v>0.61886284585671092</v>
      </c>
      <c r="H73" s="50">
        <v>2564.4444444444443</v>
      </c>
      <c r="I73" s="59">
        <f>(F73-H73)/H73</f>
        <v>3.2495667244368011E-3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1456.6666666666667</v>
      </c>
      <c r="F75" s="43">
        <v>1861.3333333333333</v>
      </c>
      <c r="G75" s="44">
        <f t="shared" ref="G75:G81" si="10">(F75-E75)/E75</f>
        <v>0.2778032036613271</v>
      </c>
      <c r="H75" s="43">
        <v>1861.3333333333333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1196.6666666666667</v>
      </c>
      <c r="F76" s="32">
        <v>1640.375</v>
      </c>
      <c r="G76" s="48">
        <f t="shared" si="10"/>
        <v>0.37078690807799436</v>
      </c>
      <c r="H76" s="32">
        <v>1620.375</v>
      </c>
      <c r="I76" s="44">
        <f t="shared" si="11"/>
        <v>1.2342821877651778E-2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872.5625</v>
      </c>
      <c r="F77" s="47">
        <v>1016.875</v>
      </c>
      <c r="G77" s="48">
        <f t="shared" si="10"/>
        <v>0.16538929876083375</v>
      </c>
      <c r="H77" s="47">
        <v>1060.625</v>
      </c>
      <c r="I77" s="44">
        <f t="shared" si="11"/>
        <v>-4.1249263406010608E-2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1501.3</v>
      </c>
      <c r="F78" s="47">
        <v>2042.3</v>
      </c>
      <c r="G78" s="48">
        <f t="shared" si="10"/>
        <v>0.36035435955505229</v>
      </c>
      <c r="H78" s="47">
        <v>2078.6666666666665</v>
      </c>
      <c r="I78" s="44">
        <f t="shared" si="11"/>
        <v>-1.7495189223861399E-2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1927.175</v>
      </c>
      <c r="F79" s="61">
        <v>2615</v>
      </c>
      <c r="G79" s="48">
        <f t="shared" si="10"/>
        <v>0.35690842813963447</v>
      </c>
      <c r="H79" s="61">
        <v>2662.5</v>
      </c>
      <c r="I79" s="44">
        <f t="shared" si="11"/>
        <v>-1.7840375586854459E-2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8830</v>
      </c>
      <c r="F80" s="61">
        <v>9999</v>
      </c>
      <c r="G80" s="48">
        <f t="shared" si="10"/>
        <v>0.13238958097395243</v>
      </c>
      <c r="H80" s="61">
        <v>10582.666666666666</v>
      </c>
      <c r="I80" s="44">
        <f t="shared" si="11"/>
        <v>-5.5153080509008384E-2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3924.3</v>
      </c>
      <c r="F81" s="50">
        <v>4063.6666666666665</v>
      </c>
      <c r="G81" s="51">
        <f t="shared" si="10"/>
        <v>3.5513764662912194E-2</v>
      </c>
      <c r="H81" s="50">
        <v>4102.5555555555557</v>
      </c>
      <c r="I81" s="56">
        <f t="shared" si="11"/>
        <v>-9.4791864149717589E-3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19" zoomScaleNormal="100" workbookViewId="0">
      <selection activeCell="I40" sqref="I40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2" t="s">
        <v>203</v>
      </c>
      <c r="B9" s="162"/>
      <c r="C9" s="162"/>
      <c r="D9" s="162"/>
      <c r="E9" s="162"/>
      <c r="F9" s="162"/>
      <c r="G9" s="162"/>
      <c r="H9" s="162"/>
      <c r="I9" s="162"/>
    </row>
    <row r="10" spans="1:9" ht="18" x14ac:dyDescent="0.2">
      <c r="A10" s="2" t="s">
        <v>220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63" t="s">
        <v>3</v>
      </c>
      <c r="B12" s="169"/>
      <c r="C12" s="171" t="s">
        <v>0</v>
      </c>
      <c r="D12" s="165" t="s">
        <v>23</v>
      </c>
      <c r="E12" s="165" t="s">
        <v>222</v>
      </c>
      <c r="F12" s="173" t="s">
        <v>223</v>
      </c>
      <c r="G12" s="165" t="s">
        <v>197</v>
      </c>
      <c r="H12" s="173" t="s">
        <v>218</v>
      </c>
      <c r="I12" s="165" t="s">
        <v>187</v>
      </c>
    </row>
    <row r="13" spans="1:9" ht="30.75" customHeight="1" thickBot="1" x14ac:dyDescent="0.25">
      <c r="A13" s="164"/>
      <c r="B13" s="170"/>
      <c r="C13" s="172"/>
      <c r="D13" s="166"/>
      <c r="E13" s="166"/>
      <c r="F13" s="174"/>
      <c r="G13" s="166"/>
      <c r="H13" s="174"/>
      <c r="I13" s="166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1977.35</v>
      </c>
      <c r="F15" s="83">
        <v>2033.2</v>
      </c>
      <c r="G15" s="44">
        <f>(F15-E15)/E15</f>
        <v>2.8244873188863952E-2</v>
      </c>
      <c r="H15" s="83">
        <v>1941.6</v>
      </c>
      <c r="I15" s="127">
        <f>(F15-H15)/H15</f>
        <v>4.7177585496497809E-2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1700.2249999999999</v>
      </c>
      <c r="F16" s="83">
        <v>2800</v>
      </c>
      <c r="G16" s="48">
        <f t="shared" ref="G16:G39" si="0">(F16-E16)/E16</f>
        <v>0.64684085929803414</v>
      </c>
      <c r="H16" s="83">
        <v>2283.1999999999998</v>
      </c>
      <c r="I16" s="48">
        <f>(F16-H16)/H16</f>
        <v>0.22634898388227059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2439.4832500000002</v>
      </c>
      <c r="F17" s="83">
        <v>2483.1999999999998</v>
      </c>
      <c r="G17" s="48">
        <f t="shared" si="0"/>
        <v>1.7920496072272515E-2</v>
      </c>
      <c r="H17" s="83">
        <v>2583.1999999999998</v>
      </c>
      <c r="I17" s="48">
        <f t="shared" ref="I17:I29" si="1">(F17-H17)/H17</f>
        <v>-3.8711675441313105E-2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988.97499999999991</v>
      </c>
      <c r="F18" s="83">
        <v>1008.2</v>
      </c>
      <c r="G18" s="48">
        <f t="shared" si="0"/>
        <v>1.9439318486311724E-2</v>
      </c>
      <c r="H18" s="83">
        <v>811.6</v>
      </c>
      <c r="I18" s="48">
        <f t="shared" si="1"/>
        <v>0.24223755544603254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6402.2943611111114</v>
      </c>
      <c r="F19" s="83">
        <v>8250</v>
      </c>
      <c r="G19" s="48">
        <f t="shared" si="0"/>
        <v>0.28860054453482226</v>
      </c>
      <c r="H19" s="83">
        <v>6541.5</v>
      </c>
      <c r="I19" s="48">
        <f t="shared" si="1"/>
        <v>0.26117862875487274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1683.2375</v>
      </c>
      <c r="F20" s="83">
        <v>2283.1999999999998</v>
      </c>
      <c r="G20" s="48">
        <f t="shared" si="0"/>
        <v>0.35643365835183677</v>
      </c>
      <c r="H20" s="83">
        <v>2848.2</v>
      </c>
      <c r="I20" s="48">
        <f t="shared" si="1"/>
        <v>-0.19837090091987925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1263.5125</v>
      </c>
      <c r="F21" s="83">
        <v>1175</v>
      </c>
      <c r="G21" s="48">
        <f t="shared" si="0"/>
        <v>-7.005272998882088E-2</v>
      </c>
      <c r="H21" s="83">
        <v>1375</v>
      </c>
      <c r="I21" s="48">
        <f t="shared" si="1"/>
        <v>-0.14545454545454545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447.66249999999997</v>
      </c>
      <c r="F22" s="83">
        <v>490</v>
      </c>
      <c r="G22" s="48">
        <f t="shared" si="0"/>
        <v>9.4574595817161447E-2</v>
      </c>
      <c r="H22" s="83">
        <v>537.5</v>
      </c>
      <c r="I22" s="48">
        <f t="shared" si="1"/>
        <v>-8.8372093023255813E-2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532.71249999999998</v>
      </c>
      <c r="F23" s="83">
        <v>572.75</v>
      </c>
      <c r="G23" s="48">
        <f t="shared" si="0"/>
        <v>7.5157800877584113E-2</v>
      </c>
      <c r="H23" s="83">
        <v>656.25</v>
      </c>
      <c r="I23" s="48">
        <f t="shared" si="1"/>
        <v>-0.12723809523809523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544.46249999999998</v>
      </c>
      <c r="F24" s="83">
        <v>525</v>
      </c>
      <c r="G24" s="48">
        <f t="shared" si="0"/>
        <v>-3.5746263516771085E-2</v>
      </c>
      <c r="H24" s="83">
        <v>575</v>
      </c>
      <c r="I24" s="48">
        <f t="shared" si="1"/>
        <v>-8.6956521739130432E-2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540.4</v>
      </c>
      <c r="F25" s="83">
        <v>500</v>
      </c>
      <c r="G25" s="48">
        <f t="shared" si="0"/>
        <v>-7.4759437453737934E-2</v>
      </c>
      <c r="H25" s="83">
        <v>478</v>
      </c>
      <c r="I25" s="48">
        <f t="shared" si="1"/>
        <v>4.6025104602510462E-2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1692.6</v>
      </c>
      <c r="F26" s="83">
        <v>1433.2</v>
      </c>
      <c r="G26" s="48">
        <f t="shared" si="0"/>
        <v>-0.15325534680373382</v>
      </c>
      <c r="H26" s="83">
        <v>1366.6</v>
      </c>
      <c r="I26" s="48">
        <f t="shared" si="1"/>
        <v>4.8734084589492271E-2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569.04999999999995</v>
      </c>
      <c r="F27" s="83">
        <v>516.6</v>
      </c>
      <c r="G27" s="48">
        <f t="shared" si="0"/>
        <v>-9.2171162463755271E-2</v>
      </c>
      <c r="H27" s="83">
        <v>494.6</v>
      </c>
      <c r="I27" s="48">
        <f t="shared" si="1"/>
        <v>4.4480388192478772E-2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1475.8375000000001</v>
      </c>
      <c r="F28" s="83">
        <v>1583.25</v>
      </c>
      <c r="G28" s="48">
        <f t="shared" si="0"/>
        <v>7.278070925830242E-2</v>
      </c>
      <c r="H28" s="83">
        <v>1388.6666666666667</v>
      </c>
      <c r="I28" s="48">
        <f t="shared" si="1"/>
        <v>0.14012241958713387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1349.2770833333334</v>
      </c>
      <c r="F29" s="83">
        <v>1616.6</v>
      </c>
      <c r="G29" s="48">
        <f t="shared" si="0"/>
        <v>0.19812306898910362</v>
      </c>
      <c r="H29" s="83">
        <v>1721.6</v>
      </c>
      <c r="I29" s="48">
        <f t="shared" si="1"/>
        <v>-6.0989776951672868E-2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1288.9749999999999</v>
      </c>
      <c r="F30" s="95">
        <v>1316.6</v>
      </c>
      <c r="G30" s="51">
        <f t="shared" si="0"/>
        <v>2.1431757792044068E-2</v>
      </c>
      <c r="H30" s="95">
        <v>1565.6</v>
      </c>
      <c r="I30" s="51">
        <f>(F30-H30)/H30</f>
        <v>-0.15904445579969342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41"/>
      <c r="G31" s="41"/>
      <c r="H31" s="41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2382.1104999999998</v>
      </c>
      <c r="F32" s="83">
        <v>2483.1999999999998</v>
      </c>
      <c r="G32" s="44">
        <f t="shared" si="0"/>
        <v>4.2436948244004659E-2</v>
      </c>
      <c r="H32" s="83">
        <v>2578.1999999999998</v>
      </c>
      <c r="I32" s="45">
        <f>(F32-H32)/H32</f>
        <v>-3.684741292374525E-2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2222.00425</v>
      </c>
      <c r="F33" s="83">
        <v>2183.1999999999998</v>
      </c>
      <c r="G33" s="48">
        <f t="shared" si="0"/>
        <v>-1.7463625463362699E-2</v>
      </c>
      <c r="H33" s="83">
        <v>2433.1999999999998</v>
      </c>
      <c r="I33" s="48">
        <f>(F33-H33)/H33</f>
        <v>-0.10274535590991288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1641.675</v>
      </c>
      <c r="F34" s="83">
        <v>1450</v>
      </c>
      <c r="G34" s="48">
        <f>(F34-E34)/E34</f>
        <v>-0.11675575250887049</v>
      </c>
      <c r="H34" s="83">
        <v>1366.6</v>
      </c>
      <c r="I34" s="48">
        <f>(F34-H34)/H34</f>
        <v>6.1027367188643419E-2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1504.1946250000001</v>
      </c>
      <c r="F35" s="83">
        <v>1616.6</v>
      </c>
      <c r="G35" s="48">
        <f t="shared" si="0"/>
        <v>7.4727946192468156E-2</v>
      </c>
      <c r="H35" s="83">
        <v>1661.6</v>
      </c>
      <c r="I35" s="48">
        <f>(F35-H35)/H35</f>
        <v>-2.7082330284063556E-2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1017.375</v>
      </c>
      <c r="F36" s="83">
        <v>1316.6</v>
      </c>
      <c r="G36" s="55">
        <f t="shared" si="0"/>
        <v>0.29411475611254445</v>
      </c>
      <c r="H36" s="83">
        <v>1525</v>
      </c>
      <c r="I36" s="48">
        <f>(F36-H36)/H36</f>
        <v>-0.1366557377049181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6"/>
      <c r="G37" s="6"/>
      <c r="H37" s="6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26476.772222222222</v>
      </c>
      <c r="F38" s="84">
        <v>33600</v>
      </c>
      <c r="G38" s="45">
        <f t="shared" si="0"/>
        <v>0.26903686438784186</v>
      </c>
      <c r="H38" s="84">
        <v>33000</v>
      </c>
      <c r="I38" s="45">
        <f>(F38-H38)/H38</f>
        <v>1.8181818181818181E-2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15531.244444444445</v>
      </c>
      <c r="F39" s="85">
        <v>21066.6</v>
      </c>
      <c r="G39" s="51">
        <f t="shared" si="0"/>
        <v>0.35640129001611082</v>
      </c>
      <c r="H39" s="85">
        <v>18666.599999999999</v>
      </c>
      <c r="I39" s="51">
        <f>(F39-H39)/H39</f>
        <v>0.128571887756742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C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2" t="s">
        <v>204</v>
      </c>
      <c r="B9" s="162"/>
      <c r="C9" s="162"/>
      <c r="D9" s="162"/>
      <c r="E9" s="162"/>
      <c r="F9" s="162"/>
      <c r="G9" s="162"/>
      <c r="H9" s="162"/>
      <c r="I9" s="162"/>
    </row>
    <row r="10" spans="1:9" ht="18" x14ac:dyDescent="0.2">
      <c r="A10" s="2" t="s">
        <v>220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63" t="s">
        <v>3</v>
      </c>
      <c r="B12" s="169"/>
      <c r="C12" s="171" t="s">
        <v>0</v>
      </c>
      <c r="D12" s="165" t="s">
        <v>221</v>
      </c>
      <c r="E12" s="173" t="s">
        <v>223</v>
      </c>
      <c r="F12" s="180" t="s">
        <v>186</v>
      </c>
      <c r="G12" s="165" t="s">
        <v>222</v>
      </c>
      <c r="H12" s="182" t="s">
        <v>224</v>
      </c>
      <c r="I12" s="178" t="s">
        <v>196</v>
      </c>
    </row>
    <row r="13" spans="1:9" ht="39.75" customHeight="1" thickBot="1" x14ac:dyDescent="0.25">
      <c r="A13" s="164"/>
      <c r="B13" s="170"/>
      <c r="C13" s="172"/>
      <c r="D13" s="166"/>
      <c r="E13" s="174"/>
      <c r="F13" s="181"/>
      <c r="G13" s="166"/>
      <c r="H13" s="183"/>
      <c r="I13" s="179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1739</v>
      </c>
      <c r="E15" s="83">
        <v>2033.2</v>
      </c>
      <c r="F15" s="67">
        <f t="shared" ref="F15:F30" si="0">D15-E15</f>
        <v>-294.20000000000005</v>
      </c>
      <c r="G15" s="42">
        <v>1977.35</v>
      </c>
      <c r="H15" s="66">
        <f>AVERAGE(D15:E15)</f>
        <v>1886.1</v>
      </c>
      <c r="I15" s="69">
        <f>(H15-G15)/G15</f>
        <v>-4.6147621817078419E-2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2437.5555555555557</v>
      </c>
      <c r="E16" s="83">
        <v>2800</v>
      </c>
      <c r="F16" s="71">
        <f t="shared" si="0"/>
        <v>-362.44444444444434</v>
      </c>
      <c r="G16" s="46">
        <v>1700.2249999999999</v>
      </c>
      <c r="H16" s="68">
        <f t="shared" ref="H16:H30" si="1">AVERAGE(D16:E16)</f>
        <v>2618.7777777777778</v>
      </c>
      <c r="I16" s="72">
        <f t="shared" ref="I16:I39" si="2">(H16-G16)/G16</f>
        <v>0.54025365923791147</v>
      </c>
    </row>
    <row r="17" spans="1:9" ht="16.5" x14ac:dyDescent="0.3">
      <c r="A17" s="37"/>
      <c r="B17" s="34" t="s">
        <v>6</v>
      </c>
      <c r="C17" s="15" t="s">
        <v>165</v>
      </c>
      <c r="D17" s="47">
        <v>2204.2222222222222</v>
      </c>
      <c r="E17" s="83">
        <v>2483.1999999999998</v>
      </c>
      <c r="F17" s="71">
        <f t="shared" si="0"/>
        <v>-278.97777777777765</v>
      </c>
      <c r="G17" s="46">
        <v>2439.4832500000002</v>
      </c>
      <c r="H17" s="68">
        <f t="shared" si="1"/>
        <v>2343.7111111111108</v>
      </c>
      <c r="I17" s="72">
        <f t="shared" si="2"/>
        <v>-3.9259191014691101E-2</v>
      </c>
    </row>
    <row r="18" spans="1:9" ht="16.5" x14ac:dyDescent="0.3">
      <c r="A18" s="37"/>
      <c r="B18" s="34" t="s">
        <v>7</v>
      </c>
      <c r="C18" s="15" t="s">
        <v>166</v>
      </c>
      <c r="D18" s="47">
        <v>933.7</v>
      </c>
      <c r="E18" s="83">
        <v>1008.2</v>
      </c>
      <c r="F18" s="71">
        <f t="shared" si="0"/>
        <v>-74.5</v>
      </c>
      <c r="G18" s="46">
        <v>988.97499999999991</v>
      </c>
      <c r="H18" s="68">
        <f t="shared" si="1"/>
        <v>970.95</v>
      </c>
      <c r="I18" s="72">
        <f t="shared" si="2"/>
        <v>-1.8225940999519567E-2</v>
      </c>
    </row>
    <row r="19" spans="1:9" ht="16.5" x14ac:dyDescent="0.3">
      <c r="A19" s="37"/>
      <c r="B19" s="34" t="s">
        <v>8</v>
      </c>
      <c r="C19" s="15" t="s">
        <v>167</v>
      </c>
      <c r="D19" s="47">
        <v>7454.75</v>
      </c>
      <c r="E19" s="83">
        <v>8250</v>
      </c>
      <c r="F19" s="71">
        <f t="shared" si="0"/>
        <v>-795.25</v>
      </c>
      <c r="G19" s="46">
        <v>6402.2943611111114</v>
      </c>
      <c r="H19" s="68">
        <f t="shared" si="1"/>
        <v>7852.375</v>
      </c>
      <c r="I19" s="72">
        <f t="shared" si="2"/>
        <v>0.22649390313837878</v>
      </c>
    </row>
    <row r="20" spans="1:9" ht="16.5" x14ac:dyDescent="0.3">
      <c r="A20" s="37"/>
      <c r="B20" s="34" t="s">
        <v>9</v>
      </c>
      <c r="C20" s="15" t="s">
        <v>168</v>
      </c>
      <c r="D20" s="47">
        <v>2929</v>
      </c>
      <c r="E20" s="83">
        <v>2283.1999999999998</v>
      </c>
      <c r="F20" s="71">
        <f t="shared" si="0"/>
        <v>645.80000000000018</v>
      </c>
      <c r="G20" s="46">
        <v>1683.2375</v>
      </c>
      <c r="H20" s="68">
        <f t="shared" si="1"/>
        <v>2606.1</v>
      </c>
      <c r="I20" s="72">
        <f t="shared" si="2"/>
        <v>0.5482663616988096</v>
      </c>
    </row>
    <row r="21" spans="1:9" ht="16.5" x14ac:dyDescent="0.3">
      <c r="A21" s="37"/>
      <c r="B21" s="34" t="s">
        <v>10</v>
      </c>
      <c r="C21" s="15" t="s">
        <v>169</v>
      </c>
      <c r="D21" s="47">
        <v>1344</v>
      </c>
      <c r="E21" s="83">
        <v>1175</v>
      </c>
      <c r="F21" s="71">
        <f t="shared" si="0"/>
        <v>169</v>
      </c>
      <c r="G21" s="46">
        <v>1263.5125</v>
      </c>
      <c r="H21" s="68">
        <f t="shared" si="1"/>
        <v>1259.5</v>
      </c>
      <c r="I21" s="72">
        <f t="shared" si="2"/>
        <v>-3.1756709965275734E-3</v>
      </c>
    </row>
    <row r="22" spans="1:9" ht="16.5" x14ac:dyDescent="0.3">
      <c r="A22" s="37"/>
      <c r="B22" s="34" t="s">
        <v>11</v>
      </c>
      <c r="C22" s="15" t="s">
        <v>170</v>
      </c>
      <c r="D22" s="47">
        <v>517.29999999999995</v>
      </c>
      <c r="E22" s="83">
        <v>490</v>
      </c>
      <c r="F22" s="71">
        <f t="shared" si="0"/>
        <v>27.299999999999955</v>
      </c>
      <c r="G22" s="46">
        <v>447.66249999999997</v>
      </c>
      <c r="H22" s="68">
        <f t="shared" si="1"/>
        <v>503.65</v>
      </c>
      <c r="I22" s="72">
        <f t="shared" si="2"/>
        <v>0.12506631670063947</v>
      </c>
    </row>
    <row r="23" spans="1:9" ht="16.5" x14ac:dyDescent="0.3">
      <c r="A23" s="37"/>
      <c r="B23" s="34" t="s">
        <v>12</v>
      </c>
      <c r="C23" s="15" t="s">
        <v>171</v>
      </c>
      <c r="D23" s="47">
        <v>589</v>
      </c>
      <c r="E23" s="83">
        <v>572.75</v>
      </c>
      <c r="F23" s="71">
        <f t="shared" si="0"/>
        <v>16.25</v>
      </c>
      <c r="G23" s="46">
        <v>532.71249999999998</v>
      </c>
      <c r="H23" s="68">
        <f t="shared" si="1"/>
        <v>580.875</v>
      </c>
      <c r="I23" s="72">
        <f t="shared" si="2"/>
        <v>9.0409930309500952E-2</v>
      </c>
    </row>
    <row r="24" spans="1:9" ht="16.5" x14ac:dyDescent="0.3">
      <c r="A24" s="37"/>
      <c r="B24" s="34" t="s">
        <v>13</v>
      </c>
      <c r="C24" s="15" t="s">
        <v>172</v>
      </c>
      <c r="D24" s="47">
        <v>643.33333333333337</v>
      </c>
      <c r="E24" s="83">
        <v>525</v>
      </c>
      <c r="F24" s="71">
        <f t="shared" si="0"/>
        <v>118.33333333333337</v>
      </c>
      <c r="G24" s="46">
        <v>544.46249999999998</v>
      </c>
      <c r="H24" s="68">
        <f t="shared" si="1"/>
        <v>584.16666666666674</v>
      </c>
      <c r="I24" s="72">
        <f t="shared" si="2"/>
        <v>7.2923602023402465E-2</v>
      </c>
    </row>
    <row r="25" spans="1:9" ht="16.5" x14ac:dyDescent="0.3">
      <c r="A25" s="37"/>
      <c r="B25" s="34" t="s">
        <v>14</v>
      </c>
      <c r="C25" s="15" t="s">
        <v>173</v>
      </c>
      <c r="D25" s="47">
        <v>599</v>
      </c>
      <c r="E25" s="83">
        <v>500</v>
      </c>
      <c r="F25" s="71">
        <f t="shared" si="0"/>
        <v>99</v>
      </c>
      <c r="G25" s="46">
        <v>540.4</v>
      </c>
      <c r="H25" s="68">
        <f t="shared" si="1"/>
        <v>549.5</v>
      </c>
      <c r="I25" s="72">
        <f t="shared" si="2"/>
        <v>1.6839378238342011E-2</v>
      </c>
    </row>
    <row r="26" spans="1:9" ht="16.5" x14ac:dyDescent="0.3">
      <c r="A26" s="37"/>
      <c r="B26" s="34" t="s">
        <v>15</v>
      </c>
      <c r="C26" s="15" t="s">
        <v>174</v>
      </c>
      <c r="D26" s="47">
        <v>1989.8</v>
      </c>
      <c r="E26" s="83">
        <v>1433.2</v>
      </c>
      <c r="F26" s="71">
        <f t="shared" si="0"/>
        <v>556.59999999999991</v>
      </c>
      <c r="G26" s="46">
        <v>1692.6</v>
      </c>
      <c r="H26" s="68">
        <f t="shared" si="1"/>
        <v>1711.5</v>
      </c>
      <c r="I26" s="72">
        <f t="shared" si="2"/>
        <v>1.1166253101737028E-2</v>
      </c>
    </row>
    <row r="27" spans="1:9" ht="16.5" x14ac:dyDescent="0.3">
      <c r="A27" s="37"/>
      <c r="B27" s="34" t="s">
        <v>16</v>
      </c>
      <c r="C27" s="15" t="s">
        <v>175</v>
      </c>
      <c r="D27" s="47">
        <v>543.33333333333337</v>
      </c>
      <c r="E27" s="83">
        <v>516.6</v>
      </c>
      <c r="F27" s="71">
        <f t="shared" si="0"/>
        <v>26.733333333333348</v>
      </c>
      <c r="G27" s="46">
        <v>569.04999999999995</v>
      </c>
      <c r="H27" s="68">
        <f t="shared" si="1"/>
        <v>529.9666666666667</v>
      </c>
      <c r="I27" s="72">
        <f t="shared" si="2"/>
        <v>-6.868172099698315E-2</v>
      </c>
    </row>
    <row r="28" spans="1:9" ht="16.5" x14ac:dyDescent="0.3">
      <c r="A28" s="37"/>
      <c r="B28" s="34" t="s">
        <v>17</v>
      </c>
      <c r="C28" s="15" t="s">
        <v>176</v>
      </c>
      <c r="D28" s="47">
        <v>1367.8</v>
      </c>
      <c r="E28" s="83">
        <v>1583.25</v>
      </c>
      <c r="F28" s="71">
        <f t="shared" si="0"/>
        <v>-215.45000000000005</v>
      </c>
      <c r="G28" s="46">
        <v>1475.8375000000001</v>
      </c>
      <c r="H28" s="68">
        <f t="shared" si="1"/>
        <v>1475.5250000000001</v>
      </c>
      <c r="I28" s="72">
        <f t="shared" si="2"/>
        <v>-2.1174417915251507E-4</v>
      </c>
    </row>
    <row r="29" spans="1:9" ht="16.5" x14ac:dyDescent="0.3">
      <c r="A29" s="37"/>
      <c r="B29" s="34" t="s">
        <v>18</v>
      </c>
      <c r="C29" s="15" t="s">
        <v>177</v>
      </c>
      <c r="D29" s="47">
        <v>1908.8888888888889</v>
      </c>
      <c r="E29" s="83">
        <v>1616.6</v>
      </c>
      <c r="F29" s="71">
        <f t="shared" si="0"/>
        <v>292.28888888888901</v>
      </c>
      <c r="G29" s="46">
        <v>1349.2770833333334</v>
      </c>
      <c r="H29" s="68">
        <f t="shared" si="1"/>
        <v>1762.7444444444445</v>
      </c>
      <c r="I29" s="72">
        <f t="shared" si="2"/>
        <v>0.30643621404260202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1231.8</v>
      </c>
      <c r="E30" s="95">
        <v>1316.6</v>
      </c>
      <c r="F30" s="74">
        <f t="shared" si="0"/>
        <v>-84.799999999999955</v>
      </c>
      <c r="G30" s="49">
        <v>1288.9749999999999</v>
      </c>
      <c r="H30" s="107">
        <f t="shared" si="1"/>
        <v>1274.1999999999998</v>
      </c>
      <c r="I30" s="75">
        <f t="shared" si="2"/>
        <v>-1.1462596248957577E-2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76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2371</v>
      </c>
      <c r="E32" s="83">
        <v>2483.1999999999998</v>
      </c>
      <c r="F32" s="67">
        <f>D32-E32</f>
        <v>-112.19999999999982</v>
      </c>
      <c r="G32" s="54">
        <v>2382.1104999999998</v>
      </c>
      <c r="H32" s="68">
        <f>AVERAGE(D32:E32)</f>
        <v>2427.1</v>
      </c>
      <c r="I32" s="78">
        <f t="shared" si="2"/>
        <v>1.8886403464490897E-2</v>
      </c>
    </row>
    <row r="33" spans="1:9" ht="16.5" x14ac:dyDescent="0.3">
      <c r="A33" s="37"/>
      <c r="B33" s="34" t="s">
        <v>27</v>
      </c>
      <c r="C33" s="15" t="s">
        <v>180</v>
      </c>
      <c r="D33" s="47">
        <v>2440</v>
      </c>
      <c r="E33" s="83">
        <v>2183.1999999999998</v>
      </c>
      <c r="F33" s="79">
        <f>D33-E33</f>
        <v>256.80000000000018</v>
      </c>
      <c r="G33" s="46">
        <v>2222.00425</v>
      </c>
      <c r="H33" s="68">
        <f>AVERAGE(D33:E33)</f>
        <v>2311.6</v>
      </c>
      <c r="I33" s="72">
        <f t="shared" si="2"/>
        <v>4.0322042588352362E-2</v>
      </c>
    </row>
    <row r="34" spans="1:9" ht="16.5" x14ac:dyDescent="0.3">
      <c r="A34" s="37"/>
      <c r="B34" s="39" t="s">
        <v>28</v>
      </c>
      <c r="C34" s="15" t="s">
        <v>181</v>
      </c>
      <c r="D34" s="47">
        <v>1468.8</v>
      </c>
      <c r="E34" s="83">
        <v>1450</v>
      </c>
      <c r="F34" s="71">
        <f>D34-E34</f>
        <v>18.799999999999955</v>
      </c>
      <c r="G34" s="46">
        <v>1641.675</v>
      </c>
      <c r="H34" s="68">
        <f>AVERAGE(D34:E34)</f>
        <v>1459.4</v>
      </c>
      <c r="I34" s="72">
        <f t="shared" si="2"/>
        <v>-0.11102989324927276</v>
      </c>
    </row>
    <row r="35" spans="1:9" ht="16.5" x14ac:dyDescent="0.3">
      <c r="A35" s="37"/>
      <c r="B35" s="34" t="s">
        <v>29</v>
      </c>
      <c r="C35" s="15" t="s">
        <v>182</v>
      </c>
      <c r="D35" s="47">
        <v>1242</v>
      </c>
      <c r="E35" s="83">
        <v>1616.6</v>
      </c>
      <c r="F35" s="79">
        <f>D35-E35</f>
        <v>-374.59999999999991</v>
      </c>
      <c r="G35" s="46">
        <v>1504.1946250000001</v>
      </c>
      <c r="H35" s="68">
        <f>AVERAGE(D35:E35)</f>
        <v>1429.3</v>
      </c>
      <c r="I35" s="72">
        <f t="shared" si="2"/>
        <v>-4.979051497408464E-2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1427.8</v>
      </c>
      <c r="E36" s="83">
        <v>1316.6</v>
      </c>
      <c r="F36" s="71">
        <f>D36-E36</f>
        <v>111.20000000000005</v>
      </c>
      <c r="G36" s="49">
        <v>1017.375</v>
      </c>
      <c r="H36" s="68">
        <f>AVERAGE(D36:E36)</f>
        <v>1372.1999999999998</v>
      </c>
      <c r="I36" s="80">
        <f t="shared" si="2"/>
        <v>0.34876520457058591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41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33875.333333333336</v>
      </c>
      <c r="E38" s="84">
        <v>33600</v>
      </c>
      <c r="F38" s="67">
        <f>D38-E38</f>
        <v>275.33333333333576</v>
      </c>
      <c r="G38" s="46">
        <v>26476.772222222222</v>
      </c>
      <c r="H38" s="67">
        <f>AVERAGE(D38:E38)</f>
        <v>33737.666666666672</v>
      </c>
      <c r="I38" s="78">
        <f t="shared" si="2"/>
        <v>0.2742363904294311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21648.666666666668</v>
      </c>
      <c r="E39" s="85">
        <v>21066.6</v>
      </c>
      <c r="F39" s="74">
        <f>D39-E39</f>
        <v>582.06666666666933</v>
      </c>
      <c r="G39" s="46">
        <v>15531.244444444445</v>
      </c>
      <c r="H39" s="81">
        <f>AVERAGE(D39:E39)</f>
        <v>21357.633333333331</v>
      </c>
      <c r="I39" s="75">
        <f t="shared" si="2"/>
        <v>0.37513986144059419</v>
      </c>
    </row>
    <row r="40" spans="1:9" ht="15.75" customHeight="1" thickBot="1" x14ac:dyDescent="0.25">
      <c r="A40" s="175"/>
      <c r="B40" s="176"/>
      <c r="C40" s="177"/>
      <c r="D40" s="86">
        <f>SUM(D15:D39)</f>
        <v>92906.083333333343</v>
      </c>
      <c r="E40" s="86">
        <f>SUM(E15:E39)</f>
        <v>92303</v>
      </c>
      <c r="F40" s="86">
        <f>SUM(F15:F39)</f>
        <v>603.08333333333928</v>
      </c>
      <c r="G40" s="86">
        <f>SUM(G15:G39)</f>
        <v>75671.430736111113</v>
      </c>
      <c r="H40" s="86">
        <f>AVERAGE(D40:E40)</f>
        <v>92604.541666666672</v>
      </c>
      <c r="I40" s="75">
        <f>(H40-G40)/G40</f>
        <v>0.22377151807273707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56" zoomScaleNormal="100" workbookViewId="0">
      <selection activeCell="B70" sqref="B70:I74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2" t="s">
        <v>201</v>
      </c>
      <c r="B9" s="162"/>
      <c r="C9" s="162"/>
      <c r="D9" s="162"/>
      <c r="E9" s="162"/>
      <c r="F9" s="162"/>
      <c r="G9" s="162"/>
      <c r="H9" s="162"/>
      <c r="I9" s="162"/>
    </row>
    <row r="10" spans="1:9" ht="18" x14ac:dyDescent="0.2">
      <c r="A10" s="2" t="s">
        <v>220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63" t="s">
        <v>3</v>
      </c>
      <c r="B13" s="169"/>
      <c r="C13" s="171" t="s">
        <v>0</v>
      </c>
      <c r="D13" s="165" t="s">
        <v>23</v>
      </c>
      <c r="E13" s="165" t="s">
        <v>222</v>
      </c>
      <c r="F13" s="182" t="s">
        <v>224</v>
      </c>
      <c r="G13" s="165" t="s">
        <v>197</v>
      </c>
      <c r="H13" s="182" t="s">
        <v>219</v>
      </c>
      <c r="I13" s="165" t="s">
        <v>187</v>
      </c>
    </row>
    <row r="14" spans="1:9" ht="33.75" customHeight="1" thickBot="1" x14ac:dyDescent="0.25">
      <c r="A14" s="164"/>
      <c r="B14" s="170"/>
      <c r="C14" s="172"/>
      <c r="D14" s="185"/>
      <c r="E14" s="166"/>
      <c r="F14" s="183"/>
      <c r="G14" s="184"/>
      <c r="H14" s="183"/>
      <c r="I14" s="184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1977.35</v>
      </c>
      <c r="F16" s="42">
        <v>1886.1</v>
      </c>
      <c r="G16" s="21">
        <f>(F16-E16)/E16</f>
        <v>-4.6147621817078419E-2</v>
      </c>
      <c r="H16" s="42">
        <v>1902.8</v>
      </c>
      <c r="I16" s="21">
        <f>(F16-H16)/H16</f>
        <v>-8.7765398360311365E-3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1700.2249999999999</v>
      </c>
      <c r="F17" s="46">
        <v>2618.7777777777778</v>
      </c>
      <c r="G17" s="21">
        <f t="shared" ref="G17:G80" si="0">(F17-E17)/E17</f>
        <v>0.54025365923791147</v>
      </c>
      <c r="H17" s="46">
        <v>2571.4888888888891</v>
      </c>
      <c r="I17" s="21">
        <f>(F17-H17)/H17</f>
        <v>1.8389692093642204E-2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2439.4832500000002</v>
      </c>
      <c r="F18" s="46">
        <v>2343.7111111111108</v>
      </c>
      <c r="G18" s="21">
        <f t="shared" si="0"/>
        <v>-3.9259191014691101E-2</v>
      </c>
      <c r="H18" s="46">
        <v>2337.6</v>
      </c>
      <c r="I18" s="21">
        <f t="shared" ref="I18:I31" si="1">(F18-H18)/H18</f>
        <v>2.6142672446572805E-3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988.97499999999991</v>
      </c>
      <c r="F19" s="46">
        <v>970.95</v>
      </c>
      <c r="G19" s="21">
        <f t="shared" si="0"/>
        <v>-1.8225940999519567E-2</v>
      </c>
      <c r="H19" s="46">
        <v>890.65000000000009</v>
      </c>
      <c r="I19" s="21">
        <f t="shared" si="1"/>
        <v>9.01588727333969E-2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6402.2943611111114</v>
      </c>
      <c r="F20" s="46">
        <v>7852.375</v>
      </c>
      <c r="G20" s="21">
        <f>(F20-E20)/E20</f>
        <v>0.22649390313837878</v>
      </c>
      <c r="H20" s="46">
        <v>6303.75</v>
      </c>
      <c r="I20" s="21">
        <f t="shared" si="1"/>
        <v>0.24566726155066429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1683.2375</v>
      </c>
      <c r="F21" s="46">
        <v>2606.1</v>
      </c>
      <c r="G21" s="21">
        <f t="shared" si="0"/>
        <v>0.5482663616988096</v>
      </c>
      <c r="H21" s="46">
        <v>3083.1</v>
      </c>
      <c r="I21" s="21">
        <f t="shared" si="1"/>
        <v>-0.15471441082027829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1263.5125</v>
      </c>
      <c r="F22" s="46">
        <v>1259.5</v>
      </c>
      <c r="G22" s="21">
        <f t="shared" si="0"/>
        <v>-3.1756709965275734E-3</v>
      </c>
      <c r="H22" s="46">
        <v>1357.45</v>
      </c>
      <c r="I22" s="21">
        <f t="shared" si="1"/>
        <v>-7.2157353862020726E-2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447.66249999999997</v>
      </c>
      <c r="F23" s="46">
        <v>503.65</v>
      </c>
      <c r="G23" s="21">
        <f t="shared" si="0"/>
        <v>0.12506631670063947</v>
      </c>
      <c r="H23" s="46">
        <v>537.4</v>
      </c>
      <c r="I23" s="21">
        <f t="shared" si="1"/>
        <v>-6.280238183848158E-2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532.71249999999998</v>
      </c>
      <c r="F24" s="46">
        <v>580.875</v>
      </c>
      <c r="G24" s="21">
        <f t="shared" si="0"/>
        <v>9.0409930309500952E-2</v>
      </c>
      <c r="H24" s="46">
        <v>687.625</v>
      </c>
      <c r="I24" s="21">
        <f t="shared" si="1"/>
        <v>-0.15524450099981821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544.46249999999998</v>
      </c>
      <c r="F25" s="46">
        <v>584.16666666666674</v>
      </c>
      <c r="G25" s="21">
        <f t="shared" si="0"/>
        <v>7.2923602023402465E-2</v>
      </c>
      <c r="H25" s="46">
        <v>650.83333333333326</v>
      </c>
      <c r="I25" s="21">
        <f t="shared" si="1"/>
        <v>-0.10243277848911629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540.4</v>
      </c>
      <c r="F26" s="46">
        <v>549.5</v>
      </c>
      <c r="G26" s="21">
        <f t="shared" si="0"/>
        <v>1.6839378238342011E-2</v>
      </c>
      <c r="H26" s="46">
        <v>556</v>
      </c>
      <c r="I26" s="21">
        <f t="shared" si="1"/>
        <v>-1.1690647482014389E-2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1692.6</v>
      </c>
      <c r="F27" s="46">
        <v>1711.5</v>
      </c>
      <c r="G27" s="21">
        <f t="shared" si="0"/>
        <v>1.1166253101737028E-2</v>
      </c>
      <c r="H27" s="46">
        <v>1713.2</v>
      </c>
      <c r="I27" s="21">
        <f t="shared" si="1"/>
        <v>-9.9229512024284696E-4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569.04999999999995</v>
      </c>
      <c r="F28" s="46">
        <v>529.9666666666667</v>
      </c>
      <c r="G28" s="21">
        <f t="shared" si="0"/>
        <v>-6.868172099698315E-2</v>
      </c>
      <c r="H28" s="46">
        <v>577.29999999999995</v>
      </c>
      <c r="I28" s="21">
        <f t="shared" si="1"/>
        <v>-8.1990877071424328E-2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1475.8375000000001</v>
      </c>
      <c r="F29" s="46">
        <v>1475.5250000000001</v>
      </c>
      <c r="G29" s="21">
        <f t="shared" si="0"/>
        <v>-2.1174417915251507E-4</v>
      </c>
      <c r="H29" s="46">
        <v>1303.7333333333333</v>
      </c>
      <c r="I29" s="21">
        <f t="shared" si="1"/>
        <v>0.13176902229494789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1349.2770833333334</v>
      </c>
      <c r="F30" s="46">
        <v>1762.7444444444445</v>
      </c>
      <c r="G30" s="21">
        <f t="shared" si="0"/>
        <v>0.30643621404260202</v>
      </c>
      <c r="H30" s="46">
        <v>1815.2444444444445</v>
      </c>
      <c r="I30" s="21">
        <f t="shared" si="1"/>
        <v>-2.8921724652939303E-2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1288.9749999999999</v>
      </c>
      <c r="F31" s="49">
        <v>1274.1999999999998</v>
      </c>
      <c r="G31" s="23">
        <f t="shared" si="0"/>
        <v>-1.1462596248957577E-2</v>
      </c>
      <c r="H31" s="49">
        <v>1474.6999999999998</v>
      </c>
      <c r="I31" s="23">
        <f t="shared" si="1"/>
        <v>-0.13595985624194754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2382.1104999999998</v>
      </c>
      <c r="F33" s="54">
        <v>2427.1</v>
      </c>
      <c r="G33" s="21">
        <f t="shared" si="0"/>
        <v>1.8886403464490897E-2</v>
      </c>
      <c r="H33" s="54">
        <v>2425.1</v>
      </c>
      <c r="I33" s="21">
        <f>(F33-H33)/H33</f>
        <v>8.2470825945321841E-4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2222.00425</v>
      </c>
      <c r="F34" s="46">
        <v>2311.6</v>
      </c>
      <c r="G34" s="21">
        <f t="shared" si="0"/>
        <v>4.0322042588352362E-2</v>
      </c>
      <c r="H34" s="46">
        <v>2415.1</v>
      </c>
      <c r="I34" s="21">
        <f>(F34-H34)/H34</f>
        <v>-4.2855368307730533E-2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1641.675</v>
      </c>
      <c r="F35" s="46">
        <v>1459.4</v>
      </c>
      <c r="G35" s="21">
        <f t="shared" si="0"/>
        <v>-0.11102989324927276</v>
      </c>
      <c r="H35" s="46">
        <v>1423.1999999999998</v>
      </c>
      <c r="I35" s="21">
        <f>(F35-H35)/H35</f>
        <v>2.5435637998875969E-2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1504.1946250000001</v>
      </c>
      <c r="F36" s="46">
        <v>1429.3</v>
      </c>
      <c r="G36" s="21">
        <f t="shared" si="0"/>
        <v>-4.979051497408464E-2</v>
      </c>
      <c r="H36" s="46">
        <v>1665.3</v>
      </c>
      <c r="I36" s="21">
        <f>(F36-H36)/H36</f>
        <v>-0.14171620728997777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1017.375</v>
      </c>
      <c r="F37" s="49">
        <v>1372.1999999999998</v>
      </c>
      <c r="G37" s="23">
        <f t="shared" si="0"/>
        <v>0.34876520457058591</v>
      </c>
      <c r="H37" s="49">
        <v>1419.4</v>
      </c>
      <c r="I37" s="23">
        <f>(F37-H37)/H37</f>
        <v>-3.3253487389037814E-2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26476.772222222222</v>
      </c>
      <c r="F39" s="46">
        <v>33737.666666666672</v>
      </c>
      <c r="G39" s="21">
        <f t="shared" si="0"/>
        <v>0.2742363904294311</v>
      </c>
      <c r="H39" s="46">
        <v>33579.333333333328</v>
      </c>
      <c r="I39" s="21">
        <f t="shared" ref="I39:I44" si="2">(F39-H39)/H39</f>
        <v>4.7152018106377848E-3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15531.244444444445</v>
      </c>
      <c r="F40" s="46">
        <v>21357.633333333331</v>
      </c>
      <c r="G40" s="21">
        <f t="shared" si="0"/>
        <v>0.37513986144059419</v>
      </c>
      <c r="H40" s="46">
        <v>20185.411111111112</v>
      </c>
      <c r="I40" s="21">
        <f t="shared" si="2"/>
        <v>5.807274450689618E-2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10705.6875</v>
      </c>
      <c r="F41" s="57">
        <v>17497.25</v>
      </c>
      <c r="G41" s="21">
        <f t="shared" si="0"/>
        <v>0.63438826324792308</v>
      </c>
      <c r="H41" s="57">
        <v>17297.25</v>
      </c>
      <c r="I41" s="21">
        <f t="shared" si="2"/>
        <v>1.1562531616297389E-2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5575</v>
      </c>
      <c r="F42" s="47">
        <v>6121.2</v>
      </c>
      <c r="G42" s="21">
        <f t="shared" si="0"/>
        <v>9.7973094170403549E-2</v>
      </c>
      <c r="H42" s="47">
        <v>6243.2</v>
      </c>
      <c r="I42" s="21">
        <f t="shared" si="2"/>
        <v>-1.9541260891850334E-2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9966.3333333333321</v>
      </c>
      <c r="F43" s="47">
        <v>16815.333333333332</v>
      </c>
      <c r="G43" s="21">
        <f t="shared" si="0"/>
        <v>0.68721361918458823</v>
      </c>
      <c r="H43" s="47">
        <v>16815.333333333332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12781.25</v>
      </c>
      <c r="F44" s="50">
        <v>13675</v>
      </c>
      <c r="G44" s="31">
        <f t="shared" si="0"/>
        <v>6.9926650366748166E-2</v>
      </c>
      <c r="H44" s="50">
        <v>14250</v>
      </c>
      <c r="I44" s="31">
        <f t="shared" si="2"/>
        <v>-4.0350877192982457E-2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6573.6666666666661</v>
      </c>
      <c r="F46" s="43">
        <v>7693.666666666667</v>
      </c>
      <c r="G46" s="21">
        <f t="shared" si="0"/>
        <v>0.17037675574260955</v>
      </c>
      <c r="H46" s="43">
        <v>7636.8</v>
      </c>
      <c r="I46" s="21">
        <f t="shared" ref="I46:I51" si="3">(F46-H46)/H46</f>
        <v>7.4463998882603692E-3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6035.333333333333</v>
      </c>
      <c r="F47" s="47">
        <v>6447.2222222222226</v>
      </c>
      <c r="G47" s="21">
        <f t="shared" si="0"/>
        <v>6.8246253543945035E-2</v>
      </c>
      <c r="H47" s="47">
        <v>6352.7777777777774</v>
      </c>
      <c r="I47" s="21">
        <f t="shared" si="3"/>
        <v>1.4866637516397154E-2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19026.428571428572</v>
      </c>
      <c r="F48" s="47">
        <v>20970</v>
      </c>
      <c r="G48" s="21">
        <f t="shared" si="0"/>
        <v>0.10215114314675069</v>
      </c>
      <c r="H48" s="47">
        <v>21220</v>
      </c>
      <c r="I48" s="21">
        <f t="shared" si="3"/>
        <v>-1.17813383600377E-2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19130.892500000002</v>
      </c>
      <c r="F49" s="47">
        <v>22484.791428571425</v>
      </c>
      <c r="G49" s="21">
        <f t="shared" si="0"/>
        <v>0.17531324942479412</v>
      </c>
      <c r="H49" s="47">
        <v>21789.375</v>
      </c>
      <c r="I49" s="21">
        <f t="shared" si="3"/>
        <v>3.1915391266221498E-2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2254.7619047619046</v>
      </c>
      <c r="F50" s="47">
        <v>2417</v>
      </c>
      <c r="G50" s="21">
        <f t="shared" si="0"/>
        <v>7.1953537486800501E-2</v>
      </c>
      <c r="H50" s="47">
        <v>2518.3333333333335</v>
      </c>
      <c r="I50" s="21">
        <f t="shared" si="3"/>
        <v>-4.0238252812706876E-2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27573.5</v>
      </c>
      <c r="F51" s="50">
        <v>35526.5</v>
      </c>
      <c r="G51" s="31">
        <f t="shared" si="0"/>
        <v>0.28842910765771484</v>
      </c>
      <c r="H51" s="50">
        <v>35010</v>
      </c>
      <c r="I51" s="31">
        <f t="shared" si="3"/>
        <v>1.4752927734932876E-2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3999</v>
      </c>
      <c r="G53" s="22">
        <f t="shared" si="0"/>
        <v>6.6400000000000001E-2</v>
      </c>
      <c r="H53" s="66">
        <v>3999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3600.25</v>
      </c>
      <c r="F54" s="70">
        <v>5467.8571428571431</v>
      </c>
      <c r="G54" s="21">
        <f t="shared" si="0"/>
        <v>0.51874373803406515</v>
      </c>
      <c r="H54" s="70">
        <v>5315</v>
      </c>
      <c r="I54" s="21">
        <f t="shared" si="4"/>
        <v>2.8759575325897107E-2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2568.75</v>
      </c>
      <c r="F55" s="70">
        <v>3942.6</v>
      </c>
      <c r="G55" s="21">
        <f t="shared" si="0"/>
        <v>0.5348321167883211</v>
      </c>
      <c r="H55" s="70">
        <v>3942.6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4633.125</v>
      </c>
      <c r="F56" s="70">
        <v>6316</v>
      </c>
      <c r="G56" s="21">
        <f t="shared" si="0"/>
        <v>0.36322676379333602</v>
      </c>
      <c r="H56" s="70">
        <v>6316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2042.5</v>
      </c>
      <c r="F57" s="105">
        <v>3205</v>
      </c>
      <c r="G57" s="21">
        <f t="shared" si="0"/>
        <v>0.56915544675642593</v>
      </c>
      <c r="H57" s="105">
        <v>2963.125</v>
      </c>
      <c r="I57" s="21">
        <f t="shared" si="4"/>
        <v>8.162834844969416E-2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4196.0034722222217</v>
      </c>
      <c r="F58" s="50">
        <v>5772.8</v>
      </c>
      <c r="G58" s="29">
        <f t="shared" si="0"/>
        <v>0.37578532482545829</v>
      </c>
      <c r="H58" s="50">
        <v>6128.5</v>
      </c>
      <c r="I58" s="29">
        <f t="shared" si="4"/>
        <v>-5.804030350004076E-2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5064.03125</v>
      </c>
      <c r="F59" s="68">
        <v>5710.625</v>
      </c>
      <c r="G59" s="21">
        <f t="shared" si="0"/>
        <v>0.12768360187350739</v>
      </c>
      <c r="H59" s="68">
        <v>5798.125</v>
      </c>
      <c r="I59" s="21">
        <f t="shared" si="4"/>
        <v>-1.5091085480219899E-2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4834.5</v>
      </c>
      <c r="F60" s="70">
        <v>5756.25</v>
      </c>
      <c r="G60" s="21">
        <f t="shared" si="0"/>
        <v>0.19066087496121625</v>
      </c>
      <c r="H60" s="70">
        <v>5961.25</v>
      </c>
      <c r="I60" s="21">
        <f t="shared" si="4"/>
        <v>-3.438876074648773E-2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20963.75</v>
      </c>
      <c r="F61" s="73">
        <v>24634.375</v>
      </c>
      <c r="G61" s="29">
        <f t="shared" si="0"/>
        <v>0.17509391211019021</v>
      </c>
      <c r="H61" s="73">
        <v>25720</v>
      </c>
      <c r="I61" s="29">
        <f t="shared" si="4"/>
        <v>-4.2209370139968894E-2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6367.75</v>
      </c>
      <c r="F63" s="54">
        <v>9893.5</v>
      </c>
      <c r="G63" s="21">
        <f t="shared" si="0"/>
        <v>0.55368850849986262</v>
      </c>
      <c r="H63" s="54">
        <v>9507</v>
      </c>
      <c r="I63" s="21">
        <f t="shared" ref="I63:I74" si="5">(F63-H63)/H63</f>
        <v>4.0654254759650781E-2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46491.857142857145</v>
      </c>
      <c r="F64" s="46">
        <v>48734</v>
      </c>
      <c r="G64" s="21">
        <f t="shared" si="0"/>
        <v>4.8226571166072048E-2</v>
      </c>
      <c r="H64" s="46">
        <v>49376.857142857145</v>
      </c>
      <c r="I64" s="21">
        <f t="shared" si="5"/>
        <v>-1.3019401801885251E-2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10853.333333333334</v>
      </c>
      <c r="F65" s="46">
        <v>14427.571428571429</v>
      </c>
      <c r="G65" s="21">
        <f t="shared" si="0"/>
        <v>0.3293216918216918</v>
      </c>
      <c r="H65" s="46">
        <v>14360.571428571429</v>
      </c>
      <c r="I65" s="21">
        <f t="shared" si="5"/>
        <v>4.6655525048744572E-3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7599.5</v>
      </c>
      <c r="F66" s="46">
        <v>11338.333333333334</v>
      </c>
      <c r="G66" s="21">
        <f t="shared" si="0"/>
        <v>0.49198412176239675</v>
      </c>
      <c r="H66" s="46">
        <v>11082.222222222223</v>
      </c>
      <c r="I66" s="21">
        <f t="shared" si="5"/>
        <v>2.3110086224182893E-2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3737.5</v>
      </c>
      <c r="F67" s="46">
        <v>5400.7142857142853</v>
      </c>
      <c r="G67" s="21">
        <f t="shared" si="0"/>
        <v>0.44500716674629709</v>
      </c>
      <c r="H67" s="46">
        <v>5579.2857142857147</v>
      </c>
      <c r="I67" s="21">
        <f t="shared" si="5"/>
        <v>-3.200614517987467E-2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3286.4583333333335</v>
      </c>
      <c r="F68" s="58">
        <v>4968</v>
      </c>
      <c r="G68" s="31">
        <f t="shared" si="0"/>
        <v>0.5116576862123613</v>
      </c>
      <c r="H68" s="58">
        <v>5019</v>
      </c>
      <c r="I68" s="31">
        <f t="shared" si="5"/>
        <v>-1.0161386730424387E-2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3685.5555555555557</v>
      </c>
      <c r="F70" s="43">
        <v>5384.5</v>
      </c>
      <c r="G70" s="21">
        <f t="shared" si="0"/>
        <v>0.4609737714802532</v>
      </c>
      <c r="H70" s="43">
        <v>5534.5</v>
      </c>
      <c r="I70" s="21">
        <f t="shared" si="5"/>
        <v>-2.7102719306170385E-2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2740.375</v>
      </c>
      <c r="F71" s="47">
        <v>3641.875</v>
      </c>
      <c r="G71" s="21">
        <f t="shared" si="0"/>
        <v>0.32896957533184329</v>
      </c>
      <c r="H71" s="47">
        <v>3675</v>
      </c>
      <c r="I71" s="21">
        <f t="shared" si="5"/>
        <v>-9.0136054421768707E-3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1311.40625</v>
      </c>
      <c r="F72" s="47">
        <v>1525</v>
      </c>
      <c r="G72" s="21">
        <f t="shared" si="0"/>
        <v>0.16287382342428214</v>
      </c>
      <c r="H72" s="47">
        <v>1575</v>
      </c>
      <c r="I72" s="21">
        <f t="shared" si="5"/>
        <v>-3.1746031746031744E-2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2248.1875</v>
      </c>
      <c r="F73" s="47">
        <v>2921.6666666666665</v>
      </c>
      <c r="G73" s="21">
        <f t="shared" si="0"/>
        <v>0.2995653906387552</v>
      </c>
      <c r="H73" s="47">
        <v>3066.1111111111113</v>
      </c>
      <c r="I73" s="21">
        <f t="shared" si="5"/>
        <v>-4.7109983692698067E-2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1589.25</v>
      </c>
      <c r="F74" s="50">
        <v>2572.7777777777778</v>
      </c>
      <c r="G74" s="21">
        <f t="shared" si="0"/>
        <v>0.61886284585671092</v>
      </c>
      <c r="H74" s="50">
        <v>2564.4444444444443</v>
      </c>
      <c r="I74" s="21">
        <f t="shared" si="5"/>
        <v>3.2495667244368011E-3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1456.6666666666667</v>
      </c>
      <c r="F76" s="43">
        <v>1861.3333333333333</v>
      </c>
      <c r="G76" s="22">
        <f t="shared" si="0"/>
        <v>0.2778032036613271</v>
      </c>
      <c r="H76" s="43">
        <v>1861.3333333333333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1196.6666666666667</v>
      </c>
      <c r="F77" s="32">
        <v>1640.375</v>
      </c>
      <c r="G77" s="21">
        <f t="shared" si="0"/>
        <v>0.37078690807799436</v>
      </c>
      <c r="H77" s="32">
        <v>1620.375</v>
      </c>
      <c r="I77" s="21">
        <f t="shared" si="6"/>
        <v>1.2342821877651778E-2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872.5625</v>
      </c>
      <c r="F78" s="47">
        <v>1016.875</v>
      </c>
      <c r="G78" s="21">
        <f t="shared" si="0"/>
        <v>0.16538929876083375</v>
      </c>
      <c r="H78" s="47">
        <v>1060.625</v>
      </c>
      <c r="I78" s="21">
        <f t="shared" si="6"/>
        <v>-4.1249263406010608E-2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1501.3</v>
      </c>
      <c r="F79" s="47">
        <v>2042.3</v>
      </c>
      <c r="G79" s="21">
        <f t="shared" si="0"/>
        <v>0.36035435955505229</v>
      </c>
      <c r="H79" s="47">
        <v>2078.6666666666665</v>
      </c>
      <c r="I79" s="21">
        <f t="shared" si="6"/>
        <v>-1.7495189223861399E-2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1927.175</v>
      </c>
      <c r="F80" s="61">
        <v>2615</v>
      </c>
      <c r="G80" s="21">
        <f t="shared" si="0"/>
        <v>0.35690842813963447</v>
      </c>
      <c r="H80" s="61">
        <v>2662.5</v>
      </c>
      <c r="I80" s="21">
        <f t="shared" si="6"/>
        <v>-1.7840375586854459E-2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8830</v>
      </c>
      <c r="F81" s="61">
        <v>9999</v>
      </c>
      <c r="G81" s="21">
        <f>(F81-E81)/E81</f>
        <v>0.13238958097395243</v>
      </c>
      <c r="H81" s="61">
        <v>10582.666666666666</v>
      </c>
      <c r="I81" s="21">
        <f t="shared" si="6"/>
        <v>-5.5153080509008384E-2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3924.3</v>
      </c>
      <c r="F82" s="50">
        <v>4063.6666666666665</v>
      </c>
      <c r="G82" s="23">
        <f>(F82-E82)/E82</f>
        <v>3.5513764662912194E-2</v>
      </c>
      <c r="H82" s="50">
        <v>4102.5555555555557</v>
      </c>
      <c r="I82" s="23">
        <f t="shared" si="6"/>
        <v>-9.4791864149717589E-3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B1" zoomScaleNormal="100" workbookViewId="0">
      <selection activeCell="A16" sqref="A16:A29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2" t="s">
        <v>201</v>
      </c>
      <c r="B9" s="162"/>
      <c r="C9" s="162"/>
      <c r="D9" s="162"/>
      <c r="E9" s="162"/>
      <c r="F9" s="162"/>
      <c r="G9" s="162"/>
      <c r="H9" s="162"/>
      <c r="I9" s="162"/>
    </row>
    <row r="10" spans="1:9" ht="18" x14ac:dyDescent="0.2">
      <c r="A10" s="2" t="s">
        <v>220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63" t="s">
        <v>3</v>
      </c>
      <c r="B13" s="169"/>
      <c r="C13" s="188" t="s">
        <v>0</v>
      </c>
      <c r="D13" s="190" t="s">
        <v>23</v>
      </c>
      <c r="E13" s="165" t="s">
        <v>222</v>
      </c>
      <c r="F13" s="182" t="s">
        <v>224</v>
      </c>
      <c r="G13" s="165" t="s">
        <v>197</v>
      </c>
      <c r="H13" s="182" t="s">
        <v>219</v>
      </c>
      <c r="I13" s="165" t="s">
        <v>187</v>
      </c>
    </row>
    <row r="14" spans="1:9" ht="38.25" customHeight="1" thickBot="1" x14ac:dyDescent="0.25">
      <c r="A14" s="164"/>
      <c r="B14" s="170"/>
      <c r="C14" s="189"/>
      <c r="D14" s="191"/>
      <c r="E14" s="166"/>
      <c r="F14" s="183"/>
      <c r="G14" s="184"/>
      <c r="H14" s="183"/>
      <c r="I14" s="184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193"/>
      <c r="B16" s="40" t="s">
        <v>12</v>
      </c>
      <c r="C16" s="14" t="s">
        <v>92</v>
      </c>
      <c r="D16" s="11" t="s">
        <v>81</v>
      </c>
      <c r="E16" s="42">
        <v>532.71249999999998</v>
      </c>
      <c r="F16" s="42">
        <v>580.875</v>
      </c>
      <c r="G16" s="21">
        <f>(F16-E16)/E16</f>
        <v>9.0409930309500952E-2</v>
      </c>
      <c r="H16" s="42">
        <v>687.625</v>
      </c>
      <c r="I16" s="21">
        <f>(F16-H16)/H16</f>
        <v>-0.15524450099981821</v>
      </c>
    </row>
    <row r="17" spans="1:9" ht="16.5" x14ac:dyDescent="0.3">
      <c r="A17" s="194"/>
      <c r="B17" s="34" t="s">
        <v>9</v>
      </c>
      <c r="C17" s="15" t="s">
        <v>88</v>
      </c>
      <c r="D17" s="11" t="s">
        <v>161</v>
      </c>
      <c r="E17" s="46">
        <v>1683.2375</v>
      </c>
      <c r="F17" s="46">
        <v>2606.1</v>
      </c>
      <c r="G17" s="21">
        <f>(F17-E17)/E17</f>
        <v>0.5482663616988096</v>
      </c>
      <c r="H17" s="46">
        <v>3083.1</v>
      </c>
      <c r="I17" s="21">
        <f>(F17-H17)/H17</f>
        <v>-0.15471441082027829</v>
      </c>
    </row>
    <row r="18" spans="1:9" ht="16.5" x14ac:dyDescent="0.3">
      <c r="A18" s="194"/>
      <c r="B18" s="34" t="s">
        <v>19</v>
      </c>
      <c r="C18" s="15" t="s">
        <v>99</v>
      </c>
      <c r="D18" s="11" t="s">
        <v>161</v>
      </c>
      <c r="E18" s="46">
        <v>1288.9749999999999</v>
      </c>
      <c r="F18" s="46">
        <v>1274.1999999999998</v>
      </c>
      <c r="G18" s="21">
        <f>(F18-E18)/E18</f>
        <v>-1.1462596248957577E-2</v>
      </c>
      <c r="H18" s="46">
        <v>1474.6999999999998</v>
      </c>
      <c r="I18" s="21">
        <f>(F18-H18)/H18</f>
        <v>-0.13595985624194754</v>
      </c>
    </row>
    <row r="19" spans="1:9" ht="16.5" x14ac:dyDescent="0.3">
      <c r="A19" s="194"/>
      <c r="B19" s="34" t="s">
        <v>13</v>
      </c>
      <c r="C19" s="15" t="s">
        <v>93</v>
      </c>
      <c r="D19" s="11" t="s">
        <v>81</v>
      </c>
      <c r="E19" s="46">
        <v>544.46249999999998</v>
      </c>
      <c r="F19" s="46">
        <v>584.16666666666674</v>
      </c>
      <c r="G19" s="21">
        <f>(F19-E19)/E19</f>
        <v>7.2923602023402465E-2</v>
      </c>
      <c r="H19" s="46">
        <v>650.83333333333326</v>
      </c>
      <c r="I19" s="21">
        <f>(F19-H19)/H19</f>
        <v>-0.10243277848911629</v>
      </c>
    </row>
    <row r="20" spans="1:9" ht="16.5" x14ac:dyDescent="0.3">
      <c r="A20" s="194"/>
      <c r="B20" s="34" t="s">
        <v>16</v>
      </c>
      <c r="C20" s="15" t="s">
        <v>96</v>
      </c>
      <c r="D20" s="11" t="s">
        <v>81</v>
      </c>
      <c r="E20" s="46">
        <v>569.04999999999995</v>
      </c>
      <c r="F20" s="46">
        <v>529.9666666666667</v>
      </c>
      <c r="G20" s="21">
        <f>(F20-E20)/E20</f>
        <v>-6.868172099698315E-2</v>
      </c>
      <c r="H20" s="46">
        <v>577.29999999999995</v>
      </c>
      <c r="I20" s="21">
        <f>(F20-H20)/H20</f>
        <v>-8.1990877071424328E-2</v>
      </c>
    </row>
    <row r="21" spans="1:9" ht="16.5" x14ac:dyDescent="0.3">
      <c r="A21" s="194"/>
      <c r="B21" s="34" t="s">
        <v>10</v>
      </c>
      <c r="C21" s="15" t="s">
        <v>90</v>
      </c>
      <c r="D21" s="11" t="s">
        <v>161</v>
      </c>
      <c r="E21" s="46">
        <v>1263.5125</v>
      </c>
      <c r="F21" s="46">
        <v>1259.5</v>
      </c>
      <c r="G21" s="21">
        <f>(F21-E21)/E21</f>
        <v>-3.1756709965275734E-3</v>
      </c>
      <c r="H21" s="46">
        <v>1357.45</v>
      </c>
      <c r="I21" s="21">
        <f>(F21-H21)/H21</f>
        <v>-7.2157353862020726E-2</v>
      </c>
    </row>
    <row r="22" spans="1:9" ht="16.5" x14ac:dyDescent="0.3">
      <c r="A22" s="194"/>
      <c r="B22" s="34" t="s">
        <v>11</v>
      </c>
      <c r="C22" s="15" t="s">
        <v>91</v>
      </c>
      <c r="D22" s="11" t="s">
        <v>81</v>
      </c>
      <c r="E22" s="46">
        <v>447.66249999999997</v>
      </c>
      <c r="F22" s="46">
        <v>503.65</v>
      </c>
      <c r="G22" s="21">
        <f>(F22-E22)/E22</f>
        <v>0.12506631670063947</v>
      </c>
      <c r="H22" s="46">
        <v>537.4</v>
      </c>
      <c r="I22" s="21">
        <f>(F22-H22)/H22</f>
        <v>-6.280238183848158E-2</v>
      </c>
    </row>
    <row r="23" spans="1:9" ht="16.5" x14ac:dyDescent="0.3">
      <c r="A23" s="194"/>
      <c r="B23" s="34" t="s">
        <v>18</v>
      </c>
      <c r="C23" s="15" t="s">
        <v>98</v>
      </c>
      <c r="D23" s="13" t="s">
        <v>83</v>
      </c>
      <c r="E23" s="46">
        <v>1349.2770833333334</v>
      </c>
      <c r="F23" s="46">
        <v>1762.7444444444445</v>
      </c>
      <c r="G23" s="21">
        <f>(F23-E23)/E23</f>
        <v>0.30643621404260202</v>
      </c>
      <c r="H23" s="46">
        <v>1815.2444444444445</v>
      </c>
      <c r="I23" s="21">
        <f>(F23-H23)/H23</f>
        <v>-2.8921724652939303E-2</v>
      </c>
    </row>
    <row r="24" spans="1:9" ht="16.5" x14ac:dyDescent="0.3">
      <c r="A24" s="194"/>
      <c r="B24" s="34" t="s">
        <v>14</v>
      </c>
      <c r="C24" s="15" t="s">
        <v>94</v>
      </c>
      <c r="D24" s="13" t="s">
        <v>81</v>
      </c>
      <c r="E24" s="46">
        <v>540.4</v>
      </c>
      <c r="F24" s="46">
        <v>549.5</v>
      </c>
      <c r="G24" s="21">
        <f>(F24-E24)/E24</f>
        <v>1.6839378238342011E-2</v>
      </c>
      <c r="H24" s="46">
        <v>556</v>
      </c>
      <c r="I24" s="21">
        <f>(F24-H24)/H24</f>
        <v>-1.1690647482014389E-2</v>
      </c>
    </row>
    <row r="25" spans="1:9" ht="16.5" x14ac:dyDescent="0.3">
      <c r="A25" s="194"/>
      <c r="B25" s="34" t="s">
        <v>4</v>
      </c>
      <c r="C25" s="15" t="s">
        <v>84</v>
      </c>
      <c r="D25" s="13" t="s">
        <v>161</v>
      </c>
      <c r="E25" s="46">
        <v>1977.35</v>
      </c>
      <c r="F25" s="46">
        <v>1886.1</v>
      </c>
      <c r="G25" s="21">
        <f>(F25-E25)/E25</f>
        <v>-4.6147621817078419E-2</v>
      </c>
      <c r="H25" s="46">
        <v>1902.8</v>
      </c>
      <c r="I25" s="21">
        <f>(F25-H25)/H25</f>
        <v>-8.7765398360311365E-3</v>
      </c>
    </row>
    <row r="26" spans="1:9" ht="16.5" x14ac:dyDescent="0.3">
      <c r="A26" s="194"/>
      <c r="B26" s="34" t="s">
        <v>15</v>
      </c>
      <c r="C26" s="15" t="s">
        <v>95</v>
      </c>
      <c r="D26" s="13" t="s">
        <v>82</v>
      </c>
      <c r="E26" s="46">
        <v>1692.6</v>
      </c>
      <c r="F26" s="46">
        <v>1711.5</v>
      </c>
      <c r="G26" s="21">
        <f>(F26-E26)/E26</f>
        <v>1.1166253101737028E-2</v>
      </c>
      <c r="H26" s="46">
        <v>1713.2</v>
      </c>
      <c r="I26" s="21">
        <f>(F26-H26)/H26</f>
        <v>-9.9229512024284696E-4</v>
      </c>
    </row>
    <row r="27" spans="1:9" ht="16.5" x14ac:dyDescent="0.3">
      <c r="A27" s="194"/>
      <c r="B27" s="34" t="s">
        <v>6</v>
      </c>
      <c r="C27" s="15" t="s">
        <v>86</v>
      </c>
      <c r="D27" s="13" t="s">
        <v>161</v>
      </c>
      <c r="E27" s="46">
        <v>2439.4832500000002</v>
      </c>
      <c r="F27" s="46">
        <v>2343.7111111111108</v>
      </c>
      <c r="G27" s="21">
        <f>(F27-E27)/E27</f>
        <v>-3.9259191014691101E-2</v>
      </c>
      <c r="H27" s="46">
        <v>2337.6</v>
      </c>
      <c r="I27" s="21">
        <f>(F27-H27)/H27</f>
        <v>2.6142672446572805E-3</v>
      </c>
    </row>
    <row r="28" spans="1:9" ht="16.5" x14ac:dyDescent="0.3">
      <c r="A28" s="194"/>
      <c r="B28" s="34" t="s">
        <v>5</v>
      </c>
      <c r="C28" s="15" t="s">
        <v>85</v>
      </c>
      <c r="D28" s="13" t="s">
        <v>161</v>
      </c>
      <c r="E28" s="46">
        <v>1700.2249999999999</v>
      </c>
      <c r="F28" s="46">
        <v>2618.7777777777778</v>
      </c>
      <c r="G28" s="21">
        <f>(F28-E28)/E28</f>
        <v>0.54025365923791147</v>
      </c>
      <c r="H28" s="46">
        <v>2571.4888888888891</v>
      </c>
      <c r="I28" s="21">
        <f>(F28-H28)/H28</f>
        <v>1.8389692093642204E-2</v>
      </c>
    </row>
    <row r="29" spans="1:9" ht="16.5" x14ac:dyDescent="0.3">
      <c r="A29" s="195"/>
      <c r="B29" s="34" t="s">
        <v>7</v>
      </c>
      <c r="C29" s="15" t="s">
        <v>87</v>
      </c>
      <c r="D29" s="13" t="s">
        <v>161</v>
      </c>
      <c r="E29" s="46">
        <v>988.97499999999991</v>
      </c>
      <c r="F29" s="46">
        <v>970.95</v>
      </c>
      <c r="G29" s="21">
        <f>(F29-E29)/E29</f>
        <v>-1.8225940999519567E-2</v>
      </c>
      <c r="H29" s="46">
        <v>890.65000000000009</v>
      </c>
      <c r="I29" s="21">
        <f>(F29-H29)/H29</f>
        <v>9.01588727333969E-2</v>
      </c>
    </row>
    <row r="30" spans="1:9" ht="16.5" x14ac:dyDescent="0.3">
      <c r="A30" s="37"/>
      <c r="B30" s="34" t="s">
        <v>17</v>
      </c>
      <c r="C30" s="15" t="s">
        <v>97</v>
      </c>
      <c r="D30" s="13" t="s">
        <v>161</v>
      </c>
      <c r="E30" s="46">
        <v>1475.8375000000001</v>
      </c>
      <c r="F30" s="46">
        <v>1475.5250000000001</v>
      </c>
      <c r="G30" s="21">
        <f>(F30-E30)/E30</f>
        <v>-2.1174417915251507E-4</v>
      </c>
      <c r="H30" s="46">
        <v>1303.7333333333333</v>
      </c>
      <c r="I30" s="21">
        <f>(F30-H30)/H30</f>
        <v>0.13176902229494789</v>
      </c>
    </row>
    <row r="31" spans="1:9" ht="17.25" thickBot="1" x14ac:dyDescent="0.35">
      <c r="A31" s="38"/>
      <c r="B31" s="36" t="s">
        <v>8</v>
      </c>
      <c r="C31" s="16" t="s">
        <v>89</v>
      </c>
      <c r="D31" s="12" t="s">
        <v>161</v>
      </c>
      <c r="E31" s="49">
        <v>6402.2943611111114</v>
      </c>
      <c r="F31" s="49">
        <v>7852.375</v>
      </c>
      <c r="G31" s="23">
        <f>(F31-E31)/E31</f>
        <v>0.22649390313837878</v>
      </c>
      <c r="H31" s="49">
        <v>6303.75</v>
      </c>
      <c r="I31" s="23">
        <f>(F31-H31)/H31</f>
        <v>0.24566726155066429</v>
      </c>
    </row>
    <row r="32" spans="1:9" ht="15.75" customHeight="1" thickBot="1" x14ac:dyDescent="0.25">
      <c r="A32" s="175" t="s">
        <v>188</v>
      </c>
      <c r="B32" s="176"/>
      <c r="C32" s="176"/>
      <c r="D32" s="177"/>
      <c r="E32" s="106">
        <f>SUM(E16:E31)</f>
        <v>24896.054694444447</v>
      </c>
      <c r="F32" s="107">
        <f>SUM(F16:F31)</f>
        <v>28509.641666666666</v>
      </c>
      <c r="G32" s="108">
        <f t="shared" ref="G32" si="0">(F32-E32)/E32</f>
        <v>0.14514697274619145</v>
      </c>
      <c r="H32" s="107">
        <f>SUM(H16:H31)</f>
        <v>27762.875</v>
      </c>
      <c r="I32" s="111">
        <f t="shared" ref="I32" si="1">(F32-H32)/H32</f>
        <v>2.6898030793520714E-2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29</v>
      </c>
      <c r="C34" s="18" t="s">
        <v>103</v>
      </c>
      <c r="D34" s="20" t="s">
        <v>161</v>
      </c>
      <c r="E34" s="54">
        <v>1504.1946250000001</v>
      </c>
      <c r="F34" s="54">
        <v>1429.3</v>
      </c>
      <c r="G34" s="21">
        <f>(F34-E34)/E34</f>
        <v>-4.979051497408464E-2</v>
      </c>
      <c r="H34" s="54">
        <v>1665.3</v>
      </c>
      <c r="I34" s="21">
        <f>(F34-H34)/H34</f>
        <v>-0.14171620728997777</v>
      </c>
    </row>
    <row r="35" spans="1:9" ht="16.5" x14ac:dyDescent="0.3">
      <c r="A35" s="37"/>
      <c r="B35" s="34" t="s">
        <v>27</v>
      </c>
      <c r="C35" s="15" t="s">
        <v>101</v>
      </c>
      <c r="D35" s="11" t="s">
        <v>161</v>
      </c>
      <c r="E35" s="46">
        <v>2222.00425</v>
      </c>
      <c r="F35" s="46">
        <v>2311.6</v>
      </c>
      <c r="G35" s="21">
        <f>(F35-E35)/E35</f>
        <v>4.0322042588352362E-2</v>
      </c>
      <c r="H35" s="46">
        <v>2415.1</v>
      </c>
      <c r="I35" s="21">
        <f>(F35-H35)/H35</f>
        <v>-4.2855368307730533E-2</v>
      </c>
    </row>
    <row r="36" spans="1:9" ht="16.5" x14ac:dyDescent="0.3">
      <c r="A36" s="37"/>
      <c r="B36" s="39" t="s">
        <v>30</v>
      </c>
      <c r="C36" s="15" t="s">
        <v>104</v>
      </c>
      <c r="D36" s="11" t="s">
        <v>161</v>
      </c>
      <c r="E36" s="46">
        <v>1017.375</v>
      </c>
      <c r="F36" s="46">
        <v>1372.1999999999998</v>
      </c>
      <c r="G36" s="21">
        <f>(F36-E36)/E36</f>
        <v>0.34876520457058591</v>
      </c>
      <c r="H36" s="46">
        <v>1419.4</v>
      </c>
      <c r="I36" s="21">
        <f>(F36-H36)/H36</f>
        <v>-3.3253487389037814E-2</v>
      </c>
    </row>
    <row r="37" spans="1:9" ht="16.5" x14ac:dyDescent="0.3">
      <c r="A37" s="37"/>
      <c r="B37" s="34" t="s">
        <v>26</v>
      </c>
      <c r="C37" s="15" t="s">
        <v>100</v>
      </c>
      <c r="D37" s="11" t="s">
        <v>161</v>
      </c>
      <c r="E37" s="46">
        <v>2382.1104999999998</v>
      </c>
      <c r="F37" s="46">
        <v>2427.1</v>
      </c>
      <c r="G37" s="21">
        <f>(F37-E37)/E37</f>
        <v>1.8886403464490897E-2</v>
      </c>
      <c r="H37" s="46">
        <v>2425.1</v>
      </c>
      <c r="I37" s="21">
        <f>(F37-H37)/H37</f>
        <v>8.2470825945321841E-4</v>
      </c>
    </row>
    <row r="38" spans="1:9" ht="17.25" thickBot="1" x14ac:dyDescent="0.35">
      <c r="A38" s="38"/>
      <c r="B38" s="39" t="s">
        <v>28</v>
      </c>
      <c r="C38" s="15" t="s">
        <v>102</v>
      </c>
      <c r="D38" s="24" t="s">
        <v>161</v>
      </c>
      <c r="E38" s="49">
        <v>1641.675</v>
      </c>
      <c r="F38" s="49">
        <v>1459.4</v>
      </c>
      <c r="G38" s="23">
        <f>(F38-E38)/E38</f>
        <v>-0.11102989324927276</v>
      </c>
      <c r="H38" s="49">
        <v>1423.1999999999998</v>
      </c>
      <c r="I38" s="23">
        <f>(F38-H38)/H38</f>
        <v>2.5435637998875969E-2</v>
      </c>
    </row>
    <row r="39" spans="1:9" ht="15.75" customHeight="1" thickBot="1" x14ac:dyDescent="0.25">
      <c r="A39" s="175" t="s">
        <v>189</v>
      </c>
      <c r="B39" s="176"/>
      <c r="C39" s="176"/>
      <c r="D39" s="177"/>
      <c r="E39" s="86">
        <f>SUM(E34:E38)</f>
        <v>8767.359375</v>
      </c>
      <c r="F39" s="109">
        <f>SUM(F34:F38)</f>
        <v>8999.5999999999985</v>
      </c>
      <c r="G39" s="110">
        <f t="shared" ref="G39" si="2">(F39-E39)/E39</f>
        <v>2.6489232968164779E-2</v>
      </c>
      <c r="H39" s="109">
        <f>SUM(H34:H38)</f>
        <v>9348.0999999999985</v>
      </c>
      <c r="I39" s="111">
        <f t="shared" ref="I39" si="3">(F39-H39)/H39</f>
        <v>-3.728030294926242E-2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36</v>
      </c>
      <c r="C41" s="15" t="s">
        <v>153</v>
      </c>
      <c r="D41" s="20" t="s">
        <v>161</v>
      </c>
      <c r="E41" s="46">
        <v>12781.25</v>
      </c>
      <c r="F41" s="46">
        <v>13675</v>
      </c>
      <c r="G41" s="21">
        <f>(F41-E41)/E41</f>
        <v>6.9926650366748166E-2</v>
      </c>
      <c r="H41" s="46">
        <v>14250</v>
      </c>
      <c r="I41" s="21">
        <f>(F41-H41)/H41</f>
        <v>-4.0350877192982457E-2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6">
        <v>5575</v>
      </c>
      <c r="F42" s="46">
        <v>6121.2</v>
      </c>
      <c r="G42" s="21">
        <f>(F42-E42)/E42</f>
        <v>9.7973094170403549E-2</v>
      </c>
      <c r="H42" s="46">
        <v>6243.2</v>
      </c>
      <c r="I42" s="21">
        <f>(F42-H42)/H42</f>
        <v>-1.9541260891850334E-2</v>
      </c>
    </row>
    <row r="43" spans="1:9" ht="16.5" x14ac:dyDescent="0.3">
      <c r="A43" s="37"/>
      <c r="B43" s="39" t="s">
        <v>35</v>
      </c>
      <c r="C43" s="15" t="s">
        <v>152</v>
      </c>
      <c r="D43" s="11" t="s">
        <v>161</v>
      </c>
      <c r="E43" s="57">
        <v>9966.3333333333321</v>
      </c>
      <c r="F43" s="57">
        <v>16815.333333333332</v>
      </c>
      <c r="G43" s="21">
        <f>(F43-E43)/E43</f>
        <v>0.68721361918458823</v>
      </c>
      <c r="H43" s="57">
        <v>16815.333333333332</v>
      </c>
      <c r="I43" s="21">
        <f>(F43-H43)/H43</f>
        <v>0</v>
      </c>
    </row>
    <row r="44" spans="1:9" ht="16.5" x14ac:dyDescent="0.3">
      <c r="A44" s="37"/>
      <c r="B44" s="34" t="s">
        <v>31</v>
      </c>
      <c r="C44" s="15" t="s">
        <v>105</v>
      </c>
      <c r="D44" s="11" t="s">
        <v>161</v>
      </c>
      <c r="E44" s="47">
        <v>26476.772222222222</v>
      </c>
      <c r="F44" s="47">
        <v>33737.666666666672</v>
      </c>
      <c r="G44" s="21">
        <f>(F44-E44)/E44</f>
        <v>0.2742363904294311</v>
      </c>
      <c r="H44" s="47">
        <v>33579.333333333328</v>
      </c>
      <c r="I44" s="21">
        <f>(F44-H44)/H44</f>
        <v>4.7152018106377848E-3</v>
      </c>
    </row>
    <row r="45" spans="1:9" ht="16.5" x14ac:dyDescent="0.3">
      <c r="A45" s="37"/>
      <c r="B45" s="34" t="s">
        <v>33</v>
      </c>
      <c r="C45" s="15" t="s">
        <v>107</v>
      </c>
      <c r="D45" s="11" t="s">
        <v>161</v>
      </c>
      <c r="E45" s="47">
        <v>10705.6875</v>
      </c>
      <c r="F45" s="47">
        <v>17497.25</v>
      </c>
      <c r="G45" s="21">
        <f>(F45-E45)/E45</f>
        <v>0.63438826324792308</v>
      </c>
      <c r="H45" s="47">
        <v>17297.25</v>
      </c>
      <c r="I45" s="21">
        <f>(F45-H45)/H45</f>
        <v>1.1562531616297389E-2</v>
      </c>
    </row>
    <row r="46" spans="1:9" ht="16.5" customHeight="1" thickBot="1" x14ac:dyDescent="0.35">
      <c r="A46" s="38"/>
      <c r="B46" s="34" t="s">
        <v>32</v>
      </c>
      <c r="C46" s="15" t="s">
        <v>106</v>
      </c>
      <c r="D46" s="24" t="s">
        <v>161</v>
      </c>
      <c r="E46" s="50">
        <v>15531.244444444445</v>
      </c>
      <c r="F46" s="50">
        <v>21357.633333333331</v>
      </c>
      <c r="G46" s="31">
        <f>(F46-E46)/E46</f>
        <v>0.37513986144059419</v>
      </c>
      <c r="H46" s="50">
        <v>20185.411111111112</v>
      </c>
      <c r="I46" s="31">
        <f>(F46-H46)/H46</f>
        <v>5.807274450689618E-2</v>
      </c>
    </row>
    <row r="47" spans="1:9" ht="15.75" customHeight="1" thickBot="1" x14ac:dyDescent="0.25">
      <c r="A47" s="175" t="s">
        <v>190</v>
      </c>
      <c r="B47" s="176"/>
      <c r="C47" s="176"/>
      <c r="D47" s="177"/>
      <c r="E47" s="86">
        <f>SUM(E41:E46)</f>
        <v>81036.287499999991</v>
      </c>
      <c r="F47" s="86">
        <f>SUM(F41:F46)</f>
        <v>109204.08333333334</v>
      </c>
      <c r="G47" s="110">
        <f t="shared" ref="G47" si="4">(F47-E47)/E47</f>
        <v>0.34759484549848552</v>
      </c>
      <c r="H47" s="109">
        <f>SUM(H41:H46)</f>
        <v>108370.52777777778</v>
      </c>
      <c r="I47" s="111">
        <f t="shared" ref="I47" si="5">(F47-H47)/H47</f>
        <v>7.6917181511271466E-3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49</v>
      </c>
      <c r="C49" s="15" t="s">
        <v>158</v>
      </c>
      <c r="D49" s="20" t="s">
        <v>199</v>
      </c>
      <c r="E49" s="43">
        <v>2254.7619047619046</v>
      </c>
      <c r="F49" s="43">
        <v>2417</v>
      </c>
      <c r="G49" s="21">
        <f>(F49-E49)/E49</f>
        <v>7.1953537486800501E-2</v>
      </c>
      <c r="H49" s="43">
        <v>2518.3333333333335</v>
      </c>
      <c r="I49" s="21">
        <f>(F49-H49)/H49</f>
        <v>-4.0238252812706876E-2</v>
      </c>
    </row>
    <row r="50" spans="1:9" ht="16.5" x14ac:dyDescent="0.3">
      <c r="A50" s="37"/>
      <c r="B50" s="34" t="s">
        <v>47</v>
      </c>
      <c r="C50" s="15" t="s">
        <v>113</v>
      </c>
      <c r="D50" s="13" t="s">
        <v>114</v>
      </c>
      <c r="E50" s="47">
        <v>19026.428571428572</v>
      </c>
      <c r="F50" s="47">
        <v>20970</v>
      </c>
      <c r="G50" s="21">
        <f>(F50-E50)/E50</f>
        <v>0.10215114314675069</v>
      </c>
      <c r="H50" s="47">
        <v>21220</v>
      </c>
      <c r="I50" s="21">
        <f>(F50-H50)/H50</f>
        <v>-1.17813383600377E-2</v>
      </c>
    </row>
    <row r="51" spans="1:9" ht="16.5" x14ac:dyDescent="0.3">
      <c r="A51" s="37"/>
      <c r="B51" s="34" t="s">
        <v>45</v>
      </c>
      <c r="C51" s="15" t="s">
        <v>109</v>
      </c>
      <c r="D51" s="11" t="s">
        <v>108</v>
      </c>
      <c r="E51" s="47">
        <v>6573.6666666666661</v>
      </c>
      <c r="F51" s="47">
        <v>7693.666666666667</v>
      </c>
      <c r="G51" s="21">
        <f>(F51-E51)/E51</f>
        <v>0.17037675574260955</v>
      </c>
      <c r="H51" s="47">
        <v>7636.8</v>
      </c>
      <c r="I51" s="21">
        <f>(F51-H51)/H51</f>
        <v>7.4463998882603692E-3</v>
      </c>
    </row>
    <row r="52" spans="1:9" ht="16.5" x14ac:dyDescent="0.3">
      <c r="A52" s="37"/>
      <c r="B52" s="34" t="s">
        <v>50</v>
      </c>
      <c r="C52" s="15" t="s">
        <v>159</v>
      </c>
      <c r="D52" s="11" t="s">
        <v>112</v>
      </c>
      <c r="E52" s="47">
        <v>27573.5</v>
      </c>
      <c r="F52" s="47">
        <v>35526.5</v>
      </c>
      <c r="G52" s="21">
        <f>(F52-E52)/E52</f>
        <v>0.28842910765771484</v>
      </c>
      <c r="H52" s="47">
        <v>35010</v>
      </c>
      <c r="I52" s="21">
        <f>(F52-H52)/H52</f>
        <v>1.4752927734932876E-2</v>
      </c>
    </row>
    <row r="53" spans="1:9" ht="16.5" x14ac:dyDescent="0.3">
      <c r="A53" s="37"/>
      <c r="B53" s="34" t="s">
        <v>46</v>
      </c>
      <c r="C53" s="15" t="s">
        <v>111</v>
      </c>
      <c r="D53" s="13" t="s">
        <v>110</v>
      </c>
      <c r="E53" s="47">
        <v>6035.333333333333</v>
      </c>
      <c r="F53" s="47">
        <v>6447.2222222222226</v>
      </c>
      <c r="G53" s="21">
        <f>(F53-E53)/E53</f>
        <v>6.8246253543945035E-2</v>
      </c>
      <c r="H53" s="47">
        <v>6352.7777777777774</v>
      </c>
      <c r="I53" s="21">
        <f>(F53-H53)/H53</f>
        <v>1.4866637516397154E-2</v>
      </c>
    </row>
    <row r="54" spans="1:9" ht="16.5" customHeight="1" thickBot="1" x14ac:dyDescent="0.35">
      <c r="A54" s="38"/>
      <c r="B54" s="34" t="s">
        <v>48</v>
      </c>
      <c r="C54" s="15" t="s">
        <v>157</v>
      </c>
      <c r="D54" s="12" t="s">
        <v>114</v>
      </c>
      <c r="E54" s="50">
        <v>19130.892500000002</v>
      </c>
      <c r="F54" s="50">
        <v>22484.791428571425</v>
      </c>
      <c r="G54" s="31">
        <f>(F54-E54)/E54</f>
        <v>0.17531324942479412</v>
      </c>
      <c r="H54" s="50">
        <v>21789.375</v>
      </c>
      <c r="I54" s="31">
        <f>(F54-H54)/H54</f>
        <v>3.1915391266221498E-2</v>
      </c>
    </row>
    <row r="55" spans="1:9" ht="15.75" customHeight="1" thickBot="1" x14ac:dyDescent="0.25">
      <c r="A55" s="175" t="s">
        <v>191</v>
      </c>
      <c r="B55" s="176"/>
      <c r="C55" s="176"/>
      <c r="D55" s="177"/>
      <c r="E55" s="86">
        <f>SUM(E49:E54)</f>
        <v>80594.58297619049</v>
      </c>
      <c r="F55" s="86">
        <f>SUM(F49:F54)</f>
        <v>95539.180317460312</v>
      </c>
      <c r="G55" s="110">
        <f t="shared" ref="G55" si="6">(F55-E55)/E55</f>
        <v>0.18542930293075408</v>
      </c>
      <c r="H55" s="86">
        <f>SUM(H49:H54)</f>
        <v>94527.286111111112</v>
      </c>
      <c r="I55" s="111">
        <f t="shared" ref="I55" si="7">(F55-H55)/H55</f>
        <v>1.0704784279533626E-2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43</v>
      </c>
      <c r="C57" s="19" t="s">
        <v>119</v>
      </c>
      <c r="D57" s="20" t="s">
        <v>114</v>
      </c>
      <c r="E57" s="43">
        <v>4196.0034722222217</v>
      </c>
      <c r="F57" s="43">
        <v>5772.8</v>
      </c>
      <c r="G57" s="22">
        <f>(F57-E57)/E57</f>
        <v>0.37578532482545829</v>
      </c>
      <c r="H57" s="43">
        <v>6128.5</v>
      </c>
      <c r="I57" s="22">
        <f>(F57-H57)/H57</f>
        <v>-5.804030350004076E-2</v>
      </c>
    </row>
    <row r="58" spans="1:9" ht="16.5" x14ac:dyDescent="0.3">
      <c r="A58" s="118"/>
      <c r="B58" s="99" t="s">
        <v>56</v>
      </c>
      <c r="C58" s="15" t="s">
        <v>123</v>
      </c>
      <c r="D58" s="11" t="s">
        <v>120</v>
      </c>
      <c r="E58" s="47">
        <v>20963.75</v>
      </c>
      <c r="F58" s="70">
        <v>24634.375</v>
      </c>
      <c r="G58" s="21">
        <f>(F58-E58)/E58</f>
        <v>0.17509391211019021</v>
      </c>
      <c r="H58" s="70">
        <v>25720</v>
      </c>
      <c r="I58" s="21">
        <f>(F58-H58)/H58</f>
        <v>-4.2209370139968894E-2</v>
      </c>
    </row>
    <row r="59" spans="1:9" ht="16.5" x14ac:dyDescent="0.3">
      <c r="A59" s="118"/>
      <c r="B59" s="99" t="s">
        <v>55</v>
      </c>
      <c r="C59" s="15" t="s">
        <v>122</v>
      </c>
      <c r="D59" s="11" t="s">
        <v>120</v>
      </c>
      <c r="E59" s="47">
        <v>4834.5</v>
      </c>
      <c r="F59" s="70">
        <v>5756.25</v>
      </c>
      <c r="G59" s="21">
        <f>(F59-E59)/E59</f>
        <v>0.19066087496121625</v>
      </c>
      <c r="H59" s="70">
        <v>5961.25</v>
      </c>
      <c r="I59" s="21">
        <f>(F59-H59)/H59</f>
        <v>-3.438876074648773E-2</v>
      </c>
    </row>
    <row r="60" spans="1:9" ht="16.5" x14ac:dyDescent="0.3">
      <c r="A60" s="118"/>
      <c r="B60" s="99" t="s">
        <v>54</v>
      </c>
      <c r="C60" s="15" t="s">
        <v>121</v>
      </c>
      <c r="D60" s="11" t="s">
        <v>120</v>
      </c>
      <c r="E60" s="47">
        <v>5064.03125</v>
      </c>
      <c r="F60" s="70">
        <v>5710.625</v>
      </c>
      <c r="G60" s="21">
        <f>(F60-E60)/E60</f>
        <v>0.12768360187350739</v>
      </c>
      <c r="H60" s="70">
        <v>5798.125</v>
      </c>
      <c r="I60" s="21">
        <f>(F60-H60)/H60</f>
        <v>-1.5091085480219899E-2</v>
      </c>
    </row>
    <row r="61" spans="1:9" ht="16.5" x14ac:dyDescent="0.3">
      <c r="A61" s="118"/>
      <c r="B61" s="99" t="s">
        <v>38</v>
      </c>
      <c r="C61" s="15" t="s">
        <v>115</v>
      </c>
      <c r="D61" s="11" t="s">
        <v>114</v>
      </c>
      <c r="E61" s="47">
        <v>3750</v>
      </c>
      <c r="F61" s="105">
        <v>3999</v>
      </c>
      <c r="G61" s="21">
        <f>(F61-E61)/E61</f>
        <v>6.6400000000000001E-2</v>
      </c>
      <c r="H61" s="105">
        <v>3999</v>
      </c>
      <c r="I61" s="21">
        <f>(F61-H61)/H61</f>
        <v>0</v>
      </c>
    </row>
    <row r="62" spans="1:9" ht="17.25" thickBot="1" x14ac:dyDescent="0.35">
      <c r="A62" s="118"/>
      <c r="B62" s="100" t="s">
        <v>40</v>
      </c>
      <c r="C62" s="16" t="s">
        <v>117</v>
      </c>
      <c r="D62" s="12" t="s">
        <v>114</v>
      </c>
      <c r="E62" s="50">
        <v>2568.75</v>
      </c>
      <c r="F62" s="73">
        <v>3942.6</v>
      </c>
      <c r="G62" s="29">
        <f>(F62-E62)/E62</f>
        <v>0.5348321167883211</v>
      </c>
      <c r="H62" s="73">
        <v>3942.6</v>
      </c>
      <c r="I62" s="29">
        <f>(F62-H62)/H62</f>
        <v>0</v>
      </c>
    </row>
    <row r="63" spans="1:9" ht="16.5" x14ac:dyDescent="0.3">
      <c r="A63" s="118"/>
      <c r="B63" s="101" t="s">
        <v>41</v>
      </c>
      <c r="C63" s="14" t="s">
        <v>118</v>
      </c>
      <c r="D63" s="11" t="s">
        <v>114</v>
      </c>
      <c r="E63" s="43">
        <v>4633.125</v>
      </c>
      <c r="F63" s="68">
        <v>6316</v>
      </c>
      <c r="G63" s="21">
        <f>(F63-E63)/E63</f>
        <v>0.36322676379333602</v>
      </c>
      <c r="H63" s="68">
        <v>6316</v>
      </c>
      <c r="I63" s="21">
        <f>(F63-H63)/H63</f>
        <v>0</v>
      </c>
    </row>
    <row r="64" spans="1:9" ht="16.5" x14ac:dyDescent="0.3">
      <c r="A64" s="118"/>
      <c r="B64" s="99" t="s">
        <v>39</v>
      </c>
      <c r="C64" s="15" t="s">
        <v>116</v>
      </c>
      <c r="D64" s="13" t="s">
        <v>114</v>
      </c>
      <c r="E64" s="47">
        <v>3600.25</v>
      </c>
      <c r="F64" s="70">
        <v>5467.8571428571431</v>
      </c>
      <c r="G64" s="21">
        <f>(F64-E64)/E64</f>
        <v>0.51874373803406515</v>
      </c>
      <c r="H64" s="70">
        <v>5315</v>
      </c>
      <c r="I64" s="21">
        <f>(F64-H64)/H64</f>
        <v>2.8759575325897107E-2</v>
      </c>
    </row>
    <row r="65" spans="1:9" ht="16.5" customHeight="1" thickBot="1" x14ac:dyDescent="0.35">
      <c r="A65" s="119"/>
      <c r="B65" s="100" t="s">
        <v>42</v>
      </c>
      <c r="C65" s="16" t="s">
        <v>198</v>
      </c>
      <c r="D65" s="12" t="s">
        <v>114</v>
      </c>
      <c r="E65" s="50">
        <v>2042.5</v>
      </c>
      <c r="F65" s="73">
        <v>3205</v>
      </c>
      <c r="G65" s="29">
        <f>(F65-E65)/E65</f>
        <v>0.56915544675642593</v>
      </c>
      <c r="H65" s="73">
        <v>2963.125</v>
      </c>
      <c r="I65" s="29">
        <f>(F65-H65)/H65</f>
        <v>8.162834844969416E-2</v>
      </c>
    </row>
    <row r="66" spans="1:9" ht="15.75" customHeight="1" thickBot="1" x14ac:dyDescent="0.25">
      <c r="A66" s="175" t="s">
        <v>192</v>
      </c>
      <c r="B66" s="186"/>
      <c r="C66" s="186"/>
      <c r="D66" s="187"/>
      <c r="E66" s="106">
        <f>SUM(E57:E65)</f>
        <v>51652.909722222219</v>
      </c>
      <c r="F66" s="106">
        <f>SUM(F57:F65)</f>
        <v>64804.507142857146</v>
      </c>
      <c r="G66" s="108">
        <f t="shared" ref="G66" si="8">(F66-E66)/E66</f>
        <v>0.25461484147478375</v>
      </c>
      <c r="H66" s="106">
        <f>SUM(H57:H65)</f>
        <v>66143.600000000006</v>
      </c>
      <c r="I66" s="111">
        <f t="shared" ref="I66" si="9">(F66-H66)/H66</f>
        <v>-2.0245236986539277E-2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63</v>
      </c>
      <c r="C68" s="15" t="s">
        <v>132</v>
      </c>
      <c r="D68" s="20" t="s">
        <v>126</v>
      </c>
      <c r="E68" s="43">
        <v>3737.5</v>
      </c>
      <c r="F68" s="54">
        <v>5400.7142857142853</v>
      </c>
      <c r="G68" s="21">
        <f>(F68-E68)/E68</f>
        <v>0.44500716674629709</v>
      </c>
      <c r="H68" s="54">
        <v>5579.2857142857147</v>
      </c>
      <c r="I68" s="21">
        <f>(F68-H68)/H68</f>
        <v>-3.200614517987467E-2</v>
      </c>
    </row>
    <row r="69" spans="1:9" ht="16.5" x14ac:dyDescent="0.3">
      <c r="A69" s="37"/>
      <c r="B69" s="34" t="s">
        <v>60</v>
      </c>
      <c r="C69" s="15" t="s">
        <v>129</v>
      </c>
      <c r="D69" s="13" t="s">
        <v>215</v>
      </c>
      <c r="E69" s="47">
        <v>46491.857142857145</v>
      </c>
      <c r="F69" s="46">
        <v>48734</v>
      </c>
      <c r="G69" s="21">
        <f>(F69-E69)/E69</f>
        <v>4.8226571166072048E-2</v>
      </c>
      <c r="H69" s="46">
        <v>49376.857142857145</v>
      </c>
      <c r="I69" s="21">
        <f>(F69-H69)/H69</f>
        <v>-1.3019401801885251E-2</v>
      </c>
    </row>
    <row r="70" spans="1:9" ht="16.5" x14ac:dyDescent="0.3">
      <c r="A70" s="37"/>
      <c r="B70" s="34" t="s">
        <v>64</v>
      </c>
      <c r="C70" s="15" t="s">
        <v>133</v>
      </c>
      <c r="D70" s="13" t="s">
        <v>127</v>
      </c>
      <c r="E70" s="47">
        <v>3286.4583333333335</v>
      </c>
      <c r="F70" s="46">
        <v>4968</v>
      </c>
      <c r="G70" s="21">
        <f>(F70-E70)/E70</f>
        <v>0.5116576862123613</v>
      </c>
      <c r="H70" s="46">
        <v>5019</v>
      </c>
      <c r="I70" s="21">
        <f>(F70-H70)/H70</f>
        <v>-1.0161386730424387E-2</v>
      </c>
    </row>
    <row r="71" spans="1:9" ht="16.5" x14ac:dyDescent="0.3">
      <c r="A71" s="37"/>
      <c r="B71" s="34" t="s">
        <v>61</v>
      </c>
      <c r="C71" s="15" t="s">
        <v>130</v>
      </c>
      <c r="D71" s="13" t="s">
        <v>216</v>
      </c>
      <c r="E71" s="47">
        <v>10853.333333333334</v>
      </c>
      <c r="F71" s="46">
        <v>14427.571428571429</v>
      </c>
      <c r="G71" s="21">
        <f>(F71-E71)/E71</f>
        <v>0.3293216918216918</v>
      </c>
      <c r="H71" s="46">
        <v>14360.571428571429</v>
      </c>
      <c r="I71" s="21">
        <f>(F71-H71)/H71</f>
        <v>4.6655525048744572E-3</v>
      </c>
    </row>
    <row r="72" spans="1:9" ht="16.5" x14ac:dyDescent="0.3">
      <c r="A72" s="37"/>
      <c r="B72" s="34" t="s">
        <v>62</v>
      </c>
      <c r="C72" s="15" t="s">
        <v>131</v>
      </c>
      <c r="D72" s="13" t="s">
        <v>125</v>
      </c>
      <c r="E72" s="47">
        <v>7599.5</v>
      </c>
      <c r="F72" s="46">
        <v>11338.333333333334</v>
      </c>
      <c r="G72" s="21">
        <f>(F72-E72)/E72</f>
        <v>0.49198412176239675</v>
      </c>
      <c r="H72" s="46">
        <v>11082.222222222223</v>
      </c>
      <c r="I72" s="21">
        <f>(F72-H72)/H72</f>
        <v>2.3110086224182893E-2</v>
      </c>
    </row>
    <row r="73" spans="1:9" ht="16.5" customHeight="1" thickBot="1" x14ac:dyDescent="0.35">
      <c r="A73" s="37"/>
      <c r="B73" s="34" t="s">
        <v>59</v>
      </c>
      <c r="C73" s="15" t="s">
        <v>128</v>
      </c>
      <c r="D73" s="12" t="s">
        <v>124</v>
      </c>
      <c r="E73" s="50">
        <v>6367.75</v>
      </c>
      <c r="F73" s="58">
        <v>9893.5</v>
      </c>
      <c r="G73" s="31">
        <f>(F73-E73)/E73</f>
        <v>0.55368850849986262</v>
      </c>
      <c r="H73" s="58">
        <v>9507</v>
      </c>
      <c r="I73" s="31">
        <f>(F73-H73)/H73</f>
        <v>4.0654254759650781E-2</v>
      </c>
    </row>
    <row r="74" spans="1:9" ht="15.75" customHeight="1" thickBot="1" x14ac:dyDescent="0.25">
      <c r="A74" s="175" t="s">
        <v>214</v>
      </c>
      <c r="B74" s="176"/>
      <c r="C74" s="176"/>
      <c r="D74" s="177"/>
      <c r="E74" s="86">
        <f>SUM(E68:E73)</f>
        <v>78336.398809523816</v>
      </c>
      <c r="F74" s="86">
        <f>SUM(F68:F73)</f>
        <v>94762.119047619039</v>
      </c>
      <c r="G74" s="110">
        <f t="shared" ref="G74" si="10">(F74-E74)/E74</f>
        <v>0.20968183995839046</v>
      </c>
      <c r="H74" s="86">
        <f>SUM(H68:H73)</f>
        <v>94924.936507936509</v>
      </c>
      <c r="I74" s="111">
        <f t="shared" ref="I74" si="11">(F74-H74)/H74</f>
        <v>-1.7152232733266813E-3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70</v>
      </c>
      <c r="C76" s="18" t="s">
        <v>141</v>
      </c>
      <c r="D76" s="20" t="s">
        <v>137</v>
      </c>
      <c r="E76" s="43">
        <v>2248.1875</v>
      </c>
      <c r="F76" s="43">
        <v>2921.6666666666665</v>
      </c>
      <c r="G76" s="21">
        <f>(F76-E76)/E76</f>
        <v>0.2995653906387552</v>
      </c>
      <c r="H76" s="43">
        <v>3066.1111111111113</v>
      </c>
      <c r="I76" s="21">
        <f>(F76-H76)/H76</f>
        <v>-4.7109983692698067E-2</v>
      </c>
    </row>
    <row r="77" spans="1:9" ht="16.5" x14ac:dyDescent="0.3">
      <c r="A77" s="37"/>
      <c r="B77" s="34" t="s">
        <v>69</v>
      </c>
      <c r="C77" s="15" t="s">
        <v>140</v>
      </c>
      <c r="D77" s="13" t="s">
        <v>136</v>
      </c>
      <c r="E77" s="47">
        <v>1311.40625</v>
      </c>
      <c r="F77" s="47">
        <v>1525</v>
      </c>
      <c r="G77" s="21">
        <f>(F77-E77)/E77</f>
        <v>0.16287382342428214</v>
      </c>
      <c r="H77" s="47">
        <v>1575</v>
      </c>
      <c r="I77" s="21">
        <f>(F77-H77)/H77</f>
        <v>-3.1746031746031744E-2</v>
      </c>
    </row>
    <row r="78" spans="1:9" ht="16.5" x14ac:dyDescent="0.3">
      <c r="A78" s="37"/>
      <c r="B78" s="34" t="s">
        <v>68</v>
      </c>
      <c r="C78" s="15" t="s">
        <v>138</v>
      </c>
      <c r="D78" s="13" t="s">
        <v>134</v>
      </c>
      <c r="E78" s="47">
        <v>3685.5555555555557</v>
      </c>
      <c r="F78" s="47">
        <v>5384.5</v>
      </c>
      <c r="G78" s="21">
        <f>(F78-E78)/E78</f>
        <v>0.4609737714802532</v>
      </c>
      <c r="H78" s="47">
        <v>5534.5</v>
      </c>
      <c r="I78" s="21">
        <f>(F78-H78)/H78</f>
        <v>-2.7102719306170385E-2</v>
      </c>
    </row>
    <row r="79" spans="1:9" ht="16.5" x14ac:dyDescent="0.3">
      <c r="A79" s="37"/>
      <c r="B79" s="34" t="s">
        <v>67</v>
      </c>
      <c r="C79" s="15" t="s">
        <v>139</v>
      </c>
      <c r="D79" s="13" t="s">
        <v>135</v>
      </c>
      <c r="E79" s="47">
        <v>2740.375</v>
      </c>
      <c r="F79" s="47">
        <v>3641.875</v>
      </c>
      <c r="G79" s="21">
        <f>(F79-E79)/E79</f>
        <v>0.32896957533184329</v>
      </c>
      <c r="H79" s="47">
        <v>3675</v>
      </c>
      <c r="I79" s="21">
        <f>(F79-H79)/H79</f>
        <v>-9.0136054421768707E-3</v>
      </c>
    </row>
    <row r="80" spans="1:9" ht="16.5" customHeight="1" thickBot="1" x14ac:dyDescent="0.35">
      <c r="A80" s="38"/>
      <c r="B80" s="34" t="s">
        <v>71</v>
      </c>
      <c r="C80" s="15" t="s">
        <v>200</v>
      </c>
      <c r="D80" s="12" t="s">
        <v>134</v>
      </c>
      <c r="E80" s="50">
        <v>1589.25</v>
      </c>
      <c r="F80" s="50">
        <v>2572.7777777777778</v>
      </c>
      <c r="G80" s="21">
        <f>(F80-E80)/E80</f>
        <v>0.61886284585671092</v>
      </c>
      <c r="H80" s="50">
        <v>2564.4444444444443</v>
      </c>
      <c r="I80" s="21">
        <f>(F80-H80)/H80</f>
        <v>3.2495667244368011E-3</v>
      </c>
    </row>
    <row r="81" spans="1:11" ht="15.75" customHeight="1" thickBot="1" x14ac:dyDescent="0.25">
      <c r="A81" s="175" t="s">
        <v>193</v>
      </c>
      <c r="B81" s="176"/>
      <c r="C81" s="176"/>
      <c r="D81" s="177"/>
      <c r="E81" s="86">
        <f>SUM(E76:E80)</f>
        <v>11574.774305555555</v>
      </c>
      <c r="F81" s="86">
        <f>SUM(F76:F80)</f>
        <v>16045.819444444443</v>
      </c>
      <c r="G81" s="110">
        <f t="shared" ref="G81" si="12">(F81-E81)/E81</f>
        <v>0.38627493036671284</v>
      </c>
      <c r="H81" s="86">
        <f>SUM(H76:H80)</f>
        <v>16415.055555555555</v>
      </c>
      <c r="I81" s="111">
        <f t="shared" ref="I81" si="13">(F81-H81)/H81</f>
        <v>-2.2493747271305826E-2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79</v>
      </c>
      <c r="C83" s="15" t="s">
        <v>155</v>
      </c>
      <c r="D83" s="20" t="s">
        <v>156</v>
      </c>
      <c r="E83" s="43">
        <v>8830</v>
      </c>
      <c r="F83" s="43">
        <v>9999</v>
      </c>
      <c r="G83" s="22">
        <f>(F83-E83)/E83</f>
        <v>0.13238958097395243</v>
      </c>
      <c r="H83" s="43">
        <v>10582.666666666666</v>
      </c>
      <c r="I83" s="22">
        <f>(F83-H83)/H83</f>
        <v>-5.5153080509008384E-2</v>
      </c>
    </row>
    <row r="84" spans="1:11" ht="16.5" x14ac:dyDescent="0.3">
      <c r="A84" s="37"/>
      <c r="B84" s="34" t="s">
        <v>75</v>
      </c>
      <c r="C84" s="15" t="s">
        <v>148</v>
      </c>
      <c r="D84" s="11" t="s">
        <v>145</v>
      </c>
      <c r="E84" s="47">
        <v>872.5625</v>
      </c>
      <c r="F84" s="47">
        <v>1016.875</v>
      </c>
      <c r="G84" s="21">
        <f>(F84-E84)/E84</f>
        <v>0.16538929876083375</v>
      </c>
      <c r="H84" s="47">
        <v>1060.625</v>
      </c>
      <c r="I84" s="21">
        <f>(F84-H84)/H84</f>
        <v>-4.1249263406010608E-2</v>
      </c>
    </row>
    <row r="85" spans="1:11" ht="16.5" x14ac:dyDescent="0.3">
      <c r="A85" s="37"/>
      <c r="B85" s="34" t="s">
        <v>78</v>
      </c>
      <c r="C85" s="15" t="s">
        <v>149</v>
      </c>
      <c r="D85" s="13" t="s">
        <v>147</v>
      </c>
      <c r="E85" s="47">
        <v>1927.175</v>
      </c>
      <c r="F85" s="47">
        <v>2615</v>
      </c>
      <c r="G85" s="21">
        <f>(F85-E85)/E85</f>
        <v>0.35690842813963447</v>
      </c>
      <c r="H85" s="47">
        <v>2662.5</v>
      </c>
      <c r="I85" s="21">
        <f>(F85-H85)/H85</f>
        <v>-1.7840375586854459E-2</v>
      </c>
    </row>
    <row r="86" spans="1:11" ht="16.5" x14ac:dyDescent="0.3">
      <c r="A86" s="37"/>
      <c r="B86" s="34" t="s">
        <v>77</v>
      </c>
      <c r="C86" s="15" t="s">
        <v>146</v>
      </c>
      <c r="D86" s="13" t="s">
        <v>162</v>
      </c>
      <c r="E86" s="47">
        <v>1501.3</v>
      </c>
      <c r="F86" s="47">
        <v>2042.3</v>
      </c>
      <c r="G86" s="21">
        <f>(F86-E86)/E86</f>
        <v>0.36035435955505229</v>
      </c>
      <c r="H86" s="47">
        <v>2078.6666666666665</v>
      </c>
      <c r="I86" s="21">
        <f>(F86-H86)/H86</f>
        <v>-1.7495189223861399E-2</v>
      </c>
    </row>
    <row r="87" spans="1:11" ht="16.5" x14ac:dyDescent="0.3">
      <c r="A87" s="37"/>
      <c r="B87" s="34" t="s">
        <v>80</v>
      </c>
      <c r="C87" s="15" t="s">
        <v>151</v>
      </c>
      <c r="D87" s="25" t="s">
        <v>150</v>
      </c>
      <c r="E87" s="61">
        <v>3924.3</v>
      </c>
      <c r="F87" s="61">
        <v>4063.6666666666665</v>
      </c>
      <c r="G87" s="21">
        <f>(F87-E87)/E87</f>
        <v>3.5513764662912194E-2</v>
      </c>
      <c r="H87" s="61">
        <v>4102.5555555555557</v>
      </c>
      <c r="I87" s="21">
        <f>(F87-H87)/H87</f>
        <v>-9.4791864149717589E-3</v>
      </c>
    </row>
    <row r="88" spans="1:11" ht="16.5" x14ac:dyDescent="0.3">
      <c r="A88" s="37"/>
      <c r="B88" s="34" t="s">
        <v>74</v>
      </c>
      <c r="C88" s="15" t="s">
        <v>144</v>
      </c>
      <c r="D88" s="25" t="s">
        <v>142</v>
      </c>
      <c r="E88" s="61">
        <v>1456.6666666666667</v>
      </c>
      <c r="F88" s="61">
        <v>1861.3333333333333</v>
      </c>
      <c r="G88" s="21">
        <f>(F88-E88)/E88</f>
        <v>0.2778032036613271</v>
      </c>
      <c r="H88" s="61">
        <v>1861.3333333333333</v>
      </c>
      <c r="I88" s="21">
        <f>(F88-H88)/H88</f>
        <v>0</v>
      </c>
    </row>
    <row r="89" spans="1:11" ht="16.5" customHeight="1" thickBot="1" x14ac:dyDescent="0.35">
      <c r="A89" s="35"/>
      <c r="B89" s="36" t="s">
        <v>76</v>
      </c>
      <c r="C89" s="16" t="s">
        <v>143</v>
      </c>
      <c r="D89" s="12" t="s">
        <v>161</v>
      </c>
      <c r="E89" s="50">
        <v>1196.6666666666667</v>
      </c>
      <c r="F89" s="192">
        <v>1640.375</v>
      </c>
      <c r="G89" s="23">
        <f>(F89-E89)/E89</f>
        <v>0.37078690807799436</v>
      </c>
      <c r="H89" s="192">
        <v>1620.375</v>
      </c>
      <c r="I89" s="23">
        <f>(F89-H89)/H89</f>
        <v>1.2342821877651778E-2</v>
      </c>
    </row>
    <row r="90" spans="1:11" ht="15.75" customHeight="1" thickBot="1" x14ac:dyDescent="0.25">
      <c r="A90" s="175" t="s">
        <v>194</v>
      </c>
      <c r="B90" s="176"/>
      <c r="C90" s="176"/>
      <c r="D90" s="177"/>
      <c r="E90" s="86">
        <f>SUM(E83:E89)</f>
        <v>19708.670833333334</v>
      </c>
      <c r="F90" s="86">
        <f>SUM(F83:F89)</f>
        <v>23238.55</v>
      </c>
      <c r="G90" s="120">
        <f t="shared" ref="G90:G91" si="14">(F90-E90)/E90</f>
        <v>0.17910285257271488</v>
      </c>
      <c r="H90" s="86">
        <f>SUM(H83:H89)</f>
        <v>23968.722222222219</v>
      </c>
      <c r="I90" s="111">
        <f t="shared" ref="I90:I91" si="15">(F90-H90)/H90</f>
        <v>-3.046354392414178E-2</v>
      </c>
    </row>
    <row r="91" spans="1:11" ht="15.75" customHeight="1" thickBot="1" x14ac:dyDescent="0.25">
      <c r="A91" s="175" t="s">
        <v>195</v>
      </c>
      <c r="B91" s="176"/>
      <c r="C91" s="176"/>
      <c r="D91" s="177"/>
      <c r="E91" s="106">
        <f>SUM(E90+E81+E74+E66+E55+E47+E39+E32)</f>
        <v>356567.03821626987</v>
      </c>
      <c r="F91" s="106">
        <f>SUM(F32,F39,F47,F55,F66,F74,F81,F90)</f>
        <v>441103.50095238094</v>
      </c>
      <c r="G91" s="108">
        <f t="shared" si="14"/>
        <v>0.2370843450897917</v>
      </c>
      <c r="H91" s="106">
        <f>SUM(H32,H39,H47,H55,H66,H74,H81,H90)</f>
        <v>441461.10317460319</v>
      </c>
      <c r="I91" s="121">
        <f t="shared" si="15"/>
        <v>-8.1004242423780826E-4</v>
      </c>
      <c r="J91" s="122"/>
    </row>
    <row r="92" spans="1:11" x14ac:dyDescent="0.25">
      <c r="E92" s="123"/>
      <c r="F92" s="123"/>
      <c r="K92" s="124"/>
    </row>
    <row r="95" spans="1:11" x14ac:dyDescent="0.25">
      <c r="E95" s="136"/>
      <c r="F95" s="136"/>
      <c r="G95" s="136"/>
      <c r="H95" s="136"/>
      <c r="I95" s="136"/>
    </row>
  </sheetData>
  <sortState ref="B76:I80">
    <sortCondition ref="I76:I80"/>
  </sortState>
  <mergeCells count="19">
    <mergeCell ref="C13:C14"/>
    <mergeCell ref="D13:D14"/>
    <mergeCell ref="E13:E14"/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2"/>
  <sheetViews>
    <sheetView rightToLeft="1" topLeftCell="B22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8" t="s">
        <v>205</v>
      </c>
      <c r="B9" s="26"/>
      <c r="C9" s="26"/>
      <c r="D9" s="26"/>
      <c r="E9" s="137"/>
      <c r="F9" s="137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220</v>
      </c>
    </row>
    <row r="12" spans="1:9" ht="15.75" thickBot="1" x14ac:dyDescent="0.3"/>
    <row r="13" spans="1:9" ht="24.75" customHeight="1" x14ac:dyDescent="0.2">
      <c r="A13" s="169" t="s">
        <v>3</v>
      </c>
      <c r="B13" s="169"/>
      <c r="C13" s="171" t="s">
        <v>0</v>
      </c>
      <c r="D13" s="165" t="s">
        <v>207</v>
      </c>
      <c r="E13" s="165" t="s">
        <v>208</v>
      </c>
      <c r="F13" s="165" t="s">
        <v>209</v>
      </c>
      <c r="G13" s="165" t="s">
        <v>210</v>
      </c>
      <c r="H13" s="165" t="s">
        <v>211</v>
      </c>
      <c r="I13" s="165" t="s">
        <v>212</v>
      </c>
    </row>
    <row r="14" spans="1:9" ht="24.75" customHeight="1" thickBot="1" x14ac:dyDescent="0.25">
      <c r="A14" s="170"/>
      <c r="B14" s="170"/>
      <c r="C14" s="172"/>
      <c r="D14" s="185"/>
      <c r="E14" s="185"/>
      <c r="F14" s="185"/>
      <c r="G14" s="166"/>
      <c r="H14" s="185"/>
      <c r="I14" s="185"/>
    </row>
    <row r="15" spans="1:9" ht="17.25" customHeight="1" thickBot="1" x14ac:dyDescent="0.3">
      <c r="A15" s="90" t="s">
        <v>24</v>
      </c>
      <c r="B15" s="129"/>
      <c r="C15" s="113"/>
      <c r="D15" s="115"/>
      <c r="E15" s="115"/>
      <c r="F15" s="115"/>
      <c r="G15" s="115"/>
      <c r="H15" s="115"/>
      <c r="I15" s="151"/>
    </row>
    <row r="16" spans="1:9" ht="16.5" x14ac:dyDescent="0.3">
      <c r="A16" s="91"/>
      <c r="B16" s="152" t="s">
        <v>4</v>
      </c>
      <c r="C16" s="158" t="s">
        <v>163</v>
      </c>
      <c r="D16" s="134">
        <v>1500</v>
      </c>
      <c r="E16" s="42">
        <v>2000</v>
      </c>
      <c r="F16" s="134">
        <v>3000</v>
      </c>
      <c r="G16" s="42">
        <v>2000</v>
      </c>
      <c r="H16" s="134">
        <v>1666</v>
      </c>
      <c r="I16" s="140">
        <v>2033.2</v>
      </c>
    </row>
    <row r="17" spans="1:9" ht="16.5" x14ac:dyDescent="0.3">
      <c r="A17" s="92"/>
      <c r="B17" s="153" t="s">
        <v>5</v>
      </c>
      <c r="C17" s="159" t="s">
        <v>164</v>
      </c>
      <c r="D17" s="93">
        <v>2000</v>
      </c>
      <c r="E17" s="46">
        <v>2500</v>
      </c>
      <c r="F17" s="93">
        <v>4000</v>
      </c>
      <c r="G17" s="46">
        <v>3000</v>
      </c>
      <c r="H17" s="93">
        <v>2500</v>
      </c>
      <c r="I17" s="142">
        <v>2800</v>
      </c>
    </row>
    <row r="18" spans="1:9" ht="16.5" x14ac:dyDescent="0.3">
      <c r="A18" s="92"/>
      <c r="B18" s="153" t="s">
        <v>6</v>
      </c>
      <c r="C18" s="159" t="s">
        <v>165</v>
      </c>
      <c r="D18" s="93">
        <v>3500</v>
      </c>
      <c r="E18" s="46">
        <v>2500</v>
      </c>
      <c r="F18" s="93">
        <v>2000</v>
      </c>
      <c r="G18" s="46">
        <v>3250</v>
      </c>
      <c r="H18" s="93">
        <v>1166</v>
      </c>
      <c r="I18" s="142">
        <v>2483.1999999999998</v>
      </c>
    </row>
    <row r="19" spans="1:9" ht="16.5" x14ac:dyDescent="0.3">
      <c r="A19" s="92"/>
      <c r="B19" s="153" t="s">
        <v>7</v>
      </c>
      <c r="C19" s="159" t="s">
        <v>166</v>
      </c>
      <c r="D19" s="93">
        <v>1000</v>
      </c>
      <c r="E19" s="46">
        <v>500</v>
      </c>
      <c r="F19" s="93">
        <v>1625</v>
      </c>
      <c r="G19" s="46">
        <v>1000</v>
      </c>
      <c r="H19" s="93">
        <v>916</v>
      </c>
      <c r="I19" s="142">
        <v>1008.2</v>
      </c>
    </row>
    <row r="20" spans="1:9" ht="16.5" x14ac:dyDescent="0.3">
      <c r="A20" s="92"/>
      <c r="B20" s="153" t="s">
        <v>8</v>
      </c>
      <c r="C20" s="159" t="s">
        <v>167</v>
      </c>
      <c r="D20" s="93"/>
      <c r="E20" s="46">
        <v>10000</v>
      </c>
      <c r="F20" s="93">
        <v>3750</v>
      </c>
      <c r="G20" s="46">
        <v>11000</v>
      </c>
      <c r="H20" s="93"/>
      <c r="I20" s="142">
        <v>8250</v>
      </c>
    </row>
    <row r="21" spans="1:9" ht="16.5" x14ac:dyDescent="0.3">
      <c r="A21" s="92"/>
      <c r="B21" s="153" t="s">
        <v>9</v>
      </c>
      <c r="C21" s="159" t="s">
        <v>168</v>
      </c>
      <c r="D21" s="93">
        <v>1500</v>
      </c>
      <c r="E21" s="46">
        <v>2500</v>
      </c>
      <c r="F21" s="93">
        <v>3000</v>
      </c>
      <c r="G21" s="46">
        <v>2250</v>
      </c>
      <c r="H21" s="93">
        <v>2166</v>
      </c>
      <c r="I21" s="142">
        <v>2283.1999999999998</v>
      </c>
    </row>
    <row r="22" spans="1:9" ht="16.5" x14ac:dyDescent="0.3">
      <c r="A22" s="92"/>
      <c r="B22" s="153" t="s">
        <v>10</v>
      </c>
      <c r="C22" s="159" t="s">
        <v>169</v>
      </c>
      <c r="D22" s="93">
        <v>1000</v>
      </c>
      <c r="E22" s="46">
        <v>1000</v>
      </c>
      <c r="F22" s="93">
        <v>1500</v>
      </c>
      <c r="G22" s="46">
        <v>1375</v>
      </c>
      <c r="H22" s="93">
        <v>1000</v>
      </c>
      <c r="I22" s="142">
        <v>1175</v>
      </c>
    </row>
    <row r="23" spans="1:9" ht="16.5" x14ac:dyDescent="0.3">
      <c r="A23" s="92"/>
      <c r="B23" s="153" t="s">
        <v>11</v>
      </c>
      <c r="C23" s="159" t="s">
        <v>170</v>
      </c>
      <c r="D23" s="93">
        <v>500</v>
      </c>
      <c r="E23" s="46">
        <v>500</v>
      </c>
      <c r="F23" s="93">
        <v>500</v>
      </c>
      <c r="G23" s="46">
        <v>500</v>
      </c>
      <c r="H23" s="93">
        <v>450</v>
      </c>
      <c r="I23" s="142">
        <v>490</v>
      </c>
    </row>
    <row r="24" spans="1:9" ht="16.5" x14ac:dyDescent="0.3">
      <c r="A24" s="92"/>
      <c r="B24" s="153" t="s">
        <v>12</v>
      </c>
      <c r="C24" s="159" t="s">
        <v>171</v>
      </c>
      <c r="D24" s="93"/>
      <c r="E24" s="46">
        <v>500</v>
      </c>
      <c r="F24" s="93">
        <v>500</v>
      </c>
      <c r="G24" s="46">
        <v>625</v>
      </c>
      <c r="H24" s="93">
        <v>666</v>
      </c>
      <c r="I24" s="142">
        <v>572.75</v>
      </c>
    </row>
    <row r="25" spans="1:9" ht="16.5" x14ac:dyDescent="0.3">
      <c r="A25" s="92"/>
      <c r="B25" s="153" t="s">
        <v>13</v>
      </c>
      <c r="C25" s="159" t="s">
        <v>172</v>
      </c>
      <c r="D25" s="93">
        <v>500</v>
      </c>
      <c r="E25" s="46">
        <v>500</v>
      </c>
      <c r="F25" s="93">
        <v>500</v>
      </c>
      <c r="G25" s="46">
        <v>625</v>
      </c>
      <c r="H25" s="93">
        <v>500</v>
      </c>
      <c r="I25" s="142">
        <v>525</v>
      </c>
    </row>
    <row r="26" spans="1:9" ht="16.5" x14ac:dyDescent="0.3">
      <c r="A26" s="92"/>
      <c r="B26" s="153" t="s">
        <v>14</v>
      </c>
      <c r="C26" s="159" t="s">
        <v>173</v>
      </c>
      <c r="D26" s="93">
        <v>500</v>
      </c>
      <c r="E26" s="46">
        <v>500</v>
      </c>
      <c r="F26" s="93">
        <v>500</v>
      </c>
      <c r="G26" s="46">
        <v>500</v>
      </c>
      <c r="H26" s="93">
        <v>500</v>
      </c>
      <c r="I26" s="142">
        <v>500</v>
      </c>
    </row>
    <row r="27" spans="1:9" ht="16.5" x14ac:dyDescent="0.3">
      <c r="A27" s="92"/>
      <c r="B27" s="153" t="s">
        <v>15</v>
      </c>
      <c r="C27" s="159" t="s">
        <v>174</v>
      </c>
      <c r="D27" s="93">
        <v>1000</v>
      </c>
      <c r="E27" s="46">
        <v>1500</v>
      </c>
      <c r="F27" s="93">
        <v>1500</v>
      </c>
      <c r="G27" s="46">
        <v>1500</v>
      </c>
      <c r="H27" s="93">
        <v>1666</v>
      </c>
      <c r="I27" s="142">
        <v>1433.2</v>
      </c>
    </row>
    <row r="28" spans="1:9" ht="16.5" x14ac:dyDescent="0.3">
      <c r="A28" s="92"/>
      <c r="B28" s="153" t="s">
        <v>16</v>
      </c>
      <c r="C28" s="159" t="s">
        <v>175</v>
      </c>
      <c r="D28" s="93">
        <v>500</v>
      </c>
      <c r="E28" s="46">
        <v>500</v>
      </c>
      <c r="F28" s="93">
        <v>500</v>
      </c>
      <c r="G28" s="46">
        <v>500</v>
      </c>
      <c r="H28" s="93">
        <v>583</v>
      </c>
      <c r="I28" s="142">
        <v>516.6</v>
      </c>
    </row>
    <row r="29" spans="1:9" ht="16.5" x14ac:dyDescent="0.3">
      <c r="A29" s="92"/>
      <c r="B29" s="155" t="s">
        <v>17</v>
      </c>
      <c r="C29" s="159" t="s">
        <v>176</v>
      </c>
      <c r="D29" s="93"/>
      <c r="E29" s="46">
        <v>1500</v>
      </c>
      <c r="F29" s="93">
        <v>1250</v>
      </c>
      <c r="G29" s="46">
        <v>1750</v>
      </c>
      <c r="H29" s="93">
        <v>1833</v>
      </c>
      <c r="I29" s="142">
        <v>1583.25</v>
      </c>
    </row>
    <row r="30" spans="1:9" ht="16.5" x14ac:dyDescent="0.3">
      <c r="A30" s="92"/>
      <c r="B30" s="153" t="s">
        <v>18</v>
      </c>
      <c r="C30" s="159" t="s">
        <v>177</v>
      </c>
      <c r="D30" s="93">
        <v>1500</v>
      </c>
      <c r="E30" s="46">
        <v>2500</v>
      </c>
      <c r="F30" s="93">
        <v>1250</v>
      </c>
      <c r="G30" s="46">
        <v>1500</v>
      </c>
      <c r="H30" s="93">
        <v>1333</v>
      </c>
      <c r="I30" s="142">
        <v>1616.6</v>
      </c>
    </row>
    <row r="31" spans="1:9" ht="17.25" thickBot="1" x14ac:dyDescent="0.35">
      <c r="A31" s="94"/>
      <c r="B31" s="154" t="s">
        <v>19</v>
      </c>
      <c r="C31" s="160" t="s">
        <v>178</v>
      </c>
      <c r="D31" s="135">
        <v>1000</v>
      </c>
      <c r="E31" s="49">
        <v>1250</v>
      </c>
      <c r="F31" s="135">
        <v>1500</v>
      </c>
      <c r="G31" s="49">
        <v>1500</v>
      </c>
      <c r="H31" s="135">
        <v>1333</v>
      </c>
      <c r="I31" s="95">
        <v>1316.6</v>
      </c>
    </row>
    <row r="32" spans="1:9" ht="17.25" customHeight="1" thickBot="1" x14ac:dyDescent="0.3">
      <c r="A32" s="90" t="s">
        <v>20</v>
      </c>
      <c r="B32" s="145" t="s">
        <v>21</v>
      </c>
      <c r="C32" s="156"/>
      <c r="D32" s="157"/>
      <c r="E32" s="148"/>
      <c r="F32" s="157"/>
      <c r="G32" s="148"/>
      <c r="H32" s="157"/>
      <c r="I32" s="157"/>
    </row>
    <row r="33" spans="1:9" ht="16.5" x14ac:dyDescent="0.3">
      <c r="A33" s="91"/>
      <c r="B33" s="139" t="s">
        <v>26</v>
      </c>
      <c r="C33" s="149" t="s">
        <v>179</v>
      </c>
      <c r="D33" s="134">
        <v>2000</v>
      </c>
      <c r="E33" s="42">
        <v>2500</v>
      </c>
      <c r="F33" s="134">
        <v>2500</v>
      </c>
      <c r="G33" s="42">
        <v>3250</v>
      </c>
      <c r="H33" s="134">
        <v>2166</v>
      </c>
      <c r="I33" s="140">
        <v>2483.1999999999998</v>
      </c>
    </row>
    <row r="34" spans="1:9" ht="16.5" x14ac:dyDescent="0.3">
      <c r="A34" s="92"/>
      <c r="B34" s="141" t="s">
        <v>27</v>
      </c>
      <c r="C34" s="15" t="s">
        <v>180</v>
      </c>
      <c r="D34" s="93">
        <v>1000</v>
      </c>
      <c r="E34" s="46">
        <v>2500</v>
      </c>
      <c r="F34" s="93">
        <v>2000</v>
      </c>
      <c r="G34" s="46">
        <v>3250</v>
      </c>
      <c r="H34" s="93">
        <v>2166</v>
      </c>
      <c r="I34" s="142">
        <v>2183.1999999999998</v>
      </c>
    </row>
    <row r="35" spans="1:9" ht="16.5" x14ac:dyDescent="0.3">
      <c r="A35" s="92"/>
      <c r="B35" s="144" t="s">
        <v>28</v>
      </c>
      <c r="C35" s="15" t="s">
        <v>181</v>
      </c>
      <c r="D35" s="93">
        <v>1250</v>
      </c>
      <c r="E35" s="46">
        <v>1000</v>
      </c>
      <c r="F35" s="93">
        <v>2000</v>
      </c>
      <c r="G35" s="46">
        <v>1500</v>
      </c>
      <c r="H35" s="93">
        <v>1500</v>
      </c>
      <c r="I35" s="142">
        <v>1450</v>
      </c>
    </row>
    <row r="36" spans="1:9" ht="16.5" x14ac:dyDescent="0.3">
      <c r="A36" s="92"/>
      <c r="B36" s="141" t="s">
        <v>29</v>
      </c>
      <c r="C36" s="15" t="s">
        <v>182</v>
      </c>
      <c r="D36" s="93">
        <v>1250</v>
      </c>
      <c r="E36" s="46">
        <v>1750</v>
      </c>
      <c r="F36" s="93">
        <v>2000</v>
      </c>
      <c r="G36" s="46">
        <v>2000</v>
      </c>
      <c r="H36" s="93">
        <v>1083</v>
      </c>
      <c r="I36" s="142">
        <v>1616.6</v>
      </c>
    </row>
    <row r="37" spans="1:9" ht="16.5" customHeight="1" thickBot="1" x14ac:dyDescent="0.35">
      <c r="A37" s="94"/>
      <c r="B37" s="161" t="s">
        <v>30</v>
      </c>
      <c r="C37" s="16" t="s">
        <v>183</v>
      </c>
      <c r="D37" s="135">
        <v>1000</v>
      </c>
      <c r="E37" s="49">
        <v>1500</v>
      </c>
      <c r="F37" s="135">
        <v>1500</v>
      </c>
      <c r="G37" s="49">
        <v>1500</v>
      </c>
      <c r="H37" s="135">
        <v>1083</v>
      </c>
      <c r="I37" s="95">
        <v>1316.6</v>
      </c>
    </row>
    <row r="38" spans="1:9" ht="17.25" customHeight="1" thickBot="1" x14ac:dyDescent="0.3">
      <c r="A38" s="90" t="s">
        <v>25</v>
      </c>
      <c r="B38" s="145" t="s">
        <v>51</v>
      </c>
      <c r="C38" s="146"/>
      <c r="D38" s="147"/>
      <c r="E38" s="150"/>
      <c r="F38" s="147"/>
      <c r="G38" s="150"/>
      <c r="H38" s="147"/>
      <c r="I38" s="95"/>
    </row>
    <row r="39" spans="1:9" ht="16.5" x14ac:dyDescent="0.3">
      <c r="A39" s="91"/>
      <c r="B39" s="139" t="s">
        <v>31</v>
      </c>
      <c r="C39" s="149" t="s">
        <v>213</v>
      </c>
      <c r="D39" s="42">
        <v>32000</v>
      </c>
      <c r="E39" s="42">
        <v>36000</v>
      </c>
      <c r="F39" s="42">
        <v>40000</v>
      </c>
      <c r="G39" s="42">
        <v>30000</v>
      </c>
      <c r="H39" s="42">
        <v>30000</v>
      </c>
      <c r="I39" s="140">
        <v>33600</v>
      </c>
    </row>
    <row r="40" spans="1:9" ht="17.25" thickBot="1" x14ac:dyDescent="0.35">
      <c r="A40" s="94"/>
      <c r="B40" s="143" t="s">
        <v>32</v>
      </c>
      <c r="C40" s="16" t="s">
        <v>185</v>
      </c>
      <c r="D40" s="49">
        <v>20000</v>
      </c>
      <c r="E40" s="49">
        <v>25000</v>
      </c>
      <c r="F40" s="49">
        <v>22000</v>
      </c>
      <c r="G40" s="49">
        <v>19000</v>
      </c>
      <c r="H40" s="49">
        <v>19333</v>
      </c>
      <c r="I40" s="95">
        <v>21066.6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02-03-2020</vt:lpstr>
      <vt:lpstr>By Order</vt:lpstr>
      <vt:lpstr>All Stores</vt:lpstr>
      <vt:lpstr>'02-03-2020'!Print_Titles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2020-03-06T07:25:15Z</cp:lastPrinted>
  <dcterms:created xsi:type="dcterms:W3CDTF">2010-10-20T06:23:14Z</dcterms:created>
  <dcterms:modified xsi:type="dcterms:W3CDTF">2020-03-06T07:26:35Z</dcterms:modified>
</cp:coreProperties>
</file>