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3-03-2020" sheetId="9" r:id="rId4"/>
    <sheet name="By Order" sheetId="11" r:id="rId5"/>
    <sheet name="All Stores" sheetId="12" r:id="rId6"/>
  </sheets>
  <definedNames>
    <definedName name="_xlnm.Print_Titles" localSheetId="3">'23-03-2020'!$12:$14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77" i="11" l="1"/>
  <c r="G77" i="11"/>
  <c r="I80" i="11"/>
  <c r="G80" i="11"/>
  <c r="I78" i="11"/>
  <c r="G78" i="11"/>
  <c r="I79" i="11"/>
  <c r="G79" i="11"/>
  <c r="I76" i="11"/>
  <c r="G76" i="11"/>
  <c r="I86" i="11"/>
  <c r="G86" i="11"/>
  <c r="I85" i="11"/>
  <c r="G85" i="11"/>
  <c r="I87" i="11"/>
  <c r="G87" i="11"/>
  <c r="I84" i="11"/>
  <c r="G84" i="11"/>
  <c r="I89" i="11"/>
  <c r="G89" i="11"/>
  <c r="I88" i="11"/>
  <c r="G88" i="11"/>
  <c r="I83" i="11"/>
  <c r="G83" i="11"/>
  <c r="I70" i="11"/>
  <c r="G70" i="11"/>
  <c r="I72" i="11"/>
  <c r="G72" i="11"/>
  <c r="I73" i="11"/>
  <c r="G73" i="11"/>
  <c r="I71" i="11"/>
  <c r="G71" i="11"/>
  <c r="I69" i="11"/>
  <c r="G69" i="11"/>
  <c r="I68" i="11"/>
  <c r="G68" i="11"/>
  <c r="I63" i="11"/>
  <c r="G63" i="11"/>
  <c r="I60" i="11"/>
  <c r="G60" i="11"/>
  <c r="I59" i="11"/>
  <c r="G59" i="11"/>
  <c r="I62" i="11"/>
  <c r="G62" i="11"/>
  <c r="I61" i="11"/>
  <c r="G61" i="11"/>
  <c r="I58" i="11"/>
  <c r="G58" i="11"/>
  <c r="I57" i="11"/>
  <c r="G57" i="11"/>
  <c r="I64" i="11"/>
  <c r="G64" i="11"/>
  <c r="I65" i="11"/>
  <c r="G65" i="11"/>
  <c r="I51" i="11"/>
  <c r="G51" i="11"/>
  <c r="I50" i="11"/>
  <c r="G50" i="11"/>
  <c r="I49" i="11"/>
  <c r="G49" i="11"/>
  <c r="I53" i="11"/>
  <c r="G53" i="11"/>
  <c r="I52" i="11"/>
  <c r="G52" i="11"/>
  <c r="I54" i="11"/>
  <c r="G54" i="11"/>
  <c r="I44" i="11"/>
  <c r="G44" i="11"/>
  <c r="I43" i="11"/>
  <c r="G43" i="11"/>
  <c r="I41" i="11"/>
  <c r="G41" i="11"/>
  <c r="I45" i="11"/>
  <c r="G45" i="11"/>
  <c r="I46" i="11"/>
  <c r="G46" i="11"/>
  <c r="I42" i="11"/>
  <c r="G42" i="11"/>
  <c r="I37" i="11"/>
  <c r="G37" i="11"/>
  <c r="I36" i="11"/>
  <c r="G36" i="11"/>
  <c r="I38" i="11"/>
  <c r="G38" i="11"/>
  <c r="I35" i="11"/>
  <c r="G35" i="11"/>
  <c r="I34" i="11"/>
  <c r="G34" i="11"/>
  <c r="I26" i="11"/>
  <c r="G26" i="11"/>
  <c r="I29" i="11"/>
  <c r="G29" i="11"/>
  <c r="I31" i="11"/>
  <c r="G31" i="11"/>
  <c r="I16" i="11"/>
  <c r="G16" i="11"/>
  <c r="I18" i="11"/>
  <c r="G18" i="11"/>
  <c r="I17" i="11"/>
  <c r="G17" i="11"/>
  <c r="I21" i="11"/>
  <c r="G21" i="11"/>
  <c r="I19" i="11"/>
  <c r="G19" i="11"/>
  <c r="I22" i="11"/>
  <c r="G22" i="11"/>
  <c r="I27" i="11"/>
  <c r="G27" i="11"/>
  <c r="I30" i="11"/>
  <c r="G30" i="11"/>
  <c r="I20" i="11"/>
  <c r="G20" i="11"/>
  <c r="I23" i="11"/>
  <c r="G23" i="11"/>
  <c r="I28" i="11"/>
  <c r="G28" i="11"/>
  <c r="I24" i="11"/>
  <c r="G24" i="11"/>
  <c r="I25" i="11"/>
  <c r="G25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<sst xmlns="http://schemas.openxmlformats.org/spreadsheetml/2006/main" count="848" uniqueCount="226">
  <si>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</si>
  <si>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</si>
  <si>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</si>
  <si>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</si>
  <si>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</si>
  <si>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</si>
  <si>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</si>
  <si>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</si>
  <si>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</si>
  <si>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</si>
  <si>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</si>
  <si>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</si>
  <si>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</si>
  <si>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</si>
  <si>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</si>
  <si>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</si>
  <si>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</si>
  <si>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</si>
  <si>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</si>
  <si>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</si>
  <si>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</si>
  <si>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</si>
  <si>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</si>
  <si>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</si>
  <si>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</si>
  <si>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</si>
  <si>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</si>
  <si>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</si>
  <si>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</si>
  <si>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</si>
  <si>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</si>
  <si>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</si>
  <si>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</si>
  <si>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</si>
  <si>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</si>
  <si>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</si>
  <si>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</si>
  <si>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</si>
  <si>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</si>
  <si>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</si>
  <si>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</si>
  <si>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</si>
  <si>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</si>
  <si>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</si>
  <si>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</si>
  <si>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</si>
  <si>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</si>
  <si>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</si>
  <si>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</si>
  <si>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</si>
  <si>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</si>
  <si>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</si>
  <si>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</si>
  <si>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</si>
  <si>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</si>
  <si>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</si>
  <si>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</si>
  <si>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</si>
  <si>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</si>
  <si>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</si>
  <si>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</si>
  <si>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</si>
  <si>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</si>
  <si>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</si>
  <si>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</si>
  <si>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</si>
  <si>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</si>
  <si>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</si>
  <si>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</si>
  <si>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</si>
  <si>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</si>
  <si>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</si>
  <si>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</si>
  <si>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</si>
  <si>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</si>
  <si>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</si>
  <si>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</si>
  <si>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</si>
  <si>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</si>
  <si>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</si>
  <si>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</si>
  <si>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</si>
  <si>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</si>
  <si>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</si>
  <si>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</si>
  <si>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</si>
  <si>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</si>
  <si>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</si>
  <si>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</si>
  <si>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</si>
  <si>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</si>
  <si>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</si>
  <si>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</si>
  <si>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</si>
  <si>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</si>
  <si>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</si>
  <si>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</si>
  <si>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</si>
  <si>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</si>
  <si>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</si>
  <si>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</si>
  <si>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</si>
  <si>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</si>
  <si>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</si>
  <si>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</si>
  <si>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</si>
  <si>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</si>
  <si>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</si>
  <si>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</si>
  <si>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</si>
  <si>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</si>
  <si>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</si>
  <si>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</si>
  <si>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</si>
  <si>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</si>
  <si>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</si>
  <si>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</si>
  <si>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</si>
  <si>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</si>
  <si>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</si>
  <si>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</si>
  <si>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</si>
  <si>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</si>
  <si>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</si>
  <si>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</si>
  <si>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</si>
  <si>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</si>
  <si>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</si>
  <si>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</si>
  <si>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</si>
  <si>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</si>
  <si>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</si>
  <si>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</si>
  <si>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</si>
  <si>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</si>
  <si>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</si>
  <si>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</si>
  <si>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</si>
  <si>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</si>
  <si>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</si>
  <si>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</si>
  <si>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</si>
  <si>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</si>
  <si>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</si>
  <si>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</si>
  <si>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</si>
  <si>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</si>
  <si>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</si>
  <si>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</si>
  <si>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</si>
  <si>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</si>
  <si>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</si>
  <si>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</si>
  <si>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</si>
  <si>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</si>
  <si>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</si>
  <si>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</si>
  <si>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</si>
  <si>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</si>
  <si>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</si>
  <si>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</si>
  <si>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</si>
  <si>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</si>
  <si>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</si>
  <si>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</si>
  <si>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</si>
  <si>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</si>
  <si>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</si>
  <si>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</si>
  <si>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</si>
  <si>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</si>
  <si>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</si>
  <si>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</si>
  <si>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</si>
  <si>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</si>
  <si>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</si>
  <si>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</si>
  <si>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</si>
  <si>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</si>
  <si>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</si>
  <si>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</si>
  <si>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</si>
  <si>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</si>
  <si>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</si>
  <si>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</si>
  <si>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</si>
  <si>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</si>
  <si>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</si>
  <si>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</si>
  <si>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</si>
  <si>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</si>
  <si>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</si>
  <si>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</si>
  <si>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</si>
  <si>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</si>
  <si>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</si>
  <si>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</si>
  <si>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</si>
  <si>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</si>
  <si>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</si>
  <si>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</si>
  <si>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</si>
  <si>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</si>
  <si>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</si>
  <si>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</si>
  <si>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</si>
  <si>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</si>
  <si>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</si>
  <si>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</si>
  <si>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</si>
  <si>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</si>
  <si>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</si>
  <si>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</si>
  <si>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</si>
  <si>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</si>
  <si>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</si>
  <si>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</si>
  <si>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2019 (ل.ل.)</t>
  </si>
  <si>
    <t>المعدل العام للأسعار في 09-03-2020  (ل.ل.)</t>
  </si>
  <si>
    <t>معدل أسعار  السوبرماركات في 09-03-2020 (ل.ل.)</t>
  </si>
  <si>
    <t>معدل أسعار المحلات والملاحم في 09-03-2020 (ل.ل.)</t>
  </si>
  <si>
    <t>معدل أسعار  السوبرماركات في 23-03-2020 (ل.ل.)</t>
  </si>
  <si>
    <t xml:space="preserve"> التاريخ23 آذار 2020</t>
  </si>
  <si>
    <t>معدل أسعار المحلات والملاحم في 23-03-2020 (ل.ل.)</t>
  </si>
  <si>
    <t xml:space="preserve"> التاريخ 23 آذار 2020</t>
  </si>
  <si>
    <t>المعدل العام للأسعار في 23-03-2020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</si>
</sst>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4" fillId="0" borderId="36" xfId="0" applyFont="1" applyBorder="1" applyAlignment="1">
      <alignment horizontal="right" vertical="center" indent="1"/>
    </xf>
    <xf numFmtId="0" fontId="4" fillId="0" borderId="37" xfId="0" applyFont="1" applyBorder="1" applyAlignment="1">
      <alignment horizontal="right" vertical="center" indent="1"/>
    </xf>
    <xf numFmtId="0" fontId="4" fillId="0" borderId="38" xfId="0" applyFont="1" applyBorder="1" applyAlignment="1">
      <alignment horizontal="right" vertical="center" indent="1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6" t="s">
        <v>202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7" t="s">
        <v>3</v>
      </c>
      <c r="B12" s="173"/>
      <c r="C12" s="171" t="s">
        <v>0</v>
      </c>
      <c r="D12" s="169" t="s">
        <v>23</v>
      </c>
      <c r="E12" s="169" t="s">
        <v>217</v>
      </c>
      <c r="F12" s="169" t="s">
        <v>221</v>
      </c>
      <c r="G12" s="169" t="s">
        <v>197</v>
      </c>
      <c r="H12" s="169" t="s">
        <v>219</v>
      </c>
      <c r="I12" s="169" t="s">
        <v>187</v>
      </c>
    </row>
    <row r="13" spans="1:9" ht="38.25" customHeight="1" thickBot="1" x14ac:dyDescent="0.25">
      <c r="A13" s="168"/>
      <c r="B13" s="174"/>
      <c r="C13" s="172"/>
      <c r="D13" s="170"/>
      <c r="E13" s="170"/>
      <c r="F13" s="170"/>
      <c r="G13" s="170"/>
      <c r="H13" s="170"/>
      <c r="I13" s="17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1977.35</v>
      </c>
      <c r="F15" s="43">
        <v>1978</v>
      </c>
      <c r="G15" s="45">
        <f t="shared" ref="G15:G30" si="0">(F15-E15)/E15</f>
        <v>3.2872278554635798E-4</v>
      </c>
      <c r="H15" s="43">
        <v>1813</v>
      </c>
      <c r="I15" s="45">
        <f>(F15-H15)/H15</f>
        <v>9.1009376723662438E-2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1700.2249999999999</v>
      </c>
      <c r="F16" s="47">
        <v>2460.8888888888887</v>
      </c>
      <c r="G16" s="48">
        <f t="shared" si="0"/>
        <v>0.44739013300527214</v>
      </c>
      <c r="H16" s="47">
        <v>2518.1111111111113</v>
      </c>
      <c r="I16" s="44">
        <f t="shared" ref="I16:I30" si="1">(F16-H16)/H16</f>
        <v>-2.272426421921209E-2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2439.4832500000002</v>
      </c>
      <c r="F17" s="47">
        <v>2905.7142857142858</v>
      </c>
      <c r="G17" s="48">
        <f t="shared" si="0"/>
        <v>0.19111876899104985</v>
      </c>
      <c r="H17" s="47">
        <v>2315.3333333333335</v>
      </c>
      <c r="I17" s="44">
        <f>(F17-H17)/H17</f>
        <v>0.25498745423882185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988.97499999999991</v>
      </c>
      <c r="F18" s="47">
        <v>994.6</v>
      </c>
      <c r="G18" s="48">
        <f t="shared" si="0"/>
        <v>5.6877069693370549E-3</v>
      </c>
      <c r="H18" s="47">
        <v>1003.7</v>
      </c>
      <c r="I18" s="44">
        <f t="shared" si="1"/>
        <v>-9.0664541197569212E-3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6402.2943611111114</v>
      </c>
      <c r="F19" s="47">
        <v>7592.25</v>
      </c>
      <c r="G19" s="48">
        <f>(F19-E19)/E19</f>
        <v>0.18586393748418234</v>
      </c>
      <c r="H19" s="47">
        <v>7274.75</v>
      </c>
      <c r="I19" s="44">
        <f>(F19-H19)/H19</f>
        <v>4.3644111481494212E-2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1683.2375</v>
      </c>
      <c r="F20" s="47">
        <v>2512.8000000000002</v>
      </c>
      <c r="G20" s="48">
        <f t="shared" si="0"/>
        <v>0.49283746351896285</v>
      </c>
      <c r="H20" s="47">
        <v>2087.8000000000002</v>
      </c>
      <c r="I20" s="44">
        <f t="shared" si="1"/>
        <v>0.20356355972794327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1263.5125</v>
      </c>
      <c r="F21" s="47">
        <v>1322.8</v>
      </c>
      <c r="G21" s="48">
        <f t="shared" si="0"/>
        <v>4.692276491130868E-2</v>
      </c>
      <c r="H21" s="47">
        <v>1304</v>
      </c>
      <c r="I21" s="44">
        <f t="shared" si="1"/>
        <v>1.4417177914110395E-2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447.66249999999997</v>
      </c>
      <c r="F22" s="47">
        <v>476.5</v>
      </c>
      <c r="G22" s="48">
        <f t="shared" si="0"/>
        <v>6.4417948789545779E-2</v>
      </c>
      <c r="H22" s="47">
        <v>477.3</v>
      </c>
      <c r="I22" s="44">
        <f t="shared" si="1"/>
        <v>-1.6760946993505371E-3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532.71249999999998</v>
      </c>
      <c r="F23" s="47">
        <v>520</v>
      </c>
      <c r="G23" s="48">
        <f t="shared" si="0"/>
        <v>-2.3863716357322155E-2</v>
      </c>
      <c r="H23" s="47">
        <v>599</v>
      </c>
      <c r="I23" s="44">
        <f t="shared" si="1"/>
        <v>-0.1318864774624374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544.46249999999998</v>
      </c>
      <c r="F24" s="47">
        <v>525</v>
      </c>
      <c r="G24" s="48">
        <f t="shared" si="0"/>
        <v>-3.5746263516771085E-2</v>
      </c>
      <c r="H24" s="47">
        <v>626.66666666666663</v>
      </c>
      <c r="I24" s="44">
        <f t="shared" si="1"/>
        <v>-0.16223404255319143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540.4</v>
      </c>
      <c r="F25" s="47">
        <v>520</v>
      </c>
      <c r="G25" s="48">
        <f t="shared" si="0"/>
        <v>-3.774981495188745E-2</v>
      </c>
      <c r="H25" s="47">
        <v>569</v>
      </c>
      <c r="I25" s="44">
        <f t="shared" si="1"/>
        <v>-8.6115992970123026E-2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1692.6</v>
      </c>
      <c r="F26" s="47">
        <v>1958.8</v>
      </c>
      <c r="G26" s="48">
        <f t="shared" si="0"/>
        <v>0.15727283469218956</v>
      </c>
      <c r="H26" s="47">
        <v>2038.8</v>
      </c>
      <c r="I26" s="44">
        <f t="shared" si="1"/>
        <v>-3.9238767902687856E-2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569.04999999999995</v>
      </c>
      <c r="F27" s="47">
        <v>500</v>
      </c>
      <c r="G27" s="48">
        <f t="shared" si="0"/>
        <v>-0.12134258852473413</v>
      </c>
      <c r="H27" s="47">
        <v>526.66666666666663</v>
      </c>
      <c r="I27" s="44">
        <f t="shared" si="1"/>
        <v>-5.0632911392404993E-2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1475.8375000000001</v>
      </c>
      <c r="F28" s="47">
        <v>2023.8</v>
      </c>
      <c r="G28" s="48">
        <f t="shared" si="0"/>
        <v>0.37128918326035204</v>
      </c>
      <c r="H28" s="47">
        <v>1548.8</v>
      </c>
      <c r="I28" s="44">
        <f t="shared" si="1"/>
        <v>0.3066890495867769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1349.2770833333334</v>
      </c>
      <c r="F29" s="47">
        <v>2025.5555555555557</v>
      </c>
      <c r="G29" s="48">
        <f t="shared" si="0"/>
        <v>0.50121541422129856</v>
      </c>
      <c r="H29" s="47">
        <v>1975.5555555555557</v>
      </c>
      <c r="I29" s="44">
        <f t="shared" si="1"/>
        <v>2.5309336332958378E-2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1288.9749999999999</v>
      </c>
      <c r="F30" s="50">
        <v>1533.8</v>
      </c>
      <c r="G30" s="51">
        <f t="shared" si="0"/>
        <v>0.18993774122849555</v>
      </c>
      <c r="H30" s="50">
        <v>1437.8</v>
      </c>
      <c r="I30" s="56">
        <f t="shared" si="1"/>
        <v>6.6768674363611072E-2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2382.1104999999998</v>
      </c>
      <c r="F32" s="43">
        <v>2617</v>
      </c>
      <c r="G32" s="45">
        <f>(F32-E32)/E32</f>
        <v>9.8605627236855828E-2</v>
      </c>
      <c r="H32" s="43">
        <v>2622</v>
      </c>
      <c r="I32" s="44">
        <f>(F32-H32)/H32</f>
        <v>-1.9069412662090007E-3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2222.00425</v>
      </c>
      <c r="F33" s="47">
        <v>2880</v>
      </c>
      <c r="G33" s="48">
        <f>(F33-E33)/E33</f>
        <v>0.29612713387024353</v>
      </c>
      <c r="H33" s="47">
        <v>2718.8888888888887</v>
      </c>
      <c r="I33" s="44">
        <f>(F33-H33)/H33</f>
        <v>5.9256232120964522E-2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1641.675</v>
      </c>
      <c r="F34" s="47">
        <v>1602.8</v>
      </c>
      <c r="G34" s="48">
        <f>(F34-E34)/E34</f>
        <v>-2.3680082842219077E-2</v>
      </c>
      <c r="H34" s="47">
        <v>1527.8</v>
      </c>
      <c r="I34" s="44">
        <f>(F34-H34)/H34</f>
        <v>4.9090195051708342E-2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1504.1946250000001</v>
      </c>
      <c r="F35" s="47">
        <v>1467.8</v>
      </c>
      <c r="G35" s="48">
        <f>(F35-E35)/E35</f>
        <v>-2.4195422849619695E-2</v>
      </c>
      <c r="H35" s="47">
        <v>1363.8</v>
      </c>
      <c r="I35" s="44">
        <f>(F35-H35)/H35</f>
        <v>7.6257515764774894E-2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1017.375</v>
      </c>
      <c r="F36" s="50">
        <v>1656.3</v>
      </c>
      <c r="G36" s="51">
        <f>(F36-E36)/E36</f>
        <v>0.62801326944342051</v>
      </c>
      <c r="H36" s="50">
        <v>1494.8</v>
      </c>
      <c r="I36" s="56">
        <f>(F36-H36)/H36</f>
        <v>0.10804120952635804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26476.772222222222</v>
      </c>
      <c r="F38" s="43">
        <v>35475.333333333336</v>
      </c>
      <c r="G38" s="45">
        <f t="shared" ref="G38:G43" si="2">(F38-E38)/E38</f>
        <v>0.33986624334663162</v>
      </c>
      <c r="H38" s="43">
        <v>35097.555555555555</v>
      </c>
      <c r="I38" s="44">
        <f t="shared" ref="I38:I43" si="3">(F38-H38)/H38</f>
        <v>1.0763649256991716E-2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15531.244444444445</v>
      </c>
      <c r="F39" s="57">
        <v>22082</v>
      </c>
      <c r="G39" s="48">
        <f t="shared" si="2"/>
        <v>0.42177918060511715</v>
      </c>
      <c r="H39" s="57">
        <v>22137.555555555555</v>
      </c>
      <c r="I39" s="44">
        <f>(F39-H39)/H39</f>
        <v>-2.5095614290446236E-3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10705.6875</v>
      </c>
      <c r="F40" s="57">
        <v>16853.5</v>
      </c>
      <c r="G40" s="48">
        <f t="shared" si="2"/>
        <v>0.57425667431447069</v>
      </c>
      <c r="H40" s="57">
        <v>16359.75</v>
      </c>
      <c r="I40" s="44">
        <f t="shared" si="3"/>
        <v>3.018077904613457E-2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5575</v>
      </c>
      <c r="F41" s="47">
        <v>5961.2</v>
      </c>
      <c r="G41" s="48">
        <f t="shared" si="2"/>
        <v>6.9273542600896826E-2</v>
      </c>
      <c r="H41" s="47">
        <v>6421.2</v>
      </c>
      <c r="I41" s="44">
        <f t="shared" si="3"/>
        <v>-7.1637700118357947E-2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9966.3333333333321</v>
      </c>
      <c r="F42" s="47">
        <v>16815.333333333332</v>
      </c>
      <c r="G42" s="48">
        <f t="shared" si="2"/>
        <v>0.68721361918458823</v>
      </c>
      <c r="H42" s="47">
        <v>16815.333333333332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12781.25</v>
      </c>
      <c r="F43" s="50">
        <v>14375</v>
      </c>
      <c r="G43" s="51">
        <f t="shared" si="2"/>
        <v>0.12469437652811736</v>
      </c>
      <c r="H43" s="50">
        <v>14375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6573.6666666666661</v>
      </c>
      <c r="F45" s="43">
        <v>8758.5</v>
      </c>
      <c r="G45" s="45">
        <f t="shared" ref="G45:G50" si="4">(F45-E45)/E45</f>
        <v>0.33236144211753982</v>
      </c>
      <c r="H45" s="43">
        <v>7761.3</v>
      </c>
      <c r="I45" s="44">
        <f t="shared" ref="I45:I50" si="5">(F45-H45)/H45</f>
        <v>0.12848363031966292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6585</v>
      </c>
      <c r="G46" s="48">
        <f t="shared" si="4"/>
        <v>9.1074781840273997E-2</v>
      </c>
      <c r="H46" s="47">
        <v>6352.7777777777774</v>
      </c>
      <c r="I46" s="87">
        <f t="shared" si="5"/>
        <v>3.6554438128552753E-2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23137.5</v>
      </c>
      <c r="G47" s="48">
        <f t="shared" si="4"/>
        <v>0.21607162968802787</v>
      </c>
      <c r="H47" s="47">
        <v>21220</v>
      </c>
      <c r="I47" s="87">
        <f t="shared" si="5"/>
        <v>9.0362865221489161E-2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19130.892500000002</v>
      </c>
      <c r="F48" s="47">
        <v>24015.407142857144</v>
      </c>
      <c r="G48" s="48">
        <f t="shared" si="4"/>
        <v>0.25532079294560578</v>
      </c>
      <c r="H48" s="47">
        <v>23729.693142857141</v>
      </c>
      <c r="I48" s="87">
        <f t="shared" si="5"/>
        <v>1.2040357971759367E-2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2254.7619047619046</v>
      </c>
      <c r="F49" s="47">
        <v>2588</v>
      </c>
      <c r="G49" s="48">
        <f t="shared" si="4"/>
        <v>0.14779303062302016</v>
      </c>
      <c r="H49" s="47">
        <v>2540</v>
      </c>
      <c r="I49" s="44">
        <f t="shared" si="5"/>
        <v>1.889763779527559E-2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27573.5</v>
      </c>
      <c r="F50" s="50">
        <v>41490.300000000003</v>
      </c>
      <c r="G50" s="56">
        <f t="shared" si="4"/>
        <v>0.50471648503091748</v>
      </c>
      <c r="H50" s="50">
        <v>40534.444444444445</v>
      </c>
      <c r="I50" s="59">
        <f t="shared" si="5"/>
        <v>2.3581316301636519E-2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4500</v>
      </c>
      <c r="G52" s="45">
        <f t="shared" ref="G52:G60" si="6">(F52-E52)/E52</f>
        <v>0.2</v>
      </c>
      <c r="H52" s="66">
        <v>3999</v>
      </c>
      <c r="I52" s="125">
        <f t="shared" ref="I52:I60" si="7">(F52-H52)/H52</f>
        <v>0.12528132033008252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3600.25</v>
      </c>
      <c r="F53" s="70">
        <v>5866.1428571428569</v>
      </c>
      <c r="G53" s="48">
        <f t="shared" si="6"/>
        <v>0.62937097622188931</v>
      </c>
      <c r="H53" s="70">
        <v>5467.8571428571431</v>
      </c>
      <c r="I53" s="87">
        <f t="shared" si="7"/>
        <v>7.284128020901362E-2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2568.75</v>
      </c>
      <c r="F54" s="70">
        <v>4154.6000000000004</v>
      </c>
      <c r="G54" s="48">
        <f t="shared" si="6"/>
        <v>0.61736253041362543</v>
      </c>
      <c r="H54" s="70">
        <v>4154.6000000000004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4633.125</v>
      </c>
      <c r="F55" s="70">
        <v>6999</v>
      </c>
      <c r="G55" s="48">
        <f t="shared" si="6"/>
        <v>0.51064346418454065</v>
      </c>
      <c r="H55" s="70">
        <v>6999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2042.5</v>
      </c>
      <c r="F56" s="105">
        <v>3319.75</v>
      </c>
      <c r="G56" s="55">
        <f t="shared" si="6"/>
        <v>0.62533659730722158</v>
      </c>
      <c r="H56" s="105">
        <v>3205</v>
      </c>
      <c r="I56" s="88">
        <f t="shared" si="7"/>
        <v>3.5803432137285492E-2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4196.0034722222217</v>
      </c>
      <c r="F57" s="50">
        <v>6620.5555555555557</v>
      </c>
      <c r="G57" s="51">
        <f t="shared" si="6"/>
        <v>0.5778241365585145</v>
      </c>
      <c r="H57" s="50">
        <v>6358.3</v>
      </c>
      <c r="I57" s="126">
        <f t="shared" si="7"/>
        <v>4.1246175165619028E-2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5064.03125</v>
      </c>
      <c r="F58" s="68">
        <v>6280.7142857142853</v>
      </c>
      <c r="G58" s="44">
        <f t="shared" si="6"/>
        <v>0.24025978033099329</v>
      </c>
      <c r="H58" s="68">
        <v>6280.7142857142853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4834.5</v>
      </c>
      <c r="F59" s="70">
        <v>6490.7142857142853</v>
      </c>
      <c r="G59" s="48">
        <f t="shared" si="6"/>
        <v>0.34258233234342439</v>
      </c>
      <c r="H59" s="70">
        <v>6490.7142857142853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20963.75</v>
      </c>
      <c r="F60" s="73">
        <v>27673.571428571428</v>
      </c>
      <c r="G60" s="51">
        <f t="shared" si="6"/>
        <v>0.32006780411765201</v>
      </c>
      <c r="H60" s="73">
        <v>26132.142857142859</v>
      </c>
      <c r="I60" s="51">
        <f t="shared" si="7"/>
        <v>5.8985923192565154E-2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6367.75</v>
      </c>
      <c r="F62" s="54">
        <v>10191.666666666666</v>
      </c>
      <c r="G62" s="45">
        <f t="shared" ref="G62:G67" si="8">(F62-E62)/E62</f>
        <v>0.60051300171436783</v>
      </c>
      <c r="H62" s="54">
        <v>10240</v>
      </c>
      <c r="I62" s="44">
        <f t="shared" ref="I62:I67" si="9">(F62-H62)/H62</f>
        <v>-4.7200520833333929E-3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49376.857142857145</v>
      </c>
      <c r="G63" s="48">
        <f t="shared" si="8"/>
        <v>6.2053877330285175E-2</v>
      </c>
      <c r="H63" s="46">
        <v>49376.857142857145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10853.333333333334</v>
      </c>
      <c r="F64" s="46">
        <v>15708.5</v>
      </c>
      <c r="G64" s="48">
        <f t="shared" si="8"/>
        <v>0.447343366093366</v>
      </c>
      <c r="H64" s="46">
        <v>15533.5</v>
      </c>
      <c r="I64" s="87">
        <f t="shared" si="9"/>
        <v>1.1265973541056426E-2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7599.5</v>
      </c>
      <c r="F65" s="46">
        <v>12606.666666666666</v>
      </c>
      <c r="G65" s="48">
        <f t="shared" si="8"/>
        <v>0.65888106673684665</v>
      </c>
      <c r="H65" s="46">
        <v>11740</v>
      </c>
      <c r="I65" s="87">
        <f t="shared" si="9"/>
        <v>7.3821692220329305E-2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3737.5</v>
      </c>
      <c r="F66" s="46">
        <v>6424.166666666667</v>
      </c>
      <c r="G66" s="48">
        <f t="shared" si="8"/>
        <v>0.71884057971014503</v>
      </c>
      <c r="H66" s="46">
        <v>6325.7142857142853</v>
      </c>
      <c r="I66" s="87">
        <f t="shared" si="9"/>
        <v>1.5563836193917605E-2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3286.4583333333335</v>
      </c>
      <c r="F67" s="58">
        <v>5171</v>
      </c>
      <c r="G67" s="51">
        <f t="shared" si="8"/>
        <v>0.57342630744849443</v>
      </c>
      <c r="H67" s="58">
        <v>5171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3685.5555555555557</v>
      </c>
      <c r="F69" s="43">
        <v>5538.333333333333</v>
      </c>
      <c r="G69" s="45">
        <f>(F69-E69)/E69</f>
        <v>0.50271329514621632</v>
      </c>
      <c r="H69" s="43">
        <v>5538.333333333333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3986.875</v>
      </c>
      <c r="G70" s="48">
        <f>(F70-E70)/E70</f>
        <v>0.45486475391141723</v>
      </c>
      <c r="H70" s="47">
        <v>3766.875</v>
      </c>
      <c r="I70" s="44">
        <f>(F70-H70)/H70</f>
        <v>5.8403849344615892E-2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1311.40625</v>
      </c>
      <c r="F71" s="47">
        <v>1637.5</v>
      </c>
      <c r="G71" s="48">
        <f>(F71-E71)/E71</f>
        <v>0.2486595972834505</v>
      </c>
      <c r="H71" s="47">
        <v>1575</v>
      </c>
      <c r="I71" s="44">
        <f>(F71-H71)/H71</f>
        <v>3.968253968253968E-2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2248.1875</v>
      </c>
      <c r="F72" s="47">
        <v>3448.3333333333335</v>
      </c>
      <c r="G72" s="48">
        <f>(F72-E72)/E72</f>
        <v>0.53382817640136038</v>
      </c>
      <c r="H72" s="47">
        <v>3110.5555555555557</v>
      </c>
      <c r="I72" s="44">
        <f>(F72-H72)/H72</f>
        <v>0.10859081978924809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1589.25</v>
      </c>
      <c r="F73" s="50">
        <v>2624.7777777777778</v>
      </c>
      <c r="G73" s="48">
        <f>(F73-E73)/E73</f>
        <v>0.65158268225752891</v>
      </c>
      <c r="H73" s="50">
        <v>2586.1111111111113</v>
      </c>
      <c r="I73" s="59">
        <f>(F73-H73)/H73</f>
        <v>1.4951664876476848E-2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1875.5</v>
      </c>
      <c r="G75" s="44">
        <f t="shared" ref="G75:G81" si="10">(F75-E75)/E75</f>
        <v>0.28752860411899306</v>
      </c>
      <c r="H75" s="43">
        <v>1875.5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1196.6666666666667</v>
      </c>
      <c r="F76" s="32">
        <v>1712.875</v>
      </c>
      <c r="G76" s="48">
        <f t="shared" si="10"/>
        <v>0.43137186629526453</v>
      </c>
      <c r="H76" s="32">
        <v>1695.375</v>
      </c>
      <c r="I76" s="44">
        <f t="shared" si="11"/>
        <v>1.0322200103222001E-2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872.5625</v>
      </c>
      <c r="F77" s="47">
        <v>1123.125</v>
      </c>
      <c r="G77" s="48">
        <f t="shared" si="10"/>
        <v>0.28715708043836402</v>
      </c>
      <c r="H77" s="47">
        <v>1085.625</v>
      </c>
      <c r="I77" s="44">
        <f t="shared" si="11"/>
        <v>3.4542314335060449E-2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1501.3</v>
      </c>
      <c r="F78" s="47">
        <v>2102.5555555555557</v>
      </c>
      <c r="G78" s="48">
        <f t="shared" si="10"/>
        <v>0.40048994575071983</v>
      </c>
      <c r="H78" s="47">
        <v>2102.5555555555557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1927.175</v>
      </c>
      <c r="F79" s="61">
        <v>2727.5</v>
      </c>
      <c r="G79" s="48">
        <f t="shared" si="10"/>
        <v>0.41528402973263978</v>
      </c>
      <c r="H79" s="61">
        <v>2717.5</v>
      </c>
      <c r="I79" s="44">
        <f t="shared" si="11"/>
        <v>3.6798528058877645E-3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10582.666666666666</v>
      </c>
      <c r="G80" s="48">
        <f t="shared" si="10"/>
        <v>0.1984899962249905</v>
      </c>
      <c r="H80" s="61">
        <v>10582.666666666666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3924.3</v>
      </c>
      <c r="F81" s="50">
        <v>4102.5555555555557</v>
      </c>
      <c r="G81" s="51">
        <f t="shared" si="10"/>
        <v>4.5423529178593755E-2</v>
      </c>
      <c r="H81" s="50">
        <v>4102.5555555555557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34" sqref="I34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6" t="s">
        <v>203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7" t="s">
        <v>3</v>
      </c>
      <c r="B12" s="173"/>
      <c r="C12" s="175" t="s">
        <v>0</v>
      </c>
      <c r="D12" s="169" t="s">
        <v>23</v>
      </c>
      <c r="E12" s="169" t="s">
        <v>217</v>
      </c>
      <c r="F12" s="177" t="s">
        <v>223</v>
      </c>
      <c r="G12" s="169" t="s">
        <v>197</v>
      </c>
      <c r="H12" s="177" t="s">
        <v>220</v>
      </c>
      <c r="I12" s="169" t="s">
        <v>187</v>
      </c>
    </row>
    <row r="13" spans="1:9" ht="30.75" customHeight="1" thickBot="1" x14ac:dyDescent="0.25">
      <c r="A13" s="168"/>
      <c r="B13" s="174"/>
      <c r="C13" s="176"/>
      <c r="D13" s="170"/>
      <c r="E13" s="170"/>
      <c r="F13" s="178"/>
      <c r="G13" s="170"/>
      <c r="H13" s="178"/>
      <c r="I13" s="17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1977.35</v>
      </c>
      <c r="F15" s="83">
        <v>2066.1</v>
      </c>
      <c r="G15" s="44">
        <f>(F15-E15)/E15</f>
        <v>4.4883303411131059E-2</v>
      </c>
      <c r="H15" s="83">
        <v>2050</v>
      </c>
      <c r="I15" s="127">
        <f>(F15-H15)/H15</f>
        <v>7.8536585365853208E-3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1700.2249999999999</v>
      </c>
      <c r="F16" s="83">
        <v>2783.2</v>
      </c>
      <c r="G16" s="48">
        <f t="shared" ref="G16:G39" si="0">(F16-E16)/E16</f>
        <v>0.63695981414224589</v>
      </c>
      <c r="H16" s="83">
        <v>2533.1999999999998</v>
      </c>
      <c r="I16" s="48">
        <f>(F16-H16)/H16</f>
        <v>9.8689404705510825E-2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2439.4832500000002</v>
      </c>
      <c r="F17" s="83">
        <v>2666.6</v>
      </c>
      <c r="G17" s="48">
        <f t="shared" si="0"/>
        <v>9.3100352297971159E-2</v>
      </c>
      <c r="H17" s="83">
        <v>2783.2</v>
      </c>
      <c r="I17" s="48">
        <f t="shared" ref="I17:I29" si="1">(F17-H17)/H17</f>
        <v>-4.1894222477723453E-2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988.97499999999991</v>
      </c>
      <c r="F18" s="83">
        <v>912.7</v>
      </c>
      <c r="G18" s="48">
        <f t="shared" si="0"/>
        <v>-7.7125306504208777E-2</v>
      </c>
      <c r="H18" s="83">
        <v>883.2</v>
      </c>
      <c r="I18" s="48">
        <f t="shared" si="1"/>
        <v>3.3401268115942025E-2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6402.2943611111114</v>
      </c>
      <c r="F19" s="83">
        <v>6333.25</v>
      </c>
      <c r="G19" s="48">
        <f t="shared" si="0"/>
        <v>-1.0784315312101455E-2</v>
      </c>
      <c r="H19" s="83">
        <v>8000</v>
      </c>
      <c r="I19" s="48">
        <f t="shared" si="1"/>
        <v>-0.20834374999999999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1683.2375</v>
      </c>
      <c r="F20" s="83">
        <v>3049.5</v>
      </c>
      <c r="G20" s="48">
        <f t="shared" si="0"/>
        <v>0.81168729902940029</v>
      </c>
      <c r="H20" s="83">
        <v>2425</v>
      </c>
      <c r="I20" s="48">
        <f t="shared" si="1"/>
        <v>0.25752577319587627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1263.5125</v>
      </c>
      <c r="F21" s="83">
        <v>1491.6</v>
      </c>
      <c r="G21" s="48">
        <f t="shared" si="0"/>
        <v>0.18051859399887207</v>
      </c>
      <c r="H21" s="83">
        <v>1341.6</v>
      </c>
      <c r="I21" s="48">
        <f t="shared" si="1"/>
        <v>0.11180679785330949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447.66249999999997</v>
      </c>
      <c r="F22" s="83">
        <v>431.666</v>
      </c>
      <c r="G22" s="48">
        <f t="shared" si="0"/>
        <v>-3.5733392902018754E-2</v>
      </c>
      <c r="H22" s="83">
        <v>500</v>
      </c>
      <c r="I22" s="48">
        <f t="shared" si="1"/>
        <v>-0.13666800000000001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532.71249999999998</v>
      </c>
      <c r="F23" s="83">
        <v>514.5</v>
      </c>
      <c r="G23" s="48">
        <f t="shared" si="0"/>
        <v>-3.4188234742004324E-2</v>
      </c>
      <c r="H23" s="83">
        <v>541.5</v>
      </c>
      <c r="I23" s="48">
        <f t="shared" si="1"/>
        <v>-4.9861495844875349E-2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544.46249999999998</v>
      </c>
      <c r="F24" s="83">
        <v>550</v>
      </c>
      <c r="G24" s="48">
        <f t="shared" si="0"/>
        <v>1.0170581077668385E-2</v>
      </c>
      <c r="H24" s="83">
        <v>550</v>
      </c>
      <c r="I24" s="48">
        <f t="shared" si="1"/>
        <v>0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540.4</v>
      </c>
      <c r="F25" s="83">
        <v>491.666</v>
      </c>
      <c r="G25" s="48">
        <f t="shared" si="0"/>
        <v>-9.0181347150259036E-2</v>
      </c>
      <c r="H25" s="83">
        <v>550</v>
      </c>
      <c r="I25" s="48">
        <f t="shared" si="1"/>
        <v>-0.10606181818181819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1692.6</v>
      </c>
      <c r="F26" s="83">
        <v>1383.2</v>
      </c>
      <c r="G26" s="48">
        <f t="shared" si="0"/>
        <v>-0.1827956989247311</v>
      </c>
      <c r="H26" s="83">
        <v>1650</v>
      </c>
      <c r="I26" s="48">
        <f t="shared" si="1"/>
        <v>-0.16169696969696967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569.04999999999995</v>
      </c>
      <c r="F27" s="83">
        <v>491.666</v>
      </c>
      <c r="G27" s="48">
        <f t="shared" si="0"/>
        <v>-0.13598805025920388</v>
      </c>
      <c r="H27" s="83">
        <v>600</v>
      </c>
      <c r="I27" s="48">
        <f t="shared" si="1"/>
        <v>-0.18055666666666667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1475.8375000000001</v>
      </c>
      <c r="F28" s="83">
        <v>2592.1999999999998</v>
      </c>
      <c r="G28" s="48">
        <f t="shared" si="0"/>
        <v>0.75642643583727864</v>
      </c>
      <c r="H28" s="83">
        <v>1718.75</v>
      </c>
      <c r="I28" s="48">
        <f t="shared" si="1"/>
        <v>0.50818909090909081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1349.2770833333334</v>
      </c>
      <c r="F29" s="83">
        <v>2187.5</v>
      </c>
      <c r="G29" s="48">
        <f t="shared" si="0"/>
        <v>0.6212385335974665</v>
      </c>
      <c r="H29" s="83">
        <v>1781.25</v>
      </c>
      <c r="I29" s="48">
        <f t="shared" si="1"/>
        <v>0.22807017543859648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1288.9749999999999</v>
      </c>
      <c r="F30" s="95">
        <v>1500</v>
      </c>
      <c r="G30" s="51">
        <f t="shared" si="0"/>
        <v>0.16371535522411226</v>
      </c>
      <c r="H30" s="95">
        <v>1433.2</v>
      </c>
      <c r="I30" s="51">
        <f>(F30-H30)/H30</f>
        <v>4.6608986882500668E-2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2833.25</v>
      </c>
      <c r="F32" s="83">
        <v>2558.1999999999998</v>
      </c>
      <c r="G32" s="44">
        <f t="shared" si="0"/>
        <v>-9.7079325862525434E-2</v>
      </c>
      <c r="H32" s="83">
        <v>2833.25</v>
      </c>
      <c r="I32" s="45">
        <f>(F32-H32)/H32</f>
        <v>-9.7079325862525434E-2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2666.5</v>
      </c>
      <c r="F33" s="83">
        <v>2533.1999999999998</v>
      </c>
      <c r="G33" s="48">
        <f t="shared" si="0"/>
        <v>-4.9990624414025943E-2</v>
      </c>
      <c r="H33" s="83">
        <v>2666.5</v>
      </c>
      <c r="I33" s="48">
        <f>(F33-H33)/H33</f>
        <v>-4.9990624414025943E-2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1641.675</v>
      </c>
      <c r="F34" s="83">
        <v>1812.5</v>
      </c>
      <c r="G34" s="48">
        <f>(F34-E34)/E34</f>
        <v>0.10405530936391189</v>
      </c>
      <c r="H34" s="83">
        <v>1400</v>
      </c>
      <c r="I34" s="48">
        <f>(F34-H34)/H34</f>
        <v>0.29464285714285715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1504.1946250000001</v>
      </c>
      <c r="F35" s="83">
        <v>1800</v>
      </c>
      <c r="G35" s="48">
        <f t="shared" si="0"/>
        <v>0.19665365776719212</v>
      </c>
      <c r="H35" s="83">
        <v>1850</v>
      </c>
      <c r="I35" s="48">
        <f>(F35-H35)/H35</f>
        <v>-2.7027027027027029E-2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1017.375</v>
      </c>
      <c r="F36" s="83">
        <v>1633.2</v>
      </c>
      <c r="G36" s="55">
        <f t="shared" si="0"/>
        <v>0.60530777736822705</v>
      </c>
      <c r="H36" s="83">
        <v>1583.2</v>
      </c>
      <c r="I36" s="48">
        <f>(F36-H36)/H36</f>
        <v>3.1581606872157657E-2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26476.772222222222</v>
      </c>
      <c r="F38" s="84">
        <v>32800</v>
      </c>
      <c r="G38" s="45">
        <f t="shared" si="0"/>
        <v>0.2388217009500361</v>
      </c>
      <c r="H38" s="84">
        <v>34600</v>
      </c>
      <c r="I38" s="45">
        <f>(F38-H38)/H38</f>
        <v>-5.2023121387283239E-2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15531.244444444445</v>
      </c>
      <c r="F39" s="85">
        <v>22000</v>
      </c>
      <c r="G39" s="51">
        <f t="shared" si="0"/>
        <v>0.41649950064815583</v>
      </c>
      <c r="H39" s="85">
        <v>20466.599999999999</v>
      </c>
      <c r="I39" s="51">
        <f>(F39-H39)/H39</f>
        <v>7.4922068150059196E-2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6" t="s">
        <v>204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7" t="s">
        <v>3</v>
      </c>
      <c r="B12" s="173"/>
      <c r="C12" s="175" t="s">
        <v>0</v>
      </c>
      <c r="D12" s="169" t="s">
        <v>221</v>
      </c>
      <c r="E12" s="177" t="s">
        <v>223</v>
      </c>
      <c r="F12" s="184" t="s">
        <v>186</v>
      </c>
      <c r="G12" s="169" t="s">
        <v>217</v>
      </c>
      <c r="H12" s="186" t="s">
        <v>225</v>
      </c>
      <c r="I12" s="182" t="s">
        <v>196</v>
      </c>
    </row>
    <row r="13" spans="1:9" ht="39.75" customHeight="1" thickBot="1" x14ac:dyDescent="0.25">
      <c r="A13" s="168"/>
      <c r="B13" s="174"/>
      <c r="C13" s="176"/>
      <c r="D13" s="170"/>
      <c r="E13" s="178"/>
      <c r="F13" s="185"/>
      <c r="G13" s="170"/>
      <c r="H13" s="187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1978</v>
      </c>
      <c r="E15" s="83">
        <v>2066.1</v>
      </c>
      <c r="F15" s="67">
        <f t="shared" ref="F15:F30" si="0">D15-E15</f>
        <v>-88.099999999999909</v>
      </c>
      <c r="G15" s="42">
        <v>1977.35</v>
      </c>
      <c r="H15" s="66">
        <f>AVERAGE(D15:E15)</f>
        <v>2022.05</v>
      </c>
      <c r="I15" s="69">
        <f>(H15-G15)/G15</f>
        <v>2.260601309833871E-2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2460.8888888888887</v>
      </c>
      <c r="E16" s="83">
        <v>2783.2</v>
      </c>
      <c r="F16" s="71">
        <f t="shared" si="0"/>
        <v>-322.31111111111113</v>
      </c>
      <c r="G16" s="46">
        <v>1700.2249999999999</v>
      </c>
      <c r="H16" s="68">
        <f t="shared" ref="H16:H30" si="1">AVERAGE(D16:E16)</f>
        <v>2622.0444444444443</v>
      </c>
      <c r="I16" s="72">
        <f t="shared" ref="I16:I39" si="2">(H16-G16)/G16</f>
        <v>0.54217497357375899</v>
      </c>
    </row>
    <row r="17" spans="1:9" ht="16.5" x14ac:dyDescent="0.3">
      <c r="A17" s="37"/>
      <c r="B17" s="34" t="s">
        <v>6</v>
      </c>
      <c r="C17" s="15" t="s">
        <v>165</v>
      </c>
      <c r="D17" s="47">
        <v>2905.7142857142858</v>
      </c>
      <c r="E17" s="83">
        <v>2666.6</v>
      </c>
      <c r="F17" s="71">
        <f t="shared" si="0"/>
        <v>239.11428571428587</v>
      </c>
      <c r="G17" s="46">
        <v>2439.4832500000002</v>
      </c>
      <c r="H17" s="68">
        <f t="shared" si="1"/>
        <v>2786.1571428571428</v>
      </c>
      <c r="I17" s="72">
        <f t="shared" si="2"/>
        <v>0.1421095606445105</v>
      </c>
    </row>
    <row r="18" spans="1:9" ht="16.5" x14ac:dyDescent="0.3">
      <c r="A18" s="37"/>
      <c r="B18" s="34" t="s">
        <v>7</v>
      </c>
      <c r="C18" s="15" t="s">
        <v>166</v>
      </c>
      <c r="D18" s="47">
        <v>994.6</v>
      </c>
      <c r="E18" s="83">
        <v>912.7</v>
      </c>
      <c r="F18" s="71">
        <f t="shared" si="0"/>
        <v>81.899999999999977</v>
      </c>
      <c r="G18" s="46">
        <v>988.97499999999991</v>
      </c>
      <c r="H18" s="68">
        <f t="shared" si="1"/>
        <v>953.65000000000009</v>
      </c>
      <c r="I18" s="72">
        <f t="shared" si="2"/>
        <v>-3.5718799767435798E-2</v>
      </c>
    </row>
    <row r="19" spans="1:9" ht="16.5" x14ac:dyDescent="0.3">
      <c r="A19" s="37"/>
      <c r="B19" s="34" t="s">
        <v>8</v>
      </c>
      <c r="C19" s="15" t="s">
        <v>167</v>
      </c>
      <c r="D19" s="47">
        <v>7592.25</v>
      </c>
      <c r="E19" s="83">
        <v>6333.25</v>
      </c>
      <c r="F19" s="71">
        <f t="shared" si="0"/>
        <v>1259</v>
      </c>
      <c r="G19" s="46">
        <v>6402.2943611111114</v>
      </c>
      <c r="H19" s="68">
        <f t="shared" si="1"/>
        <v>6962.75</v>
      </c>
      <c r="I19" s="72">
        <f t="shared" si="2"/>
        <v>8.7539811086040434E-2</v>
      </c>
    </row>
    <row r="20" spans="1:9" ht="16.5" x14ac:dyDescent="0.3">
      <c r="A20" s="37"/>
      <c r="B20" s="34" t="s">
        <v>9</v>
      </c>
      <c r="C20" s="15" t="s">
        <v>168</v>
      </c>
      <c r="D20" s="47">
        <v>2512.8000000000002</v>
      </c>
      <c r="E20" s="83">
        <v>3049.5</v>
      </c>
      <c r="F20" s="71">
        <f t="shared" si="0"/>
        <v>-536.69999999999982</v>
      </c>
      <c r="G20" s="46">
        <v>1683.2375</v>
      </c>
      <c r="H20" s="68">
        <f t="shared" si="1"/>
        <v>2781.15</v>
      </c>
      <c r="I20" s="72">
        <f t="shared" si="2"/>
        <v>0.65226238127418157</v>
      </c>
    </row>
    <row r="21" spans="1:9" ht="16.5" x14ac:dyDescent="0.3">
      <c r="A21" s="37"/>
      <c r="B21" s="34" t="s">
        <v>10</v>
      </c>
      <c r="C21" s="15" t="s">
        <v>169</v>
      </c>
      <c r="D21" s="47">
        <v>1322.8</v>
      </c>
      <c r="E21" s="83">
        <v>1491.6</v>
      </c>
      <c r="F21" s="71">
        <f t="shared" si="0"/>
        <v>-168.79999999999995</v>
      </c>
      <c r="G21" s="46">
        <v>1263.5125</v>
      </c>
      <c r="H21" s="68">
        <f t="shared" si="1"/>
        <v>1407.1999999999998</v>
      </c>
      <c r="I21" s="72">
        <f t="shared" si="2"/>
        <v>0.11372067945509029</v>
      </c>
    </row>
    <row r="22" spans="1:9" ht="16.5" x14ac:dyDescent="0.3">
      <c r="A22" s="37"/>
      <c r="B22" s="34" t="s">
        <v>11</v>
      </c>
      <c r="C22" s="15" t="s">
        <v>170</v>
      </c>
      <c r="D22" s="47">
        <v>476.5</v>
      </c>
      <c r="E22" s="83">
        <v>431.666</v>
      </c>
      <c r="F22" s="71">
        <f t="shared" si="0"/>
        <v>44.834000000000003</v>
      </c>
      <c r="G22" s="46">
        <v>447.66249999999997</v>
      </c>
      <c r="H22" s="68">
        <f t="shared" si="1"/>
        <v>454.08299999999997</v>
      </c>
      <c r="I22" s="72">
        <f t="shared" si="2"/>
        <v>1.4342277943763448E-2</v>
      </c>
    </row>
    <row r="23" spans="1:9" ht="16.5" x14ac:dyDescent="0.3">
      <c r="A23" s="37"/>
      <c r="B23" s="34" t="s">
        <v>12</v>
      </c>
      <c r="C23" s="15" t="s">
        <v>171</v>
      </c>
      <c r="D23" s="47">
        <v>520</v>
      </c>
      <c r="E23" s="83">
        <v>514.5</v>
      </c>
      <c r="F23" s="71">
        <f t="shared" si="0"/>
        <v>5.5</v>
      </c>
      <c r="G23" s="46">
        <v>532.71249999999998</v>
      </c>
      <c r="H23" s="68">
        <f t="shared" si="1"/>
        <v>517.25</v>
      </c>
      <c r="I23" s="72">
        <f t="shared" si="2"/>
        <v>-2.9025975549663238E-2</v>
      </c>
    </row>
    <row r="24" spans="1:9" ht="16.5" x14ac:dyDescent="0.3">
      <c r="A24" s="37"/>
      <c r="B24" s="34" t="s">
        <v>13</v>
      </c>
      <c r="C24" s="15" t="s">
        <v>172</v>
      </c>
      <c r="D24" s="47">
        <v>525</v>
      </c>
      <c r="E24" s="83">
        <v>550</v>
      </c>
      <c r="F24" s="71">
        <f t="shared" si="0"/>
        <v>-25</v>
      </c>
      <c r="G24" s="46">
        <v>544.46249999999998</v>
      </c>
      <c r="H24" s="68">
        <f t="shared" si="1"/>
        <v>537.5</v>
      </c>
      <c r="I24" s="72">
        <f t="shared" si="2"/>
        <v>-1.2787841219551351E-2</v>
      </c>
    </row>
    <row r="25" spans="1:9" ht="16.5" x14ac:dyDescent="0.3">
      <c r="A25" s="37"/>
      <c r="B25" s="34" t="s">
        <v>14</v>
      </c>
      <c r="C25" s="15" t="s">
        <v>173</v>
      </c>
      <c r="D25" s="47">
        <v>520</v>
      </c>
      <c r="E25" s="83">
        <v>491.666</v>
      </c>
      <c r="F25" s="71">
        <f t="shared" si="0"/>
        <v>28.334000000000003</v>
      </c>
      <c r="G25" s="46">
        <v>540.4</v>
      </c>
      <c r="H25" s="68">
        <f t="shared" si="1"/>
        <v>505.83299999999997</v>
      </c>
      <c r="I25" s="72">
        <f t="shared" si="2"/>
        <v>-6.3965581051073292E-2</v>
      </c>
    </row>
    <row r="26" spans="1:9" ht="16.5" x14ac:dyDescent="0.3">
      <c r="A26" s="37"/>
      <c r="B26" s="34" t="s">
        <v>15</v>
      </c>
      <c r="C26" s="15" t="s">
        <v>174</v>
      </c>
      <c r="D26" s="47">
        <v>1958.8</v>
      </c>
      <c r="E26" s="83">
        <v>1383.2</v>
      </c>
      <c r="F26" s="71">
        <f t="shared" si="0"/>
        <v>575.59999999999991</v>
      </c>
      <c r="G26" s="46">
        <v>1692.6</v>
      </c>
      <c r="H26" s="68">
        <f t="shared" si="1"/>
        <v>1671</v>
      </c>
      <c r="I26" s="72">
        <f t="shared" si="2"/>
        <v>-1.2761432116270772E-2</v>
      </c>
    </row>
    <row r="27" spans="1:9" ht="16.5" x14ac:dyDescent="0.3">
      <c r="A27" s="37"/>
      <c r="B27" s="34" t="s">
        <v>16</v>
      </c>
      <c r="C27" s="15" t="s">
        <v>175</v>
      </c>
      <c r="D27" s="47">
        <v>500</v>
      </c>
      <c r="E27" s="83">
        <v>491.666</v>
      </c>
      <c r="F27" s="71">
        <f t="shared" si="0"/>
        <v>8.3340000000000032</v>
      </c>
      <c r="G27" s="46">
        <v>569.04999999999995</v>
      </c>
      <c r="H27" s="68">
        <f t="shared" si="1"/>
        <v>495.83299999999997</v>
      </c>
      <c r="I27" s="72">
        <f t="shared" si="2"/>
        <v>-0.12866531939196904</v>
      </c>
    </row>
    <row r="28" spans="1:9" ht="16.5" x14ac:dyDescent="0.3">
      <c r="A28" s="37"/>
      <c r="B28" s="34" t="s">
        <v>17</v>
      </c>
      <c r="C28" s="15" t="s">
        <v>176</v>
      </c>
      <c r="D28" s="47">
        <v>2023.8</v>
      </c>
      <c r="E28" s="83">
        <v>2592.1999999999998</v>
      </c>
      <c r="F28" s="71">
        <f t="shared" si="0"/>
        <v>-568.39999999999986</v>
      </c>
      <c r="G28" s="46">
        <v>1475.8375000000001</v>
      </c>
      <c r="H28" s="68">
        <f t="shared" si="1"/>
        <v>2308</v>
      </c>
      <c r="I28" s="72">
        <f t="shared" si="2"/>
        <v>0.56385780954881537</v>
      </c>
    </row>
    <row r="29" spans="1:9" ht="16.5" x14ac:dyDescent="0.3">
      <c r="A29" s="37"/>
      <c r="B29" s="34" t="s">
        <v>18</v>
      </c>
      <c r="C29" s="15" t="s">
        <v>177</v>
      </c>
      <c r="D29" s="47">
        <v>2025.5555555555557</v>
      </c>
      <c r="E29" s="83">
        <v>2187.5</v>
      </c>
      <c r="F29" s="71">
        <f t="shared" si="0"/>
        <v>-161.94444444444434</v>
      </c>
      <c r="G29" s="46">
        <v>1349.2770833333334</v>
      </c>
      <c r="H29" s="68">
        <f t="shared" si="1"/>
        <v>2106.5277777777778</v>
      </c>
      <c r="I29" s="72">
        <f t="shared" si="2"/>
        <v>0.56122697390938248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1533.8</v>
      </c>
      <c r="E30" s="95">
        <v>1500</v>
      </c>
      <c r="F30" s="74">
        <f t="shared" si="0"/>
        <v>33.799999999999955</v>
      </c>
      <c r="G30" s="49">
        <v>1288.9749999999999</v>
      </c>
      <c r="H30" s="107">
        <f t="shared" si="1"/>
        <v>1516.9</v>
      </c>
      <c r="I30" s="75">
        <f t="shared" si="2"/>
        <v>0.176826548226304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2617</v>
      </c>
      <c r="E32" s="83">
        <v>2558.1999999999998</v>
      </c>
      <c r="F32" s="67">
        <f>D32-E32</f>
        <v>58.800000000000182</v>
      </c>
      <c r="G32" s="54">
        <v>2382.1104999999998</v>
      </c>
      <c r="H32" s="68">
        <f>AVERAGE(D32:E32)</f>
        <v>2587.6</v>
      </c>
      <c r="I32" s="78">
        <f t="shared" si="2"/>
        <v>8.6263630507484923E-2</v>
      </c>
    </row>
    <row r="33" spans="1:9" ht="16.5" x14ac:dyDescent="0.3">
      <c r="A33" s="37"/>
      <c r="B33" s="34" t="s">
        <v>27</v>
      </c>
      <c r="C33" s="15" t="s">
        <v>180</v>
      </c>
      <c r="D33" s="47">
        <v>2880</v>
      </c>
      <c r="E33" s="83">
        <v>2533.1999999999998</v>
      </c>
      <c r="F33" s="79">
        <f>D33-E33</f>
        <v>346.80000000000018</v>
      </c>
      <c r="G33" s="46">
        <v>2222.00425</v>
      </c>
      <c r="H33" s="68">
        <f>AVERAGE(D33:E33)</f>
        <v>2706.6</v>
      </c>
      <c r="I33" s="72">
        <f t="shared" si="2"/>
        <v>0.21808947935180589</v>
      </c>
    </row>
    <row r="34" spans="1:9" ht="16.5" x14ac:dyDescent="0.3">
      <c r="A34" s="37"/>
      <c r="B34" s="39" t="s">
        <v>28</v>
      </c>
      <c r="C34" s="15" t="s">
        <v>181</v>
      </c>
      <c r="D34" s="47">
        <v>1602.8</v>
      </c>
      <c r="E34" s="83">
        <v>1812.5</v>
      </c>
      <c r="F34" s="71">
        <f>D34-E34</f>
        <v>-209.70000000000005</v>
      </c>
      <c r="G34" s="46">
        <v>1641.675</v>
      </c>
      <c r="H34" s="68">
        <f>AVERAGE(D34:E34)</f>
        <v>1707.65</v>
      </c>
      <c r="I34" s="72">
        <f t="shared" si="2"/>
        <v>4.0187613260846473E-2</v>
      </c>
    </row>
    <row r="35" spans="1:9" ht="16.5" x14ac:dyDescent="0.3">
      <c r="A35" s="37"/>
      <c r="B35" s="34" t="s">
        <v>29</v>
      </c>
      <c r="C35" s="15" t="s">
        <v>182</v>
      </c>
      <c r="D35" s="47">
        <v>1467.8</v>
      </c>
      <c r="E35" s="83">
        <v>1800</v>
      </c>
      <c r="F35" s="79">
        <f>D35-E35</f>
        <v>-332.20000000000005</v>
      </c>
      <c r="G35" s="46">
        <v>1504.1946250000001</v>
      </c>
      <c r="H35" s="68">
        <f>AVERAGE(D35:E35)</f>
        <v>1633.9</v>
      </c>
      <c r="I35" s="72">
        <f t="shared" si="2"/>
        <v>8.6229117458786295E-2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1656.3</v>
      </c>
      <c r="E36" s="83">
        <v>1633.2</v>
      </c>
      <c r="F36" s="71">
        <f>D36-E36</f>
        <v>23.099999999999909</v>
      </c>
      <c r="G36" s="49">
        <v>1017.375</v>
      </c>
      <c r="H36" s="68">
        <f>AVERAGE(D36:E36)</f>
        <v>1644.75</v>
      </c>
      <c r="I36" s="80">
        <f t="shared" si="2"/>
        <v>0.61666052340582378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35475.333333333336</v>
      </c>
      <c r="E38" s="84">
        <v>32800</v>
      </c>
      <c r="F38" s="67">
        <f>D38-E38</f>
        <v>2675.3333333333358</v>
      </c>
      <c r="G38" s="46">
        <v>26476.772222222222</v>
      </c>
      <c r="H38" s="67">
        <f>AVERAGE(D38:E38)</f>
        <v>34137.666666666672</v>
      </c>
      <c r="I38" s="78">
        <f t="shared" si="2"/>
        <v>0.28934397214833402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22082</v>
      </c>
      <c r="E39" s="85">
        <v>22000</v>
      </c>
      <c r="F39" s="74">
        <f>D39-E39</f>
        <v>82</v>
      </c>
      <c r="G39" s="46">
        <v>15531.244444444445</v>
      </c>
      <c r="H39" s="81">
        <f>AVERAGE(D39:E39)</f>
        <v>22041</v>
      </c>
      <c r="I39" s="75">
        <f t="shared" si="2"/>
        <v>0.41913934062663649</v>
      </c>
    </row>
    <row r="40" spans="1:9" ht="15.75" customHeight="1" thickBot="1" x14ac:dyDescent="0.25">
      <c r="A40" s="179"/>
      <c r="B40" s="180"/>
      <c r="C40" s="181"/>
      <c r="D40" s="86">
        <f>SUM(D15:D39)</f>
        <v>97631.742063492071</v>
      </c>
      <c r="E40" s="86">
        <f>SUM(E15:E39)</f>
        <v>94582.448000000004</v>
      </c>
      <c r="F40" s="86">
        <f>SUM(F15:F39)</f>
        <v>3049.2940634920669</v>
      </c>
      <c r="G40" s="86">
        <f>SUM(G15:G39)</f>
        <v>75671.430736111113</v>
      </c>
      <c r="H40" s="86">
        <f>AVERAGE(D40:E40)</f>
        <v>96107.095031746037</v>
      </c>
      <c r="I40" s="75">
        <f>(H40-G40)/G40</f>
        <v>0.27005785534702248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6" zoomScaleNormal="100" workbookViewId="0">
      <selection activeCell="B70" sqref="B70:I74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6" t="s">
        <v>201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7" t="s">
        <v>3</v>
      </c>
      <c r="B13" s="173"/>
      <c r="C13" s="175" t="s">
        <v>0</v>
      </c>
      <c r="D13" s="169" t="s">
        <v>23</v>
      </c>
      <c r="E13" s="169" t="s">
        <v>217</v>
      </c>
      <c r="F13" s="186" t="s">
        <v>225</v>
      </c>
      <c r="G13" s="169" t="s">
        <v>197</v>
      </c>
      <c r="H13" s="186" t="s">
        <v>218</v>
      </c>
      <c r="I13" s="169" t="s">
        <v>187</v>
      </c>
    </row>
    <row r="14" spans="1:9" ht="33.75" customHeight="1" thickBot="1" x14ac:dyDescent="0.25">
      <c r="A14" s="168"/>
      <c r="B14" s="174"/>
      <c r="C14" s="176"/>
      <c r="D14" s="189"/>
      <c r="E14" s="170"/>
      <c r="F14" s="187"/>
      <c r="G14" s="188"/>
      <c r="H14" s="187"/>
      <c r="I14" s="18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1977.35</v>
      </c>
      <c r="F16" s="42">
        <v>2022.05</v>
      </c>
      <c r="G16" s="21">
        <f>(F16-E16)/E16</f>
        <v>2.260601309833871E-2</v>
      </c>
      <c r="H16" s="42">
        <v>1931.5</v>
      </c>
      <c r="I16" s="21">
        <f>(F16-H16)/H16</f>
        <v>4.6880662697385431E-2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1700.2249999999999</v>
      </c>
      <c r="F17" s="46">
        <v>2622.0444444444443</v>
      </c>
      <c r="G17" s="21">
        <f t="shared" ref="G17:G80" si="0">(F17-E17)/E17</f>
        <v>0.54217497357375899</v>
      </c>
      <c r="H17" s="46">
        <v>2525.6555555555556</v>
      </c>
      <c r="I17" s="21">
        <f>(F17-H17)/H17</f>
        <v>3.8163909040117114E-2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2439.4832500000002</v>
      </c>
      <c r="F18" s="46">
        <v>2786.1571428571428</v>
      </c>
      <c r="G18" s="21">
        <f t="shared" si="0"/>
        <v>0.1421095606445105</v>
      </c>
      <c r="H18" s="46">
        <v>2549.2666666666664</v>
      </c>
      <c r="I18" s="21">
        <f t="shared" ref="I18:I31" si="1">(F18-H18)/H18</f>
        <v>9.2924949471930404E-2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988.97499999999991</v>
      </c>
      <c r="F19" s="46">
        <v>953.65000000000009</v>
      </c>
      <c r="G19" s="21">
        <f t="shared" si="0"/>
        <v>-3.5718799767435798E-2</v>
      </c>
      <c r="H19" s="46">
        <v>943.45</v>
      </c>
      <c r="I19" s="21">
        <f t="shared" si="1"/>
        <v>1.0811383751126233E-2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6402.2943611111114</v>
      </c>
      <c r="F20" s="46">
        <v>6962.75</v>
      </c>
      <c r="G20" s="21">
        <f>(F20-E20)/E20</f>
        <v>8.7539811086040434E-2</v>
      </c>
      <c r="H20" s="46">
        <v>7637.375</v>
      </c>
      <c r="I20" s="21">
        <f t="shared" si="1"/>
        <v>-8.8332051261068106E-2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1683.2375</v>
      </c>
      <c r="F21" s="46">
        <v>2781.15</v>
      </c>
      <c r="G21" s="21">
        <f t="shared" si="0"/>
        <v>0.65226238127418157</v>
      </c>
      <c r="H21" s="46">
        <v>2256.4</v>
      </c>
      <c r="I21" s="21">
        <f t="shared" si="1"/>
        <v>0.23256071618507357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1263.5125</v>
      </c>
      <c r="F22" s="46">
        <v>1407.1999999999998</v>
      </c>
      <c r="G22" s="21">
        <f t="shared" si="0"/>
        <v>0.11372067945509029</v>
      </c>
      <c r="H22" s="46">
        <v>1322.8</v>
      </c>
      <c r="I22" s="21">
        <f t="shared" si="1"/>
        <v>6.3804052010885903E-2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447.66249999999997</v>
      </c>
      <c r="F23" s="46">
        <v>454.08299999999997</v>
      </c>
      <c r="G23" s="21">
        <f t="shared" si="0"/>
        <v>1.4342277943763448E-2</v>
      </c>
      <c r="H23" s="46">
        <v>488.65</v>
      </c>
      <c r="I23" s="21">
        <f t="shared" si="1"/>
        <v>-7.073979330809374E-2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532.71249999999998</v>
      </c>
      <c r="F24" s="46">
        <v>517.25</v>
      </c>
      <c r="G24" s="21">
        <f t="shared" si="0"/>
        <v>-2.9025975549663238E-2</v>
      </c>
      <c r="H24" s="46">
        <v>570.25</v>
      </c>
      <c r="I24" s="21">
        <f t="shared" si="1"/>
        <v>-9.294169224024551E-2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544.46249999999998</v>
      </c>
      <c r="F25" s="46">
        <v>537.5</v>
      </c>
      <c r="G25" s="21">
        <f t="shared" si="0"/>
        <v>-1.2787841219551351E-2</v>
      </c>
      <c r="H25" s="46">
        <v>588.33333333333326</v>
      </c>
      <c r="I25" s="21">
        <f t="shared" si="1"/>
        <v>-8.6402266288951729E-2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540.4</v>
      </c>
      <c r="F26" s="46">
        <v>505.83299999999997</v>
      </c>
      <c r="G26" s="21">
        <f t="shared" si="0"/>
        <v>-6.3965581051073292E-2</v>
      </c>
      <c r="H26" s="46">
        <v>559.5</v>
      </c>
      <c r="I26" s="21">
        <f t="shared" si="1"/>
        <v>-9.5919571045576454E-2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1692.6</v>
      </c>
      <c r="F27" s="46">
        <v>1671</v>
      </c>
      <c r="G27" s="21">
        <f t="shared" si="0"/>
        <v>-1.2761432116270772E-2</v>
      </c>
      <c r="H27" s="46">
        <v>1844.4</v>
      </c>
      <c r="I27" s="21">
        <f t="shared" si="1"/>
        <v>-9.4014313597918064E-2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569.04999999999995</v>
      </c>
      <c r="F28" s="46">
        <v>495.83299999999997</v>
      </c>
      <c r="G28" s="21">
        <f t="shared" si="0"/>
        <v>-0.12866531939196904</v>
      </c>
      <c r="H28" s="46">
        <v>563.33333333333326</v>
      </c>
      <c r="I28" s="21">
        <f t="shared" si="1"/>
        <v>-0.11982307692307685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1475.8375000000001</v>
      </c>
      <c r="F29" s="46">
        <v>2308</v>
      </c>
      <c r="G29" s="21">
        <f t="shared" si="0"/>
        <v>0.56385780954881537</v>
      </c>
      <c r="H29" s="46">
        <v>1633.7750000000001</v>
      </c>
      <c r="I29" s="21">
        <f t="shared" si="1"/>
        <v>0.412679224495417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1349.2770833333334</v>
      </c>
      <c r="F30" s="46">
        <v>2106.5277777777778</v>
      </c>
      <c r="G30" s="21">
        <f t="shared" si="0"/>
        <v>0.56122697390938248</v>
      </c>
      <c r="H30" s="46">
        <v>1878.4027777777778</v>
      </c>
      <c r="I30" s="21">
        <f t="shared" si="1"/>
        <v>0.1214462641872158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1288.9749999999999</v>
      </c>
      <c r="F31" s="49">
        <v>1516.9</v>
      </c>
      <c r="G31" s="23">
        <f t="shared" si="0"/>
        <v>0.176826548226304</v>
      </c>
      <c r="H31" s="49">
        <v>1435.5</v>
      </c>
      <c r="I31" s="23">
        <f t="shared" si="1"/>
        <v>5.6704980842911944E-2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2382.1104999999998</v>
      </c>
      <c r="F33" s="54">
        <v>2587.6</v>
      </c>
      <c r="G33" s="21">
        <f t="shared" si="0"/>
        <v>8.6263630507484923E-2</v>
      </c>
      <c r="H33" s="54">
        <v>2727.625</v>
      </c>
      <c r="I33" s="21">
        <f>(F33-H33)/H33</f>
        <v>-5.1335869116905769E-2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2222.00425</v>
      </c>
      <c r="F34" s="46">
        <v>2706.6</v>
      </c>
      <c r="G34" s="21">
        <f t="shared" si="0"/>
        <v>0.21808947935180589</v>
      </c>
      <c r="H34" s="46">
        <v>2692.6944444444443</v>
      </c>
      <c r="I34" s="21">
        <f>(F34-H34)/H34</f>
        <v>5.1641787965379616E-3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1641.675</v>
      </c>
      <c r="F35" s="46">
        <v>1707.65</v>
      </c>
      <c r="G35" s="21">
        <f t="shared" si="0"/>
        <v>4.0187613260846473E-2</v>
      </c>
      <c r="H35" s="46">
        <v>1463.9</v>
      </c>
      <c r="I35" s="21">
        <f>(F35-H35)/H35</f>
        <v>0.16650727508709609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1504.1946250000001</v>
      </c>
      <c r="F36" s="46">
        <v>1633.9</v>
      </c>
      <c r="G36" s="21">
        <f t="shared" si="0"/>
        <v>8.6229117458786295E-2</v>
      </c>
      <c r="H36" s="46">
        <v>1606.9</v>
      </c>
      <c r="I36" s="21">
        <f>(F36-H36)/H36</f>
        <v>1.6802539050345386E-2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1017.375</v>
      </c>
      <c r="F37" s="49">
        <v>1644.75</v>
      </c>
      <c r="G37" s="23">
        <f t="shared" si="0"/>
        <v>0.61666052340582378</v>
      </c>
      <c r="H37" s="49">
        <v>1539</v>
      </c>
      <c r="I37" s="23">
        <f>(F37-H37)/H37</f>
        <v>6.8713450292397657E-2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26476.772222222222</v>
      </c>
      <c r="F39" s="46">
        <v>34137.666666666672</v>
      </c>
      <c r="G39" s="21">
        <f t="shared" si="0"/>
        <v>0.28934397214833402</v>
      </c>
      <c r="H39" s="46">
        <v>34848.777777777781</v>
      </c>
      <c r="I39" s="21">
        <f t="shared" ref="I39:I44" si="2">(F39-H39)/H39</f>
        <v>-2.0405625575900907E-2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15531.244444444445</v>
      </c>
      <c r="F40" s="46">
        <v>22041</v>
      </c>
      <c r="G40" s="21">
        <f t="shared" si="0"/>
        <v>0.41913934062663649</v>
      </c>
      <c r="H40" s="46">
        <v>21302.077777777777</v>
      </c>
      <c r="I40" s="21">
        <f t="shared" si="2"/>
        <v>3.4687800407576366E-2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10705.6875</v>
      </c>
      <c r="F41" s="57">
        <v>16853.5</v>
      </c>
      <c r="G41" s="21">
        <f t="shared" si="0"/>
        <v>0.57425667431447069</v>
      </c>
      <c r="H41" s="57">
        <v>16359.75</v>
      </c>
      <c r="I41" s="21">
        <f t="shared" si="2"/>
        <v>3.018077904613457E-2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5575</v>
      </c>
      <c r="F42" s="47">
        <v>5961.2</v>
      </c>
      <c r="G42" s="21">
        <f t="shared" si="0"/>
        <v>6.9273542600896826E-2</v>
      </c>
      <c r="H42" s="47">
        <v>6421.2</v>
      </c>
      <c r="I42" s="21">
        <f t="shared" si="2"/>
        <v>-7.1637700118357947E-2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9966.3333333333321</v>
      </c>
      <c r="F43" s="47">
        <v>16815.333333333332</v>
      </c>
      <c r="G43" s="21">
        <f t="shared" si="0"/>
        <v>0.68721361918458823</v>
      </c>
      <c r="H43" s="47">
        <v>16815.333333333332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12781.25</v>
      </c>
      <c r="F44" s="50">
        <v>14375</v>
      </c>
      <c r="G44" s="31">
        <f t="shared" si="0"/>
        <v>0.12469437652811736</v>
      </c>
      <c r="H44" s="50">
        <v>14375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6573.6666666666661</v>
      </c>
      <c r="F46" s="43">
        <v>8758.5</v>
      </c>
      <c r="G46" s="21">
        <f t="shared" si="0"/>
        <v>0.33236144211753982</v>
      </c>
      <c r="H46" s="43">
        <v>7761.3</v>
      </c>
      <c r="I46" s="21">
        <f t="shared" ref="I46:I51" si="3">(F46-H46)/H46</f>
        <v>0.12848363031966292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6585</v>
      </c>
      <c r="G47" s="21">
        <f t="shared" si="0"/>
        <v>9.1074781840273997E-2</v>
      </c>
      <c r="H47" s="47">
        <v>6352.7777777777774</v>
      </c>
      <c r="I47" s="21">
        <f t="shared" si="3"/>
        <v>3.6554438128552753E-2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23137.5</v>
      </c>
      <c r="G48" s="21">
        <f t="shared" si="0"/>
        <v>0.21607162968802787</v>
      </c>
      <c r="H48" s="47">
        <v>21220</v>
      </c>
      <c r="I48" s="21">
        <f t="shared" si="3"/>
        <v>9.0362865221489161E-2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19130.892500000002</v>
      </c>
      <c r="F49" s="47">
        <v>24015.407142857144</v>
      </c>
      <c r="G49" s="21">
        <f t="shared" si="0"/>
        <v>0.25532079294560578</v>
      </c>
      <c r="H49" s="47">
        <v>23729.693142857141</v>
      </c>
      <c r="I49" s="21">
        <f t="shared" si="3"/>
        <v>1.2040357971759367E-2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2254.7619047619046</v>
      </c>
      <c r="F50" s="47">
        <v>2588</v>
      </c>
      <c r="G50" s="21">
        <f t="shared" si="0"/>
        <v>0.14779303062302016</v>
      </c>
      <c r="H50" s="47">
        <v>2540</v>
      </c>
      <c r="I50" s="21">
        <f t="shared" si="3"/>
        <v>1.889763779527559E-2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27573.5</v>
      </c>
      <c r="F51" s="50">
        <v>41490.300000000003</v>
      </c>
      <c r="G51" s="31">
        <f t="shared" si="0"/>
        <v>0.50471648503091748</v>
      </c>
      <c r="H51" s="50">
        <v>40534.444444444445</v>
      </c>
      <c r="I51" s="31">
        <f t="shared" si="3"/>
        <v>2.3581316301636519E-2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4500</v>
      </c>
      <c r="G53" s="22">
        <f t="shared" si="0"/>
        <v>0.2</v>
      </c>
      <c r="H53" s="66">
        <v>3999</v>
      </c>
      <c r="I53" s="22">
        <f t="shared" ref="I53:I61" si="4">(F53-H53)/H53</f>
        <v>0.12528132033008252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3600.25</v>
      </c>
      <c r="F54" s="70">
        <v>5866.1428571428569</v>
      </c>
      <c r="G54" s="21">
        <f t="shared" si="0"/>
        <v>0.62937097622188931</v>
      </c>
      <c r="H54" s="70">
        <v>5467.8571428571431</v>
      </c>
      <c r="I54" s="21">
        <f t="shared" si="4"/>
        <v>7.284128020901362E-2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2568.75</v>
      </c>
      <c r="F55" s="70">
        <v>4154.6000000000004</v>
      </c>
      <c r="G55" s="21">
        <f t="shared" si="0"/>
        <v>0.61736253041362543</v>
      </c>
      <c r="H55" s="70">
        <v>4154.6000000000004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4633.125</v>
      </c>
      <c r="F56" s="70">
        <v>6999</v>
      </c>
      <c r="G56" s="21">
        <f t="shared" si="0"/>
        <v>0.51064346418454065</v>
      </c>
      <c r="H56" s="70">
        <v>6999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2042.5</v>
      </c>
      <c r="F57" s="105">
        <v>3319.75</v>
      </c>
      <c r="G57" s="21">
        <f t="shared" si="0"/>
        <v>0.62533659730722158</v>
      </c>
      <c r="H57" s="105">
        <v>3205</v>
      </c>
      <c r="I57" s="21">
        <f t="shared" si="4"/>
        <v>3.5803432137285492E-2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4196.0034722222217</v>
      </c>
      <c r="F58" s="50">
        <v>6620.5555555555557</v>
      </c>
      <c r="G58" s="29">
        <f t="shared" si="0"/>
        <v>0.5778241365585145</v>
      </c>
      <c r="H58" s="50">
        <v>6358.3</v>
      </c>
      <c r="I58" s="29">
        <f t="shared" si="4"/>
        <v>4.1246175165619028E-2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5064.03125</v>
      </c>
      <c r="F59" s="68">
        <v>6280.7142857142853</v>
      </c>
      <c r="G59" s="21">
        <f t="shared" si="0"/>
        <v>0.24025978033099329</v>
      </c>
      <c r="H59" s="68">
        <v>6280.7142857142853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4834.5</v>
      </c>
      <c r="F60" s="70">
        <v>6490.7142857142853</v>
      </c>
      <c r="G60" s="21">
        <f t="shared" si="0"/>
        <v>0.34258233234342439</v>
      </c>
      <c r="H60" s="70">
        <v>6490.7142857142853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20963.75</v>
      </c>
      <c r="F61" s="73">
        <v>27673.571428571428</v>
      </c>
      <c r="G61" s="29">
        <f t="shared" si="0"/>
        <v>0.32006780411765201</v>
      </c>
      <c r="H61" s="73">
        <v>26132.142857142859</v>
      </c>
      <c r="I61" s="29">
        <f t="shared" si="4"/>
        <v>5.8985923192565154E-2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6367.75</v>
      </c>
      <c r="F63" s="54">
        <v>10191.666666666666</v>
      </c>
      <c r="G63" s="21">
        <f t="shared" si="0"/>
        <v>0.60051300171436783</v>
      </c>
      <c r="H63" s="54">
        <v>10240</v>
      </c>
      <c r="I63" s="21">
        <f t="shared" ref="I63:I74" si="5">(F63-H63)/H63</f>
        <v>-4.7200520833333929E-3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49376.857142857145</v>
      </c>
      <c r="G64" s="21">
        <f t="shared" si="0"/>
        <v>6.2053877330285175E-2</v>
      </c>
      <c r="H64" s="46">
        <v>49376.857142857145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10853.333333333334</v>
      </c>
      <c r="F65" s="46">
        <v>15708.5</v>
      </c>
      <c r="G65" s="21">
        <f t="shared" si="0"/>
        <v>0.447343366093366</v>
      </c>
      <c r="H65" s="46">
        <v>15533.5</v>
      </c>
      <c r="I65" s="21">
        <f t="shared" si="5"/>
        <v>1.1265973541056426E-2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7599.5</v>
      </c>
      <c r="F66" s="46">
        <v>12606.666666666666</v>
      </c>
      <c r="G66" s="21">
        <f t="shared" si="0"/>
        <v>0.65888106673684665</v>
      </c>
      <c r="H66" s="46">
        <v>11740</v>
      </c>
      <c r="I66" s="21">
        <f t="shared" si="5"/>
        <v>7.3821692220329305E-2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3737.5</v>
      </c>
      <c r="F67" s="46">
        <v>6424.166666666667</v>
      </c>
      <c r="G67" s="21">
        <f t="shared" si="0"/>
        <v>0.71884057971014503</v>
      </c>
      <c r="H67" s="46">
        <v>6325.7142857142853</v>
      </c>
      <c r="I67" s="21">
        <f t="shared" si="5"/>
        <v>1.5563836193917605E-2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3286.4583333333335</v>
      </c>
      <c r="F68" s="58">
        <v>5171</v>
      </c>
      <c r="G68" s="31">
        <f t="shared" si="0"/>
        <v>0.57342630744849443</v>
      </c>
      <c r="H68" s="58">
        <v>5171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3685.5555555555557</v>
      </c>
      <c r="F70" s="43">
        <v>5538.333333333333</v>
      </c>
      <c r="G70" s="21">
        <f t="shared" si="0"/>
        <v>0.50271329514621632</v>
      </c>
      <c r="H70" s="43">
        <v>5538.333333333333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3986.875</v>
      </c>
      <c r="G71" s="21">
        <f t="shared" si="0"/>
        <v>0.45486475391141723</v>
      </c>
      <c r="H71" s="47">
        <v>3766.875</v>
      </c>
      <c r="I71" s="21">
        <f t="shared" si="5"/>
        <v>5.8403849344615892E-2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1311.40625</v>
      </c>
      <c r="F72" s="47">
        <v>1637.5</v>
      </c>
      <c r="G72" s="21">
        <f t="shared" si="0"/>
        <v>0.2486595972834505</v>
      </c>
      <c r="H72" s="47">
        <v>1575</v>
      </c>
      <c r="I72" s="21">
        <f t="shared" si="5"/>
        <v>3.968253968253968E-2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2248.1875</v>
      </c>
      <c r="F73" s="47">
        <v>3448.3333333333335</v>
      </c>
      <c r="G73" s="21">
        <f t="shared" si="0"/>
        <v>0.53382817640136038</v>
      </c>
      <c r="H73" s="47">
        <v>3110.5555555555557</v>
      </c>
      <c r="I73" s="21">
        <f t="shared" si="5"/>
        <v>0.10859081978924809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1589.25</v>
      </c>
      <c r="F74" s="50">
        <v>2624.7777777777778</v>
      </c>
      <c r="G74" s="21">
        <f t="shared" si="0"/>
        <v>0.65158268225752891</v>
      </c>
      <c r="H74" s="50">
        <v>2586.1111111111113</v>
      </c>
      <c r="I74" s="21">
        <f t="shared" si="5"/>
        <v>1.4951664876476848E-2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1875.5</v>
      </c>
      <c r="G76" s="22">
        <f t="shared" si="0"/>
        <v>0.28752860411899306</v>
      </c>
      <c r="H76" s="43">
        <v>1875.5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1196.6666666666667</v>
      </c>
      <c r="F77" s="32">
        <v>1712.875</v>
      </c>
      <c r="G77" s="21">
        <f t="shared" si="0"/>
        <v>0.43137186629526453</v>
      </c>
      <c r="H77" s="32">
        <v>1695.375</v>
      </c>
      <c r="I77" s="21">
        <f t="shared" si="6"/>
        <v>1.0322200103222001E-2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872.5625</v>
      </c>
      <c r="F78" s="47">
        <v>1123.125</v>
      </c>
      <c r="G78" s="21">
        <f t="shared" si="0"/>
        <v>0.28715708043836402</v>
      </c>
      <c r="H78" s="47">
        <v>1085.625</v>
      </c>
      <c r="I78" s="21">
        <f t="shared" si="6"/>
        <v>3.4542314335060449E-2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1501.3</v>
      </c>
      <c r="F79" s="47">
        <v>2102.5555555555557</v>
      </c>
      <c r="G79" s="21">
        <f t="shared" si="0"/>
        <v>0.40048994575071983</v>
      </c>
      <c r="H79" s="47">
        <v>2102.5555555555557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1927.175</v>
      </c>
      <c r="F80" s="61">
        <v>2727.5</v>
      </c>
      <c r="G80" s="21">
        <f t="shared" si="0"/>
        <v>0.41528402973263978</v>
      </c>
      <c r="H80" s="61">
        <v>2717.5</v>
      </c>
      <c r="I80" s="21">
        <f t="shared" si="6"/>
        <v>3.6798528058877645E-3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10582.666666666666</v>
      </c>
      <c r="G81" s="21">
        <f>(F81-E81)/E81</f>
        <v>0.1984899962249905</v>
      </c>
      <c r="H81" s="61">
        <v>10582.666666666666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3924.3</v>
      </c>
      <c r="F82" s="50">
        <v>4102.5555555555557</v>
      </c>
      <c r="G82" s="23">
        <f>(F82-E82)/E82</f>
        <v>4.5423529178593755E-2</v>
      </c>
      <c r="H82" s="50">
        <v>4102.5555555555557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1" zoomScaleNormal="100" workbookViewId="0">
      <pane xSplit="14940" topLeftCell="H1"/>
      <selection activeCell="E91" sqref="E91"/>
      <selection pane="topRight" activeCell="H59" sqref="H59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6" t="s">
        <v>201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7" t="s">
        <v>3</v>
      </c>
      <c r="B13" s="173"/>
      <c r="C13" s="192" t="s">
        <v>0</v>
      </c>
      <c r="D13" s="194" t="s">
        <v>23</v>
      </c>
      <c r="E13" s="169" t="s">
        <v>217</v>
      </c>
      <c r="F13" s="186" t="s">
        <v>225</v>
      </c>
      <c r="G13" s="169" t="s">
        <v>197</v>
      </c>
      <c r="H13" s="186" t="s">
        <v>218</v>
      </c>
      <c r="I13" s="169" t="s">
        <v>187</v>
      </c>
    </row>
    <row r="14" spans="1:9" ht="38.25" customHeight="1" thickBot="1" x14ac:dyDescent="0.25">
      <c r="A14" s="168"/>
      <c r="B14" s="174"/>
      <c r="C14" s="193"/>
      <c r="D14" s="195"/>
      <c r="E14" s="170"/>
      <c r="F14" s="187"/>
      <c r="G14" s="188"/>
      <c r="H14" s="187"/>
      <c r="I14" s="18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162"/>
      <c r="B16" s="40" t="s">
        <v>16</v>
      </c>
      <c r="C16" s="14" t="s">
        <v>96</v>
      </c>
      <c r="D16" s="11" t="s">
        <v>81</v>
      </c>
      <c r="E16" s="42">
        <v>569.04999999999995</v>
      </c>
      <c r="F16" s="42">
        <v>495.83299999999997</v>
      </c>
      <c r="G16" s="21">
        <f t="shared" ref="G16:G31" si="0">(F16-E16)/E16</f>
        <v>-0.12866531939196904</v>
      </c>
      <c r="H16" s="42">
        <v>563.33333333333326</v>
      </c>
      <c r="I16" s="21">
        <f t="shared" ref="I16:I31" si="1">(F16-H16)/H16</f>
        <v>-0.11982307692307685</v>
      </c>
    </row>
    <row r="17" spans="1:9" ht="16.5" x14ac:dyDescent="0.3">
      <c r="A17" s="163"/>
      <c r="B17" s="34" t="s">
        <v>14</v>
      </c>
      <c r="C17" s="15" t="s">
        <v>94</v>
      </c>
      <c r="D17" s="11" t="s">
        <v>81</v>
      </c>
      <c r="E17" s="46">
        <v>540.4</v>
      </c>
      <c r="F17" s="46">
        <v>505.83299999999997</v>
      </c>
      <c r="G17" s="21">
        <f t="shared" si="0"/>
        <v>-6.3965581051073292E-2</v>
      </c>
      <c r="H17" s="46">
        <v>559.5</v>
      </c>
      <c r="I17" s="21">
        <f t="shared" si="1"/>
        <v>-9.5919571045576454E-2</v>
      </c>
    </row>
    <row r="18" spans="1:9" ht="16.5" x14ac:dyDescent="0.3">
      <c r="A18" s="163"/>
      <c r="B18" s="34" t="s">
        <v>15</v>
      </c>
      <c r="C18" s="15" t="s">
        <v>95</v>
      </c>
      <c r="D18" s="11" t="s">
        <v>82</v>
      </c>
      <c r="E18" s="46">
        <v>1692.6</v>
      </c>
      <c r="F18" s="46">
        <v>1671</v>
      </c>
      <c r="G18" s="21">
        <f t="shared" si="0"/>
        <v>-1.2761432116270772E-2</v>
      </c>
      <c r="H18" s="46">
        <v>1844.4</v>
      </c>
      <c r="I18" s="21">
        <f t="shared" si="1"/>
        <v>-9.4014313597918064E-2</v>
      </c>
    </row>
    <row r="19" spans="1:9" ht="16.5" x14ac:dyDescent="0.3">
      <c r="A19" s="163"/>
      <c r="B19" s="34" t="s">
        <v>12</v>
      </c>
      <c r="C19" s="15" t="s">
        <v>92</v>
      </c>
      <c r="D19" s="11" t="s">
        <v>81</v>
      </c>
      <c r="E19" s="46">
        <v>532.71249999999998</v>
      </c>
      <c r="F19" s="46">
        <v>517.25</v>
      </c>
      <c r="G19" s="21">
        <f t="shared" si="0"/>
        <v>-2.9025975549663238E-2</v>
      </c>
      <c r="H19" s="46">
        <v>570.25</v>
      </c>
      <c r="I19" s="21">
        <f t="shared" si="1"/>
        <v>-9.294169224024551E-2</v>
      </c>
    </row>
    <row r="20" spans="1:9" ht="16.5" x14ac:dyDescent="0.3">
      <c r="A20" s="163"/>
      <c r="B20" s="34" t="s">
        <v>8</v>
      </c>
      <c r="C20" s="15" t="s">
        <v>89</v>
      </c>
      <c r="D20" s="11" t="s">
        <v>161</v>
      </c>
      <c r="E20" s="46">
        <v>6402.2943611111114</v>
      </c>
      <c r="F20" s="46">
        <v>6962.75</v>
      </c>
      <c r="G20" s="21">
        <f t="shared" si="0"/>
        <v>8.7539811086040434E-2</v>
      </c>
      <c r="H20" s="46">
        <v>7637.375</v>
      </c>
      <c r="I20" s="21">
        <f t="shared" si="1"/>
        <v>-8.8332051261068106E-2</v>
      </c>
    </row>
    <row r="21" spans="1:9" ht="16.5" x14ac:dyDescent="0.3">
      <c r="A21" s="163"/>
      <c r="B21" s="34" t="s">
        <v>13</v>
      </c>
      <c r="C21" s="15" t="s">
        <v>93</v>
      </c>
      <c r="D21" s="11" t="s">
        <v>81</v>
      </c>
      <c r="E21" s="46">
        <v>544.46249999999998</v>
      </c>
      <c r="F21" s="46">
        <v>537.5</v>
      </c>
      <c r="G21" s="21">
        <f t="shared" si="0"/>
        <v>-1.2787841219551351E-2</v>
      </c>
      <c r="H21" s="46">
        <v>588.33333333333326</v>
      </c>
      <c r="I21" s="21">
        <f t="shared" si="1"/>
        <v>-8.6402266288951729E-2</v>
      </c>
    </row>
    <row r="22" spans="1:9" ht="16.5" x14ac:dyDescent="0.3">
      <c r="A22" s="163"/>
      <c r="B22" s="34" t="s">
        <v>11</v>
      </c>
      <c r="C22" s="15" t="s">
        <v>91</v>
      </c>
      <c r="D22" s="11" t="s">
        <v>81</v>
      </c>
      <c r="E22" s="46">
        <v>447.66249999999997</v>
      </c>
      <c r="F22" s="46">
        <v>454.08299999999997</v>
      </c>
      <c r="G22" s="21">
        <f t="shared" si="0"/>
        <v>1.4342277943763448E-2</v>
      </c>
      <c r="H22" s="46">
        <v>488.65</v>
      </c>
      <c r="I22" s="21">
        <f t="shared" si="1"/>
        <v>-7.073979330809374E-2</v>
      </c>
    </row>
    <row r="23" spans="1:9" ht="16.5" x14ac:dyDescent="0.3">
      <c r="A23" s="163"/>
      <c r="B23" s="34" t="s">
        <v>7</v>
      </c>
      <c r="C23" s="15" t="s">
        <v>87</v>
      </c>
      <c r="D23" s="13" t="s">
        <v>161</v>
      </c>
      <c r="E23" s="46">
        <v>988.97499999999991</v>
      </c>
      <c r="F23" s="46">
        <v>953.65000000000009</v>
      </c>
      <c r="G23" s="21">
        <f t="shared" si="0"/>
        <v>-3.5718799767435798E-2</v>
      </c>
      <c r="H23" s="46">
        <v>943.45</v>
      </c>
      <c r="I23" s="21">
        <f t="shared" si="1"/>
        <v>1.0811383751126233E-2</v>
      </c>
    </row>
    <row r="24" spans="1:9" ht="16.5" x14ac:dyDescent="0.3">
      <c r="A24" s="163"/>
      <c r="B24" s="34" t="s">
        <v>5</v>
      </c>
      <c r="C24" s="15" t="s">
        <v>85</v>
      </c>
      <c r="D24" s="13" t="s">
        <v>161</v>
      </c>
      <c r="E24" s="46">
        <v>1700.2249999999999</v>
      </c>
      <c r="F24" s="46">
        <v>2622.0444444444443</v>
      </c>
      <c r="G24" s="21">
        <f t="shared" si="0"/>
        <v>0.54217497357375899</v>
      </c>
      <c r="H24" s="46">
        <v>2525.6555555555556</v>
      </c>
      <c r="I24" s="21">
        <f t="shared" si="1"/>
        <v>3.8163909040117114E-2</v>
      </c>
    </row>
    <row r="25" spans="1:9" ht="16.5" x14ac:dyDescent="0.3">
      <c r="A25" s="163"/>
      <c r="B25" s="34" t="s">
        <v>4</v>
      </c>
      <c r="C25" s="15" t="s">
        <v>84</v>
      </c>
      <c r="D25" s="13" t="s">
        <v>161</v>
      </c>
      <c r="E25" s="46">
        <v>1977.35</v>
      </c>
      <c r="F25" s="46">
        <v>2022.05</v>
      </c>
      <c r="G25" s="21">
        <f t="shared" si="0"/>
        <v>2.260601309833871E-2</v>
      </c>
      <c r="H25" s="46">
        <v>1931.5</v>
      </c>
      <c r="I25" s="21">
        <f t="shared" si="1"/>
        <v>4.6880662697385431E-2</v>
      </c>
    </row>
    <row r="26" spans="1:9" ht="16.5" x14ac:dyDescent="0.3">
      <c r="A26" s="163"/>
      <c r="B26" s="34" t="s">
        <v>19</v>
      </c>
      <c r="C26" s="15" t="s">
        <v>99</v>
      </c>
      <c r="D26" s="13" t="s">
        <v>161</v>
      </c>
      <c r="E26" s="46">
        <v>1288.9749999999999</v>
      </c>
      <c r="F26" s="46">
        <v>1516.9</v>
      </c>
      <c r="G26" s="21">
        <f t="shared" si="0"/>
        <v>0.176826548226304</v>
      </c>
      <c r="H26" s="46">
        <v>1435.5</v>
      </c>
      <c r="I26" s="21">
        <f t="shared" si="1"/>
        <v>5.6704980842911944E-2</v>
      </c>
    </row>
    <row r="27" spans="1:9" ht="16.5" x14ac:dyDescent="0.3">
      <c r="A27" s="163"/>
      <c r="B27" s="34" t="s">
        <v>10</v>
      </c>
      <c r="C27" s="15" t="s">
        <v>90</v>
      </c>
      <c r="D27" s="13" t="s">
        <v>161</v>
      </c>
      <c r="E27" s="46">
        <v>1263.5125</v>
      </c>
      <c r="F27" s="46">
        <v>1407.1999999999998</v>
      </c>
      <c r="G27" s="21">
        <f t="shared" si="0"/>
        <v>0.11372067945509029</v>
      </c>
      <c r="H27" s="46">
        <v>1322.8</v>
      </c>
      <c r="I27" s="21">
        <f t="shared" si="1"/>
        <v>6.3804052010885903E-2</v>
      </c>
    </row>
    <row r="28" spans="1:9" ht="16.5" x14ac:dyDescent="0.3">
      <c r="A28" s="163"/>
      <c r="B28" s="34" t="s">
        <v>6</v>
      </c>
      <c r="C28" s="15" t="s">
        <v>86</v>
      </c>
      <c r="D28" s="13" t="s">
        <v>161</v>
      </c>
      <c r="E28" s="46">
        <v>2439.4832500000002</v>
      </c>
      <c r="F28" s="46">
        <v>2786.1571428571428</v>
      </c>
      <c r="G28" s="21">
        <f t="shared" si="0"/>
        <v>0.1421095606445105</v>
      </c>
      <c r="H28" s="46">
        <v>2549.2666666666664</v>
      </c>
      <c r="I28" s="21">
        <f t="shared" si="1"/>
        <v>9.2924949471930404E-2</v>
      </c>
    </row>
    <row r="29" spans="1:9" ht="16.5" x14ac:dyDescent="0.3">
      <c r="A29" s="164"/>
      <c r="B29" s="34" t="s">
        <v>18</v>
      </c>
      <c r="C29" s="15" t="s">
        <v>98</v>
      </c>
      <c r="D29" s="13" t="s">
        <v>83</v>
      </c>
      <c r="E29" s="46">
        <v>1349.2770833333334</v>
      </c>
      <c r="F29" s="46">
        <v>2106.5277777777778</v>
      </c>
      <c r="G29" s="21">
        <f t="shared" si="0"/>
        <v>0.56122697390938248</v>
      </c>
      <c r="H29" s="46">
        <v>1878.4027777777778</v>
      </c>
      <c r="I29" s="21">
        <f t="shared" si="1"/>
        <v>0.1214462641872158</v>
      </c>
    </row>
    <row r="30" spans="1:9" ht="16.5" x14ac:dyDescent="0.3">
      <c r="A30" s="37"/>
      <c r="B30" s="34" t="s">
        <v>9</v>
      </c>
      <c r="C30" s="15" t="s">
        <v>88</v>
      </c>
      <c r="D30" s="13" t="s">
        <v>161</v>
      </c>
      <c r="E30" s="46">
        <v>1683.2375</v>
      </c>
      <c r="F30" s="46">
        <v>2781.15</v>
      </c>
      <c r="G30" s="21">
        <f t="shared" si="0"/>
        <v>0.65226238127418157</v>
      </c>
      <c r="H30" s="46">
        <v>2256.4</v>
      </c>
      <c r="I30" s="21">
        <f t="shared" si="1"/>
        <v>0.23256071618507357</v>
      </c>
    </row>
    <row r="31" spans="1:9" ht="17.25" thickBot="1" x14ac:dyDescent="0.35">
      <c r="A31" s="38"/>
      <c r="B31" s="36" t="s">
        <v>17</v>
      </c>
      <c r="C31" s="16" t="s">
        <v>97</v>
      </c>
      <c r="D31" s="12" t="s">
        <v>161</v>
      </c>
      <c r="E31" s="49">
        <v>1475.8375000000001</v>
      </c>
      <c r="F31" s="49">
        <v>2308</v>
      </c>
      <c r="G31" s="23">
        <f t="shared" si="0"/>
        <v>0.56385780954881537</v>
      </c>
      <c r="H31" s="49">
        <v>1633.7750000000001</v>
      </c>
      <c r="I31" s="23">
        <f t="shared" si="1"/>
        <v>0.412679224495417</v>
      </c>
    </row>
    <row r="32" spans="1:9" ht="15.75" customHeight="1" thickBot="1" x14ac:dyDescent="0.25">
      <c r="A32" s="179" t="s">
        <v>188</v>
      </c>
      <c r="B32" s="180"/>
      <c r="C32" s="180"/>
      <c r="D32" s="181"/>
      <c r="E32" s="106">
        <f>SUM(E16:E31)</f>
        <v>24896.05469444445</v>
      </c>
      <c r="F32" s="107">
        <f>SUM(F16:F31)</f>
        <v>29647.92836507937</v>
      </c>
      <c r="G32" s="108">
        <f t="shared" ref="G32" si="2">(F32-E32)/E32</f>
        <v>0.19086854238375764</v>
      </c>
      <c r="H32" s="107">
        <f>SUM(H16:H31)</f>
        <v>28728.591666666671</v>
      </c>
      <c r="I32" s="111">
        <f t="shared" ref="I32" si="3">(F32-H32)/H32</f>
        <v>3.2000757610384033E-2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2382.1104999999998</v>
      </c>
      <c r="F34" s="54">
        <v>2587.6</v>
      </c>
      <c r="G34" s="21">
        <f>(F34-E34)/E34</f>
        <v>8.6263630507484923E-2</v>
      </c>
      <c r="H34" s="54">
        <v>2727.625</v>
      </c>
      <c r="I34" s="21">
        <f>(F34-H34)/H34</f>
        <v>-5.1335869116905769E-2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2222.00425</v>
      </c>
      <c r="F35" s="46">
        <v>2706.6</v>
      </c>
      <c r="G35" s="21">
        <f>(F35-E35)/E35</f>
        <v>0.21808947935180589</v>
      </c>
      <c r="H35" s="46">
        <v>2692.6944444444443</v>
      </c>
      <c r="I35" s="21">
        <f>(F35-H35)/H35</f>
        <v>5.1641787965379616E-3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1504.1946250000001</v>
      </c>
      <c r="F36" s="46">
        <v>1633.9</v>
      </c>
      <c r="G36" s="21">
        <f>(F36-E36)/E36</f>
        <v>8.6229117458786295E-2</v>
      </c>
      <c r="H36" s="46">
        <v>1606.9</v>
      </c>
      <c r="I36" s="21">
        <f>(F36-H36)/H36</f>
        <v>1.6802539050345386E-2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1017.375</v>
      </c>
      <c r="F37" s="46">
        <v>1644.75</v>
      </c>
      <c r="G37" s="21">
        <f>(F37-E37)/E37</f>
        <v>0.61666052340582378</v>
      </c>
      <c r="H37" s="46">
        <v>1539</v>
      </c>
      <c r="I37" s="21">
        <f>(F37-H37)/H37</f>
        <v>6.8713450292397657E-2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1641.675</v>
      </c>
      <c r="F38" s="49">
        <v>1707.65</v>
      </c>
      <c r="G38" s="23">
        <f>(F38-E38)/E38</f>
        <v>4.0187613260846473E-2</v>
      </c>
      <c r="H38" s="49">
        <v>1463.9</v>
      </c>
      <c r="I38" s="23">
        <f>(F38-H38)/H38</f>
        <v>0.16650727508709609</v>
      </c>
    </row>
    <row r="39" spans="1:9" ht="15.75" customHeight="1" thickBot="1" x14ac:dyDescent="0.25">
      <c r="A39" s="179" t="s">
        <v>189</v>
      </c>
      <c r="B39" s="180"/>
      <c r="C39" s="180"/>
      <c r="D39" s="181"/>
      <c r="E39" s="86">
        <f>SUM(E34:E38)</f>
        <v>8767.359375</v>
      </c>
      <c r="F39" s="109">
        <f>SUM(F34:F38)</f>
        <v>10280.5</v>
      </c>
      <c r="G39" s="110">
        <f t="shared" ref="G39" si="4">(F39-E39)/E39</f>
        <v>0.17258795496791188</v>
      </c>
      <c r="H39" s="109">
        <f>SUM(H34:H38)</f>
        <v>10030.119444444445</v>
      </c>
      <c r="I39" s="111">
        <f t="shared" ref="I39" si="5">(F39-H39)/H39</f>
        <v>2.4962868781611379E-2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5575</v>
      </c>
      <c r="F41" s="46">
        <v>5961.2</v>
      </c>
      <c r="G41" s="21">
        <f t="shared" ref="G41:G46" si="6">(F41-E41)/E41</f>
        <v>6.9273542600896826E-2</v>
      </c>
      <c r="H41" s="46">
        <v>6421.2</v>
      </c>
      <c r="I41" s="21">
        <f t="shared" ref="I41:I46" si="7">(F41-H41)/H41</f>
        <v>-7.1637700118357947E-2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26476.772222222222</v>
      </c>
      <c r="F42" s="46">
        <v>34137.666666666672</v>
      </c>
      <c r="G42" s="21">
        <f t="shared" si="6"/>
        <v>0.28934397214833402</v>
      </c>
      <c r="H42" s="46">
        <v>34848.777777777781</v>
      </c>
      <c r="I42" s="21">
        <f t="shared" si="7"/>
        <v>-2.0405625575900907E-2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9966.3333333333321</v>
      </c>
      <c r="F43" s="57">
        <v>16815.333333333332</v>
      </c>
      <c r="G43" s="21">
        <f t="shared" si="6"/>
        <v>0.68721361918458823</v>
      </c>
      <c r="H43" s="57">
        <v>16815.333333333332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12781.25</v>
      </c>
      <c r="F44" s="47">
        <v>14375</v>
      </c>
      <c r="G44" s="21">
        <f t="shared" si="6"/>
        <v>0.12469437652811736</v>
      </c>
      <c r="H44" s="47">
        <v>14375</v>
      </c>
      <c r="I44" s="21">
        <f t="shared" si="7"/>
        <v>0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10705.6875</v>
      </c>
      <c r="F45" s="47">
        <v>16853.5</v>
      </c>
      <c r="G45" s="21">
        <f t="shared" si="6"/>
        <v>0.57425667431447069</v>
      </c>
      <c r="H45" s="47">
        <v>16359.75</v>
      </c>
      <c r="I45" s="21">
        <f t="shared" si="7"/>
        <v>3.018077904613457E-2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15531.244444444445</v>
      </c>
      <c r="F46" s="50">
        <v>22041</v>
      </c>
      <c r="G46" s="31">
        <f t="shared" si="6"/>
        <v>0.41913934062663649</v>
      </c>
      <c r="H46" s="50">
        <v>21302.077777777777</v>
      </c>
      <c r="I46" s="31">
        <f t="shared" si="7"/>
        <v>3.4687800407576366E-2</v>
      </c>
    </row>
    <row r="47" spans="1:9" ht="15.75" customHeight="1" thickBot="1" x14ac:dyDescent="0.25">
      <c r="A47" s="179" t="s">
        <v>190</v>
      </c>
      <c r="B47" s="180"/>
      <c r="C47" s="180"/>
      <c r="D47" s="181"/>
      <c r="E47" s="86">
        <f>SUM(E41:E46)</f>
        <v>81036.287499999991</v>
      </c>
      <c r="F47" s="86">
        <f>SUM(F41:F46)</f>
        <v>110183.7</v>
      </c>
      <c r="G47" s="110">
        <f t="shared" ref="G47" si="8">(F47-E47)/E47</f>
        <v>0.35968346279436864</v>
      </c>
      <c r="H47" s="109">
        <f>SUM(H41:H46)</f>
        <v>110122.13888888888</v>
      </c>
      <c r="I47" s="111">
        <f t="shared" ref="I47" si="9">(F47-H47)/H47</f>
        <v>5.5902574843043242E-4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19130.892500000002</v>
      </c>
      <c r="F49" s="43">
        <v>24015.407142857144</v>
      </c>
      <c r="G49" s="21">
        <f t="shared" ref="G49:G54" si="10">(F49-E49)/E49</f>
        <v>0.25532079294560578</v>
      </c>
      <c r="H49" s="43">
        <v>23729.693142857141</v>
      </c>
      <c r="I49" s="21">
        <f t="shared" ref="I49:I54" si="11">(F49-H49)/H49</f>
        <v>1.2040357971759367E-2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2254.7619047619046</v>
      </c>
      <c r="F50" s="47">
        <v>2588</v>
      </c>
      <c r="G50" s="21">
        <f t="shared" si="10"/>
        <v>0.14779303062302016</v>
      </c>
      <c r="H50" s="47">
        <v>2540</v>
      </c>
      <c r="I50" s="21">
        <f t="shared" si="11"/>
        <v>1.889763779527559E-2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27573.5</v>
      </c>
      <c r="F51" s="47">
        <v>41490.300000000003</v>
      </c>
      <c r="G51" s="21">
        <f t="shared" si="10"/>
        <v>0.50471648503091748</v>
      </c>
      <c r="H51" s="47">
        <v>40534.444444444445</v>
      </c>
      <c r="I51" s="21">
        <f t="shared" si="11"/>
        <v>2.3581316301636519E-2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6035.333333333333</v>
      </c>
      <c r="F52" s="47">
        <v>6585</v>
      </c>
      <c r="G52" s="21">
        <f t="shared" si="10"/>
        <v>9.1074781840273997E-2</v>
      </c>
      <c r="H52" s="47">
        <v>6352.7777777777774</v>
      </c>
      <c r="I52" s="21">
        <f t="shared" si="11"/>
        <v>3.6554438128552753E-2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19026.428571428572</v>
      </c>
      <c r="F53" s="47">
        <v>23137.5</v>
      </c>
      <c r="G53" s="21">
        <f t="shared" si="10"/>
        <v>0.21607162968802787</v>
      </c>
      <c r="H53" s="47">
        <v>21220</v>
      </c>
      <c r="I53" s="21">
        <f t="shared" si="11"/>
        <v>9.0362865221489161E-2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6573.6666666666661</v>
      </c>
      <c r="F54" s="50">
        <v>8758.5</v>
      </c>
      <c r="G54" s="31">
        <f t="shared" si="10"/>
        <v>0.33236144211753982</v>
      </c>
      <c r="H54" s="50">
        <v>7761.3</v>
      </c>
      <c r="I54" s="31">
        <f t="shared" si="11"/>
        <v>0.12848363031966292</v>
      </c>
    </row>
    <row r="55" spans="1:9" ht="15.75" customHeight="1" thickBot="1" x14ac:dyDescent="0.25">
      <c r="A55" s="179" t="s">
        <v>191</v>
      </c>
      <c r="B55" s="180"/>
      <c r="C55" s="180"/>
      <c r="D55" s="181"/>
      <c r="E55" s="86">
        <f>SUM(E49:E54)</f>
        <v>80594.58297619049</v>
      </c>
      <c r="F55" s="86">
        <f>SUM(F49:F54)</f>
        <v>106574.70714285715</v>
      </c>
      <c r="G55" s="110">
        <f t="shared" ref="G55" si="12">(F55-E55)/E55</f>
        <v>0.32235571185152473</v>
      </c>
      <c r="H55" s="86">
        <f>SUM(H49:H54)</f>
        <v>102138.21536507936</v>
      </c>
      <c r="I55" s="111">
        <f t="shared" ref="I55" si="13">(F55-H55)/H55</f>
        <v>4.34361591488567E-2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40</v>
      </c>
      <c r="C57" s="19" t="s">
        <v>117</v>
      </c>
      <c r="D57" s="20" t="s">
        <v>114</v>
      </c>
      <c r="E57" s="43">
        <v>2568.75</v>
      </c>
      <c r="F57" s="66">
        <v>4154.6000000000004</v>
      </c>
      <c r="G57" s="22">
        <f t="shared" ref="G57:G65" si="14">(F57-E57)/E57</f>
        <v>0.61736253041362543</v>
      </c>
      <c r="H57" s="66">
        <v>4154.6000000000004</v>
      </c>
      <c r="I57" s="22">
        <f t="shared" ref="I57:I65" si="15">(F57-H57)/H57</f>
        <v>0</v>
      </c>
    </row>
    <row r="58" spans="1:9" ht="16.5" x14ac:dyDescent="0.3">
      <c r="A58" s="118"/>
      <c r="B58" s="99" t="s">
        <v>41</v>
      </c>
      <c r="C58" s="15" t="s">
        <v>118</v>
      </c>
      <c r="D58" s="11" t="s">
        <v>114</v>
      </c>
      <c r="E58" s="47">
        <v>4633.125</v>
      </c>
      <c r="F58" s="70">
        <v>6999</v>
      </c>
      <c r="G58" s="21">
        <f t="shared" si="14"/>
        <v>0.51064346418454065</v>
      </c>
      <c r="H58" s="70">
        <v>6999</v>
      </c>
      <c r="I58" s="21">
        <f t="shared" si="15"/>
        <v>0</v>
      </c>
    </row>
    <row r="59" spans="1:9" ht="16.5" x14ac:dyDescent="0.3">
      <c r="A59" s="118"/>
      <c r="B59" s="99" t="s">
        <v>54</v>
      </c>
      <c r="C59" s="15" t="s">
        <v>121</v>
      </c>
      <c r="D59" s="11" t="s">
        <v>120</v>
      </c>
      <c r="E59" s="47">
        <v>5064.03125</v>
      </c>
      <c r="F59" s="70">
        <v>6280.7142857142853</v>
      </c>
      <c r="G59" s="21">
        <f t="shared" si="14"/>
        <v>0.24025978033099329</v>
      </c>
      <c r="H59" s="70">
        <v>6280.7142857142853</v>
      </c>
      <c r="I59" s="21">
        <f t="shared" si="15"/>
        <v>0</v>
      </c>
    </row>
    <row r="60" spans="1:9" ht="16.5" x14ac:dyDescent="0.3">
      <c r="A60" s="118"/>
      <c r="B60" s="99" t="s">
        <v>55</v>
      </c>
      <c r="C60" s="15" t="s">
        <v>122</v>
      </c>
      <c r="D60" s="11" t="s">
        <v>120</v>
      </c>
      <c r="E60" s="47">
        <v>4834.5</v>
      </c>
      <c r="F60" s="70">
        <v>6490.7142857142853</v>
      </c>
      <c r="G60" s="21">
        <f t="shared" si="14"/>
        <v>0.34258233234342439</v>
      </c>
      <c r="H60" s="70">
        <v>6490.7142857142853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2042.5</v>
      </c>
      <c r="F61" s="105">
        <v>3319.75</v>
      </c>
      <c r="G61" s="21">
        <f t="shared" si="14"/>
        <v>0.62533659730722158</v>
      </c>
      <c r="H61" s="105">
        <v>3205</v>
      </c>
      <c r="I61" s="21">
        <f t="shared" si="15"/>
        <v>3.5803432137285492E-2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4196.0034722222217</v>
      </c>
      <c r="F62" s="50">
        <v>6620.5555555555557</v>
      </c>
      <c r="G62" s="29">
        <f t="shared" si="14"/>
        <v>0.5778241365585145</v>
      </c>
      <c r="H62" s="50">
        <v>6358.3</v>
      </c>
      <c r="I62" s="29">
        <f t="shared" si="15"/>
        <v>4.1246175165619028E-2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43">
        <v>20963.75</v>
      </c>
      <c r="F63" s="68">
        <v>27673.571428571428</v>
      </c>
      <c r="G63" s="21">
        <f t="shared" si="14"/>
        <v>0.32006780411765201</v>
      </c>
      <c r="H63" s="68">
        <v>26132.142857142859</v>
      </c>
      <c r="I63" s="21">
        <f t="shared" si="15"/>
        <v>5.8985923192565154E-2</v>
      </c>
    </row>
    <row r="64" spans="1:9" ht="16.5" x14ac:dyDescent="0.3">
      <c r="A64" s="118"/>
      <c r="B64" s="99" t="s">
        <v>39</v>
      </c>
      <c r="C64" s="15" t="s">
        <v>116</v>
      </c>
      <c r="D64" s="13" t="s">
        <v>114</v>
      </c>
      <c r="E64" s="47">
        <v>3600.25</v>
      </c>
      <c r="F64" s="70">
        <v>5866.1428571428569</v>
      </c>
      <c r="G64" s="21">
        <f t="shared" si="14"/>
        <v>0.62937097622188931</v>
      </c>
      <c r="H64" s="70">
        <v>5467.8571428571431</v>
      </c>
      <c r="I64" s="21">
        <f t="shared" si="15"/>
        <v>7.284128020901362E-2</v>
      </c>
    </row>
    <row r="65" spans="1:9" ht="16.5" customHeight="1" thickBot="1" x14ac:dyDescent="0.35">
      <c r="A65" s="119"/>
      <c r="B65" s="100" t="s">
        <v>38</v>
      </c>
      <c r="C65" s="16" t="s">
        <v>115</v>
      </c>
      <c r="D65" s="12" t="s">
        <v>114</v>
      </c>
      <c r="E65" s="50">
        <v>3750</v>
      </c>
      <c r="F65" s="73">
        <v>4500</v>
      </c>
      <c r="G65" s="29">
        <f t="shared" si="14"/>
        <v>0.2</v>
      </c>
      <c r="H65" s="73">
        <v>3999</v>
      </c>
      <c r="I65" s="29">
        <f t="shared" si="15"/>
        <v>0.12528132033008252</v>
      </c>
    </row>
    <row r="66" spans="1:9" ht="15.75" customHeight="1" thickBot="1" x14ac:dyDescent="0.25">
      <c r="A66" s="179" t="s">
        <v>192</v>
      </c>
      <c r="B66" s="190"/>
      <c r="C66" s="190"/>
      <c r="D66" s="191"/>
      <c r="E66" s="106">
        <f>SUM(E57:E65)</f>
        <v>51652.909722222219</v>
      </c>
      <c r="F66" s="106">
        <f>SUM(F57:F65)</f>
        <v>71905.048412698408</v>
      </c>
      <c r="G66" s="108">
        <f t="shared" ref="G66" si="16">(F66-E66)/E66</f>
        <v>0.39208127478950666</v>
      </c>
      <c r="H66" s="106">
        <f>SUM(H57:H65)</f>
        <v>69087.328571428574</v>
      </c>
      <c r="I66" s="111">
        <f t="shared" ref="I66" si="17">(F66-H66)/H66</f>
        <v>4.0784900784760075E-2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6367.75</v>
      </c>
      <c r="F68" s="54">
        <v>10191.666666666666</v>
      </c>
      <c r="G68" s="21">
        <f t="shared" ref="G68:G73" si="18">(F68-E68)/E68</f>
        <v>0.60051300171436783</v>
      </c>
      <c r="H68" s="54">
        <v>10240</v>
      </c>
      <c r="I68" s="21">
        <f t="shared" ref="I68:I73" si="19">(F68-H68)/H68</f>
        <v>-4.7200520833333929E-3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46491.857142857145</v>
      </c>
      <c r="F69" s="46">
        <v>49376.857142857145</v>
      </c>
      <c r="G69" s="21">
        <f t="shared" si="18"/>
        <v>6.2053877330285175E-2</v>
      </c>
      <c r="H69" s="46">
        <v>49376.857142857145</v>
      </c>
      <c r="I69" s="21">
        <f t="shared" si="19"/>
        <v>0</v>
      </c>
    </row>
    <row r="70" spans="1:9" ht="16.5" x14ac:dyDescent="0.3">
      <c r="A70" s="37"/>
      <c r="B70" s="34" t="s">
        <v>64</v>
      </c>
      <c r="C70" s="15" t="s">
        <v>133</v>
      </c>
      <c r="D70" s="13" t="s">
        <v>127</v>
      </c>
      <c r="E70" s="47">
        <v>3286.4583333333335</v>
      </c>
      <c r="F70" s="46">
        <v>5171</v>
      </c>
      <c r="G70" s="21">
        <f t="shared" si="18"/>
        <v>0.57342630744849443</v>
      </c>
      <c r="H70" s="46">
        <v>5171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10853.333333333334</v>
      </c>
      <c r="F71" s="46">
        <v>15708.5</v>
      </c>
      <c r="G71" s="21">
        <f t="shared" si="18"/>
        <v>0.447343366093366</v>
      </c>
      <c r="H71" s="46">
        <v>15533.5</v>
      </c>
      <c r="I71" s="21">
        <f t="shared" si="19"/>
        <v>1.1265973541056426E-2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3737.5</v>
      </c>
      <c r="F72" s="46">
        <v>6424.166666666667</v>
      </c>
      <c r="G72" s="21">
        <f t="shared" si="18"/>
        <v>0.71884057971014503</v>
      </c>
      <c r="H72" s="46">
        <v>6325.7142857142853</v>
      </c>
      <c r="I72" s="21">
        <f t="shared" si="19"/>
        <v>1.5563836193917605E-2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7599.5</v>
      </c>
      <c r="F73" s="58">
        <v>12606.666666666666</v>
      </c>
      <c r="G73" s="31">
        <f t="shared" si="18"/>
        <v>0.65888106673684665</v>
      </c>
      <c r="H73" s="58">
        <v>11740</v>
      </c>
      <c r="I73" s="31">
        <f t="shared" si="19"/>
        <v>7.3821692220329305E-2</v>
      </c>
    </row>
    <row r="74" spans="1:9" ht="15.75" customHeight="1" thickBot="1" x14ac:dyDescent="0.25">
      <c r="A74" s="179" t="s">
        <v>214</v>
      </c>
      <c r="B74" s="180"/>
      <c r="C74" s="180"/>
      <c r="D74" s="181"/>
      <c r="E74" s="86">
        <f>SUM(E68:E73)</f>
        <v>78336.398809523816</v>
      </c>
      <c r="F74" s="86">
        <f>SUM(F68:F73)</f>
        <v>99478.857142857159</v>
      </c>
      <c r="G74" s="110">
        <f t="shared" ref="G74" si="20">(F74-E74)/E74</f>
        <v>0.26989316147582382</v>
      </c>
      <c r="H74" s="86">
        <f>SUM(H68:H73)</f>
        <v>98387.071428571435</v>
      </c>
      <c r="I74" s="111">
        <f t="shared" ref="I74" si="21">(F74-H74)/H74</f>
        <v>1.1096841266165303E-2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3685.5555555555557</v>
      </c>
      <c r="F76" s="43">
        <v>5538.333333333333</v>
      </c>
      <c r="G76" s="21">
        <f>(F76-E76)/E76</f>
        <v>0.50271329514621632</v>
      </c>
      <c r="H76" s="43">
        <v>5538.333333333333</v>
      </c>
      <c r="I76" s="21">
        <f>(F76-H76)/H76</f>
        <v>0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1589.25</v>
      </c>
      <c r="F77" s="47">
        <v>2624.7777777777778</v>
      </c>
      <c r="G77" s="21">
        <f>(F77-E77)/E77</f>
        <v>0.65158268225752891</v>
      </c>
      <c r="H77" s="47">
        <v>2586.1111111111113</v>
      </c>
      <c r="I77" s="21">
        <f>(F77-H77)/H77</f>
        <v>1.4951664876476848E-2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1311.40625</v>
      </c>
      <c r="F78" s="47">
        <v>1637.5</v>
      </c>
      <c r="G78" s="21">
        <f>(F78-E78)/E78</f>
        <v>0.2486595972834505</v>
      </c>
      <c r="H78" s="47">
        <v>1575</v>
      </c>
      <c r="I78" s="21">
        <f>(F78-H78)/H78</f>
        <v>3.968253968253968E-2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2740.375</v>
      </c>
      <c r="F79" s="47">
        <v>3986.875</v>
      </c>
      <c r="G79" s="21">
        <f>(F79-E79)/E79</f>
        <v>0.45486475391141723</v>
      </c>
      <c r="H79" s="47">
        <v>3766.875</v>
      </c>
      <c r="I79" s="21">
        <f>(F79-H79)/H79</f>
        <v>5.8403849344615892E-2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2248.1875</v>
      </c>
      <c r="F80" s="50">
        <v>3448.3333333333335</v>
      </c>
      <c r="G80" s="21">
        <f>(F80-E80)/E80</f>
        <v>0.53382817640136038</v>
      </c>
      <c r="H80" s="50">
        <v>3110.5555555555557</v>
      </c>
      <c r="I80" s="21">
        <f>(F80-H80)/H80</f>
        <v>0.10859081978924809</v>
      </c>
    </row>
    <row r="81" spans="1:11" ht="15.75" customHeight="1" thickBot="1" x14ac:dyDescent="0.25">
      <c r="A81" s="179" t="s">
        <v>193</v>
      </c>
      <c r="B81" s="180"/>
      <c r="C81" s="180"/>
      <c r="D81" s="181"/>
      <c r="E81" s="86">
        <f>SUM(E76:E80)</f>
        <v>11574.774305555555</v>
      </c>
      <c r="F81" s="86">
        <f>SUM(F76:F80)</f>
        <v>17235.819444444445</v>
      </c>
      <c r="G81" s="110">
        <f t="shared" ref="G81" si="22">(F81-E81)/E81</f>
        <v>0.48908471037502249</v>
      </c>
      <c r="H81" s="86">
        <f>SUM(H76:H80)</f>
        <v>16576.875</v>
      </c>
      <c r="I81" s="111">
        <f t="shared" ref="I81" si="23">(F81-H81)/H81</f>
        <v>3.9750824232217791E-2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1456.6666666666667</v>
      </c>
      <c r="F83" s="43">
        <v>1875.5</v>
      </c>
      <c r="G83" s="22">
        <f t="shared" ref="G83:G89" si="24">(F83-E83)/E83</f>
        <v>0.28752860411899306</v>
      </c>
      <c r="H83" s="43">
        <v>1875.5</v>
      </c>
      <c r="I83" s="22">
        <f t="shared" ref="I83:I89" si="25">(F83-H83)/H83</f>
        <v>0</v>
      </c>
    </row>
    <row r="84" spans="1:11" ht="16.5" x14ac:dyDescent="0.3">
      <c r="A84" s="37"/>
      <c r="B84" s="34" t="s">
        <v>77</v>
      </c>
      <c r="C84" s="15" t="s">
        <v>146</v>
      </c>
      <c r="D84" s="11" t="s">
        <v>162</v>
      </c>
      <c r="E84" s="47">
        <v>1501.3</v>
      </c>
      <c r="F84" s="47">
        <v>2102.5555555555557</v>
      </c>
      <c r="G84" s="21">
        <f t="shared" si="24"/>
        <v>0.40048994575071983</v>
      </c>
      <c r="H84" s="47">
        <v>2102.5555555555557</v>
      </c>
      <c r="I84" s="21">
        <f t="shared" si="25"/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8830</v>
      </c>
      <c r="F85" s="47">
        <v>10582.666666666666</v>
      </c>
      <c r="G85" s="21">
        <f t="shared" si="24"/>
        <v>0.1984899962249905</v>
      </c>
      <c r="H85" s="47">
        <v>10582.666666666666</v>
      </c>
      <c r="I85" s="21">
        <f t="shared" si="25"/>
        <v>0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3924.3</v>
      </c>
      <c r="F86" s="47">
        <v>4102.5555555555557</v>
      </c>
      <c r="G86" s="21">
        <f t="shared" si="24"/>
        <v>4.5423529178593755E-2</v>
      </c>
      <c r="H86" s="47">
        <v>4102.5555555555557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1927.175</v>
      </c>
      <c r="F87" s="61">
        <v>2727.5</v>
      </c>
      <c r="G87" s="21">
        <f t="shared" si="24"/>
        <v>0.41528402973263978</v>
      </c>
      <c r="H87" s="61">
        <v>2717.5</v>
      </c>
      <c r="I87" s="21">
        <f t="shared" si="25"/>
        <v>3.6798528058877645E-3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1196.6666666666667</v>
      </c>
      <c r="F88" s="165">
        <v>1712.875</v>
      </c>
      <c r="G88" s="21">
        <f t="shared" si="24"/>
        <v>0.43137186629526453</v>
      </c>
      <c r="H88" s="165">
        <v>1695.375</v>
      </c>
      <c r="I88" s="21">
        <f t="shared" si="25"/>
        <v>1.0322200103222001E-2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872.5625</v>
      </c>
      <c r="F89" s="50">
        <v>1123.125</v>
      </c>
      <c r="G89" s="23">
        <f t="shared" si="24"/>
        <v>0.28715708043836402</v>
      </c>
      <c r="H89" s="50">
        <v>1085.625</v>
      </c>
      <c r="I89" s="23">
        <f t="shared" si="25"/>
        <v>3.4542314335060449E-2</v>
      </c>
    </row>
    <row r="90" spans="1:11" ht="15.75" customHeight="1" thickBot="1" x14ac:dyDescent="0.25">
      <c r="A90" s="179" t="s">
        <v>194</v>
      </c>
      <c r="B90" s="180"/>
      <c r="C90" s="180"/>
      <c r="D90" s="181"/>
      <c r="E90" s="86">
        <f>SUM(E83:E89)</f>
        <v>19708.670833333334</v>
      </c>
      <c r="F90" s="86">
        <f>SUM(F83:F89)</f>
        <v>24226.777777777777</v>
      </c>
      <c r="G90" s="120">
        <f t="shared" ref="G90:G91" si="26">(F90-E90)/E90</f>
        <v>0.2292446295669496</v>
      </c>
      <c r="H90" s="86">
        <f>SUM(H83:H89)</f>
        <v>24161.777777777777</v>
      </c>
      <c r="I90" s="111">
        <f t="shared" ref="I90:I91" si="27">(F90-H90)/H90</f>
        <v>2.6901993966595541E-3</v>
      </c>
    </row>
    <row r="91" spans="1:11" ht="15.75" customHeight="1" thickBot="1" x14ac:dyDescent="0.25">
      <c r="A91" s="179" t="s">
        <v>195</v>
      </c>
      <c r="B91" s="180"/>
      <c r="C91" s="180"/>
      <c r="D91" s="181"/>
      <c r="E91" s="106">
        <f>SUM(E90+E81+E74+E66+E55+E47+E39+E32)</f>
        <v>356567.03821626987</v>
      </c>
      <c r="F91" s="106">
        <f>SUM(F32,F39,F47,F55,F66,F74,F81,F90)</f>
        <v>469533.33828571421</v>
      </c>
      <c r="G91" s="108">
        <f t="shared" si="26"/>
        <v>0.31681644112299157</v>
      </c>
      <c r="H91" s="106">
        <f>SUM(H32,H39,H47,H55,H66,H74,H81,H90)</f>
        <v>459232.11814285704</v>
      </c>
      <c r="I91" s="121">
        <f t="shared" si="27"/>
        <v>2.2431401759344473E-2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30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173" t="s">
        <v>3</v>
      </c>
      <c r="B13" s="173"/>
      <c r="C13" s="175" t="s">
        <v>0</v>
      </c>
      <c r="D13" s="169" t="s">
        <v>207</v>
      </c>
      <c r="E13" s="169" t="s">
        <v>208</v>
      </c>
      <c r="F13" s="169" t="s">
        <v>209</v>
      </c>
      <c r="G13" s="169" t="s">
        <v>210</v>
      </c>
      <c r="H13" s="169" t="s">
        <v>211</v>
      </c>
      <c r="I13" s="169" t="s">
        <v>212</v>
      </c>
    </row>
    <row r="14" spans="1:9" ht="24.75" customHeight="1" thickBot="1" x14ac:dyDescent="0.25">
      <c r="A14" s="174"/>
      <c r="B14" s="174"/>
      <c r="C14" s="176"/>
      <c r="D14" s="189"/>
      <c r="E14" s="189"/>
      <c r="F14" s="189"/>
      <c r="G14" s="170"/>
      <c r="H14" s="189"/>
      <c r="I14" s="189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1747.5</v>
      </c>
      <c r="E16" s="42">
        <v>2500</v>
      </c>
      <c r="F16" s="134">
        <v>2000</v>
      </c>
      <c r="G16" s="42">
        <v>2500</v>
      </c>
      <c r="H16" s="134">
        <v>1583</v>
      </c>
      <c r="I16" s="140">
        <v>2066.1</v>
      </c>
    </row>
    <row r="17" spans="1:9" ht="16.5" x14ac:dyDescent="0.3">
      <c r="A17" s="92"/>
      <c r="B17" s="153" t="s">
        <v>5</v>
      </c>
      <c r="C17" s="159" t="s">
        <v>164</v>
      </c>
      <c r="D17" s="93">
        <v>2500</v>
      </c>
      <c r="E17" s="46">
        <v>2500</v>
      </c>
      <c r="F17" s="93">
        <v>3000</v>
      </c>
      <c r="G17" s="46">
        <v>3250</v>
      </c>
      <c r="H17" s="93">
        <v>2666</v>
      </c>
      <c r="I17" s="142">
        <v>2783.2</v>
      </c>
    </row>
    <row r="18" spans="1:9" ht="16.5" x14ac:dyDescent="0.3">
      <c r="A18" s="92"/>
      <c r="B18" s="153" t="s">
        <v>6</v>
      </c>
      <c r="C18" s="159" t="s">
        <v>165</v>
      </c>
      <c r="D18" s="93">
        <v>2500</v>
      </c>
      <c r="E18" s="46">
        <v>3000</v>
      </c>
      <c r="F18" s="93">
        <v>2000</v>
      </c>
      <c r="G18" s="46">
        <v>3000</v>
      </c>
      <c r="H18" s="93">
        <v>2833</v>
      </c>
      <c r="I18" s="142">
        <v>2666.6</v>
      </c>
    </row>
    <row r="19" spans="1:9" ht="16.5" x14ac:dyDescent="0.3">
      <c r="A19" s="92"/>
      <c r="B19" s="153" t="s">
        <v>7</v>
      </c>
      <c r="C19" s="159" t="s">
        <v>166</v>
      </c>
      <c r="D19" s="93">
        <v>897.5</v>
      </c>
      <c r="E19" s="46">
        <v>750</v>
      </c>
      <c r="F19" s="93">
        <v>1000</v>
      </c>
      <c r="G19" s="46">
        <v>1000</v>
      </c>
      <c r="H19" s="93">
        <v>916</v>
      </c>
      <c r="I19" s="142">
        <v>912.7</v>
      </c>
    </row>
    <row r="20" spans="1:9" ht="16.5" x14ac:dyDescent="0.3">
      <c r="A20" s="92"/>
      <c r="B20" s="153" t="s">
        <v>8</v>
      </c>
      <c r="C20" s="159" t="s">
        <v>167</v>
      </c>
      <c r="D20" s="93"/>
      <c r="E20" s="46">
        <v>7000</v>
      </c>
      <c r="F20" s="93">
        <v>4000</v>
      </c>
      <c r="G20" s="46">
        <v>9000</v>
      </c>
      <c r="H20" s="93">
        <v>5333</v>
      </c>
      <c r="I20" s="142">
        <v>6333.25</v>
      </c>
    </row>
    <row r="21" spans="1:9" ht="16.5" x14ac:dyDescent="0.3">
      <c r="A21" s="92"/>
      <c r="B21" s="153" t="s">
        <v>9</v>
      </c>
      <c r="C21" s="159" t="s">
        <v>168</v>
      </c>
      <c r="D21" s="93">
        <v>3247.5</v>
      </c>
      <c r="E21" s="46">
        <v>2500</v>
      </c>
      <c r="F21" s="93">
        <v>3000</v>
      </c>
      <c r="G21" s="46">
        <v>3000</v>
      </c>
      <c r="H21" s="93">
        <v>3500</v>
      </c>
      <c r="I21" s="142">
        <v>3049.5</v>
      </c>
    </row>
    <row r="22" spans="1:9" ht="16.5" x14ac:dyDescent="0.3">
      <c r="A22" s="92"/>
      <c r="B22" s="153" t="s">
        <v>10</v>
      </c>
      <c r="C22" s="159" t="s">
        <v>169</v>
      </c>
      <c r="D22" s="93">
        <v>1500</v>
      </c>
      <c r="E22" s="46">
        <v>1500</v>
      </c>
      <c r="F22" s="93">
        <v>1625</v>
      </c>
      <c r="G22" s="46">
        <v>1750</v>
      </c>
      <c r="H22" s="93">
        <v>1083</v>
      </c>
      <c r="I22" s="142">
        <v>1491.6</v>
      </c>
    </row>
    <row r="23" spans="1:9" ht="16.5" x14ac:dyDescent="0.3">
      <c r="A23" s="92"/>
      <c r="B23" s="153" t="s">
        <v>11</v>
      </c>
      <c r="C23" s="159" t="s">
        <v>170</v>
      </c>
      <c r="D23" s="93">
        <v>333.33</v>
      </c>
      <c r="E23" s="46">
        <v>500</v>
      </c>
      <c r="F23" s="93">
        <v>500</v>
      </c>
      <c r="G23" s="46">
        <v>375</v>
      </c>
      <c r="H23" s="93">
        <v>450</v>
      </c>
      <c r="I23" s="142">
        <v>431.666</v>
      </c>
    </row>
    <row r="24" spans="1:9" ht="16.5" x14ac:dyDescent="0.3">
      <c r="A24" s="92"/>
      <c r="B24" s="153" t="s">
        <v>12</v>
      </c>
      <c r="C24" s="159" t="s">
        <v>171</v>
      </c>
      <c r="D24" s="93"/>
      <c r="E24" s="46">
        <v>500</v>
      </c>
      <c r="F24" s="93">
        <v>500</v>
      </c>
      <c r="G24" s="46">
        <v>625</v>
      </c>
      <c r="H24" s="93">
        <v>433</v>
      </c>
      <c r="I24" s="142">
        <v>514.5</v>
      </c>
    </row>
    <row r="25" spans="1:9" ht="16.5" x14ac:dyDescent="0.3">
      <c r="A25" s="92"/>
      <c r="B25" s="153" t="s">
        <v>13</v>
      </c>
      <c r="C25" s="159" t="s">
        <v>172</v>
      </c>
      <c r="D25" s="93">
        <v>500</v>
      </c>
      <c r="E25" s="46">
        <v>500</v>
      </c>
      <c r="F25" s="93">
        <v>500</v>
      </c>
      <c r="G25" s="46">
        <v>750</v>
      </c>
      <c r="H25" s="93">
        <v>500</v>
      </c>
      <c r="I25" s="142">
        <v>550</v>
      </c>
    </row>
    <row r="26" spans="1:9" ht="16.5" x14ac:dyDescent="0.3">
      <c r="A26" s="92"/>
      <c r="B26" s="153" t="s">
        <v>14</v>
      </c>
      <c r="C26" s="159" t="s">
        <v>173</v>
      </c>
      <c r="D26" s="93">
        <v>333.33</v>
      </c>
      <c r="E26" s="46">
        <v>500</v>
      </c>
      <c r="F26" s="93">
        <v>500</v>
      </c>
      <c r="G26" s="46">
        <v>625</v>
      </c>
      <c r="H26" s="93">
        <v>500</v>
      </c>
      <c r="I26" s="142">
        <v>491.666</v>
      </c>
    </row>
    <row r="27" spans="1:9" ht="16.5" x14ac:dyDescent="0.3">
      <c r="A27" s="92"/>
      <c r="B27" s="153" t="s">
        <v>15</v>
      </c>
      <c r="C27" s="159" t="s">
        <v>174</v>
      </c>
      <c r="D27" s="93">
        <v>1000</v>
      </c>
      <c r="E27" s="46">
        <v>1500</v>
      </c>
      <c r="F27" s="93">
        <v>1500</v>
      </c>
      <c r="G27" s="46">
        <v>1750</v>
      </c>
      <c r="H27" s="93">
        <v>1166</v>
      </c>
      <c r="I27" s="142">
        <v>1383.2</v>
      </c>
    </row>
    <row r="28" spans="1:9" ht="16.5" x14ac:dyDescent="0.3">
      <c r="A28" s="92"/>
      <c r="B28" s="153" t="s">
        <v>16</v>
      </c>
      <c r="C28" s="159" t="s">
        <v>175</v>
      </c>
      <c r="D28" s="93">
        <v>333.33</v>
      </c>
      <c r="E28" s="46">
        <v>500</v>
      </c>
      <c r="F28" s="93">
        <v>500</v>
      </c>
      <c r="G28" s="46">
        <v>625</v>
      </c>
      <c r="H28" s="93">
        <v>500</v>
      </c>
      <c r="I28" s="142">
        <v>491.666</v>
      </c>
    </row>
    <row r="29" spans="1:9" ht="16.5" x14ac:dyDescent="0.3">
      <c r="A29" s="92"/>
      <c r="B29" s="155" t="s">
        <v>17</v>
      </c>
      <c r="C29" s="159" t="s">
        <v>176</v>
      </c>
      <c r="D29" s="93">
        <v>2795</v>
      </c>
      <c r="E29" s="46">
        <v>3000</v>
      </c>
      <c r="F29" s="93">
        <v>2500</v>
      </c>
      <c r="G29" s="46">
        <v>2000</v>
      </c>
      <c r="H29" s="93">
        <v>2666</v>
      </c>
      <c r="I29" s="142">
        <v>2592.1999999999998</v>
      </c>
    </row>
    <row r="30" spans="1:9" ht="16.5" x14ac:dyDescent="0.3">
      <c r="A30" s="92"/>
      <c r="B30" s="153" t="s">
        <v>18</v>
      </c>
      <c r="C30" s="159" t="s">
        <v>177</v>
      </c>
      <c r="D30" s="93"/>
      <c r="E30" s="46">
        <v>2500</v>
      </c>
      <c r="F30" s="93">
        <v>2500</v>
      </c>
      <c r="G30" s="46">
        <v>1750</v>
      </c>
      <c r="H30" s="93">
        <v>2000</v>
      </c>
      <c r="I30" s="142">
        <v>2187.5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1500</v>
      </c>
      <c r="E31" s="49">
        <v>1500</v>
      </c>
      <c r="F31" s="135">
        <v>1500</v>
      </c>
      <c r="G31" s="49">
        <v>1500</v>
      </c>
      <c r="H31" s="135">
        <v>1500</v>
      </c>
      <c r="I31" s="95">
        <v>1500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>
        <v>2000</v>
      </c>
      <c r="E33" s="42">
        <v>3000</v>
      </c>
      <c r="F33" s="134">
        <v>2625</v>
      </c>
      <c r="G33" s="42">
        <v>3000</v>
      </c>
      <c r="H33" s="134">
        <v>2166</v>
      </c>
      <c r="I33" s="140">
        <v>2558.1999999999998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46">
        <v>3000</v>
      </c>
      <c r="F34" s="93">
        <v>2000</v>
      </c>
      <c r="G34" s="46">
        <v>3000</v>
      </c>
      <c r="H34" s="93">
        <v>2666</v>
      </c>
      <c r="I34" s="142">
        <v>2533.1999999999998</v>
      </c>
    </row>
    <row r="35" spans="1:9" ht="16.5" x14ac:dyDescent="0.3">
      <c r="A35" s="92"/>
      <c r="B35" s="144" t="s">
        <v>28</v>
      </c>
      <c r="C35" s="15" t="s">
        <v>181</v>
      </c>
      <c r="D35" s="93"/>
      <c r="E35" s="46">
        <v>1750</v>
      </c>
      <c r="F35" s="93">
        <v>2000</v>
      </c>
      <c r="G35" s="46">
        <v>1500</v>
      </c>
      <c r="H35" s="93">
        <v>2000</v>
      </c>
      <c r="I35" s="142">
        <v>1812.5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46">
        <v>1500</v>
      </c>
      <c r="F36" s="93">
        <v>2000</v>
      </c>
      <c r="G36" s="46">
        <v>2500</v>
      </c>
      <c r="H36" s="93">
        <v>1500</v>
      </c>
      <c r="I36" s="142">
        <v>1800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1500</v>
      </c>
      <c r="E37" s="49">
        <v>1500</v>
      </c>
      <c r="F37" s="135">
        <v>2000</v>
      </c>
      <c r="G37" s="49">
        <v>1750</v>
      </c>
      <c r="H37" s="135">
        <v>1416</v>
      </c>
      <c r="I37" s="95">
        <v>1633.2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32000</v>
      </c>
      <c r="E39" s="42">
        <v>32000</v>
      </c>
      <c r="F39" s="42">
        <v>40000</v>
      </c>
      <c r="G39" s="42">
        <v>30000</v>
      </c>
      <c r="H39" s="42">
        <v>30000</v>
      </c>
      <c r="I39" s="140">
        <v>32800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20000</v>
      </c>
      <c r="E40" s="49">
        <v>24000</v>
      </c>
      <c r="F40" s="49">
        <v>27000</v>
      </c>
      <c r="G40" s="49">
        <v>19000</v>
      </c>
      <c r="H40" s="49">
        <v>20000</v>
      </c>
      <c r="I40" s="95">
        <v>22000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23-03-2020</vt:lpstr>
      <vt:lpstr>By Order</vt:lpstr>
      <vt:lpstr>All Stores</vt:lpstr>
      <vt:lpstr>'23-03-2020'!Print_Titles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2020-03-27T09:02:27Z</cp:lastPrinted>
  <dcterms:created xsi:type="dcterms:W3CDTF">2010-10-20T06:23:14Z</dcterms:created>
  <dcterms:modified xsi:type="dcterms:W3CDTF">2020-03-27T09:03:15Z</dcterms:modified>
</cp:coreProperties>
</file>