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7185" yWindow="-15" windowWidth="7200" windowHeight="5085" tabRatio="599" activeTab="4"/>
  </bookViews>
  <sheets>
    <sheet name="Supermarkets" sheetId="5" r:id="rId1"/>
    <sheet name="stores" sheetId="7" r:id="rId2"/>
    <sheet name="Comp" sheetId="8" r:id="rId3"/>
    <sheet name="30-03-2020" sheetId="9" r:id="rId4"/>
    <sheet name="By Order" sheetId="11" r:id="rId5"/>
    <sheet name="All Stores" sheetId="12" r:id="rId6"/>
  </sheets>
  <definedNames>
    <definedName name="_xlnm.Print_Titles" localSheetId="3">'30-03-2020'!$12:$14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6" i="11" l="1"/>
  <c r="G86" i="11"/>
  <c r="I83" i="11"/>
  <c r="G83" i="11"/>
  <c r="I85" i="11"/>
  <c r="G85" i="11"/>
  <c r="I87" i="11"/>
  <c r="G87" i="11"/>
  <c r="I89" i="11"/>
  <c r="G89" i="11"/>
  <c r="I88" i="11"/>
  <c r="G88" i="11"/>
  <c r="I84" i="11"/>
  <c r="G84" i="11"/>
  <c r="I79" i="11"/>
  <c r="G79" i="11"/>
  <c r="I76" i="11"/>
  <c r="G76" i="11"/>
  <c r="I77" i="11"/>
  <c r="G77" i="11"/>
  <c r="I80" i="11"/>
  <c r="G80" i="11"/>
  <c r="I78" i="11"/>
  <c r="G78" i="11"/>
  <c r="I71" i="11"/>
  <c r="G71" i="11"/>
  <c r="I70" i="11"/>
  <c r="G70" i="11"/>
  <c r="I68" i="11"/>
  <c r="G68" i="11"/>
  <c r="I72" i="11"/>
  <c r="G72" i="11"/>
  <c r="I69" i="11"/>
  <c r="G69" i="11"/>
  <c r="I73" i="11"/>
  <c r="G73" i="11"/>
  <c r="I64" i="11"/>
  <c r="G64" i="11"/>
  <c r="I58" i="11"/>
  <c r="G58" i="11"/>
  <c r="I62" i="11"/>
  <c r="G62" i="11"/>
  <c r="I59" i="11"/>
  <c r="G59" i="11"/>
  <c r="I57" i="11"/>
  <c r="G57" i="11"/>
  <c r="I65" i="11"/>
  <c r="G65" i="11"/>
  <c r="I63" i="11"/>
  <c r="G63" i="11"/>
  <c r="I61" i="11"/>
  <c r="G61" i="11"/>
  <c r="I60" i="11"/>
  <c r="G60" i="11"/>
  <c r="I53" i="11"/>
  <c r="G53" i="11"/>
  <c r="I51" i="11"/>
  <c r="G51" i="11"/>
  <c r="I49" i="11"/>
  <c r="G49" i="11"/>
  <c r="I52" i="11"/>
  <c r="G52" i="11"/>
  <c r="I50" i="11"/>
  <c r="G50" i="11"/>
  <c r="I54" i="11"/>
  <c r="G54" i="11"/>
  <c r="I44" i="11"/>
  <c r="G44" i="11"/>
  <c r="I41" i="11"/>
  <c r="G41" i="11"/>
  <c r="I42" i="11"/>
  <c r="G42" i="11"/>
  <c r="I46" i="11"/>
  <c r="G46" i="11"/>
  <c r="I43" i="11"/>
  <c r="G43" i="11"/>
  <c r="I45" i="11"/>
  <c r="G45" i="11"/>
  <c r="I37" i="11"/>
  <c r="G37" i="11"/>
  <c r="I38" i="11"/>
  <c r="G38" i="11"/>
  <c r="I36" i="11"/>
  <c r="G36" i="11"/>
  <c r="I34" i="11"/>
  <c r="G34" i="11"/>
  <c r="I35" i="11"/>
  <c r="G35" i="11"/>
  <c r="I27" i="11"/>
  <c r="G27" i="11"/>
  <c r="I30" i="11"/>
  <c r="G30" i="11"/>
  <c r="I21" i="11"/>
  <c r="G21" i="11"/>
  <c r="I24" i="11"/>
  <c r="G24" i="11"/>
  <c r="I22" i="11"/>
  <c r="G22" i="11"/>
  <c r="I25" i="11"/>
  <c r="G25" i="11"/>
  <c r="I18" i="11"/>
  <c r="G18" i="11"/>
  <c r="I20" i="11"/>
  <c r="G20" i="11"/>
  <c r="I19" i="11"/>
  <c r="G19" i="11"/>
  <c r="I31" i="11"/>
  <c r="G31" i="11"/>
  <c r="I16" i="11"/>
  <c r="G16" i="11"/>
  <c r="I26" i="11"/>
  <c r="G26" i="11"/>
  <c r="I28" i="11"/>
  <c r="G28" i="11"/>
  <c r="I23" i="11"/>
  <c r="G23" i="11"/>
  <c r="I17" i="11"/>
  <c r="G17" i="11"/>
  <c r="I29" i="11"/>
  <c r="G29" i="11"/>
  <c r="D40" i="8" l="1"/>
  <c r="E32" i="11" l="1"/>
  <c r="F32" i="11"/>
  <c r="H32" i="11"/>
  <c r="E39" i="11"/>
  <c r="F39" i="11"/>
  <c r="H39" i="11"/>
  <c r="G39" i="11" l="1"/>
  <c r="G32" i="11"/>
  <c r="E40" i="8"/>
  <c r="G70" i="9" l="1"/>
  <c r="I70" i="9"/>
  <c r="G71" i="9"/>
  <c r="I71" i="9"/>
  <c r="G72" i="9"/>
  <c r="I72" i="9"/>
  <c r="G73" i="9"/>
  <c r="I73" i="9"/>
  <c r="G74" i="9"/>
  <c r="I74" i="9"/>
  <c r="I17" i="9" l="1"/>
  <c r="I15" i="5" l="1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G34" i="7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H74" i="1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20" i="9" l="1"/>
  <c r="G34" i="9" l="1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H90" i="11" l="1"/>
  <c r="F90" i="11"/>
  <c r="H81" i="11"/>
  <c r="F81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I16" i="9" l="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</calcChain>
</file>

<file path=xl/sharedStrings.xml><?xml version="1.0" encoding="utf-8"?>
<sst xmlns="http://schemas.openxmlformats.org/spreadsheetml/2006/main" count="848" uniqueCount="226">
  <si>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</si>
  <si>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</si>
  <si>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</si>
  <si>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</si>
  <si>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</si>
  <si>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</si>
  <si>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</si>
  <si>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</si>
  <si>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</si>
  <si>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</si>
  <si>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</si>
  <si>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</si>
  <si>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</si>
  <si>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</si>
  <si>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</si>
  <si>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</si>
  <si>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</si>
  <si>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</si>
  <si>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</si>
  <si>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</si>
  <si>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</si>
  <si>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</si>
  <si>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</si>
  <si>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</si>
  <si>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</si>
  <si>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</si>
  <si>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</si>
  <si>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</si>
  <si>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</si>
  <si>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</si>
  <si>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</si>
  <si>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</si>
  <si>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</si>
  <si>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</si>
  <si>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</si>
  <si>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</si>
  <si>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</si>
  <si>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</si>
  <si>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</si>
  <si>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</si>
  <si>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</si>
  <si>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</si>
  <si>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</si>
  <si>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</si>
  <si>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</si>
  <si>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</si>
  <si>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</si>
  <si>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</si>
  <si>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</si>
  <si>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</si>
  <si>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</si>
  <si>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</si>
  <si>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</si>
  <si>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</si>
  <si>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</si>
  <si>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</si>
  <si>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</si>
  <si>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</si>
  <si>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</si>
  <si>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</si>
  <si>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</si>
  <si>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</si>
  <si>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</si>
  <si>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</si>
  <si>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</si>
  <si>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</si>
  <si>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</si>
  <si>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</si>
  <si>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</si>
  <si>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</si>
  <si>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</si>
  <si>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</si>
  <si>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</si>
  <si>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</si>
  <si>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</si>
  <si>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</si>
  <si>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</si>
  <si>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</si>
  <si>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</si>
  <si>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</si>
  <si>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</si>
  <si>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</si>
  <si>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</si>
  <si>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</si>
  <si>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</si>
  <si>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</si>
  <si>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</si>
  <si>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</si>
  <si>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</si>
  <si>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</si>
  <si>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</si>
  <si>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</si>
  <si>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</si>
  <si>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</si>
  <si>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</si>
  <si>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</si>
  <si>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</si>
  <si>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</si>
  <si>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</si>
  <si>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</si>
  <si>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</si>
  <si>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</si>
  <si>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</si>
  <si>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</si>
  <si>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</si>
  <si>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</si>
  <si>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</si>
  <si>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</si>
  <si>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</si>
  <si>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</si>
  <si>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</si>
  <si>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</si>
  <si>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</si>
  <si>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</si>
  <si>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</si>
  <si>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</si>
  <si>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</si>
  <si>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</si>
  <si>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</si>
  <si>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</si>
  <si>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</si>
  <si>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</si>
  <si>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</si>
  <si>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</si>
  <si>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</si>
  <si>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</si>
  <si>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</si>
  <si>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</si>
  <si>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</si>
  <si>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</si>
  <si>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</si>
  <si>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</si>
  <si>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</si>
  <si>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</si>
  <si>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</si>
  <si>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</si>
  <si>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</si>
  <si>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</si>
  <si>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</si>
  <si>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</si>
  <si>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</si>
  <si>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</si>
  <si>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</si>
  <si>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</si>
  <si>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</si>
  <si>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</si>
  <si>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</si>
  <si>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</si>
  <si>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</si>
  <si>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</si>
  <si>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</si>
  <si>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</si>
  <si>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</si>
  <si>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</si>
  <si>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</si>
  <si>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</si>
  <si>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</si>
  <si>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</si>
  <si>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</si>
  <si>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</si>
  <si>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</si>
  <si>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</si>
  <si>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</si>
  <si>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</si>
  <si>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</si>
  <si>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</si>
  <si>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</si>
  <si>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</si>
  <si>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</si>
  <si>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</si>
  <si>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</si>
  <si>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</si>
  <si>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</si>
  <si>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</si>
  <si>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</si>
  <si>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</si>
  <si>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</si>
  <si>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</si>
  <si>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</si>
  <si>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</si>
  <si>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</si>
  <si>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</si>
  <si>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</si>
  <si>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</si>
  <si>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</si>
  <si>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</si>
  <si>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</si>
  <si>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</si>
  <si>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</si>
  <si>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</si>
  <si>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</si>
  <si>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</si>
  <si>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</si>
  <si>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</si>
  <si>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</si>
  <si>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</si>
  <si>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</si>
  <si>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</si>
  <si>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</si>
  <si>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</si>
  <si>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</si>
  <si>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</si>
  <si>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</si>
  <si>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</si>
  <si>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</si>
  <si>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</si>
  <si>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</si>
  <si>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</si>
  <si>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</si>
  <si>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</si>
  <si>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</si>
  <si>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</si>
  <si>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</si>
  <si>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</si>
  <si>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</si>
  <si>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</si>
  <si>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</si>
  <si>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آذار 2019 (ل.ل.)</t>
  </si>
  <si>
    <t>معدل أسعار  السوبرماركات في 23-03-2020 (ل.ل.)</t>
  </si>
  <si>
    <t>معدل أسعار المحلات والملاحم في 23-03-2020 (ل.ل.)</t>
  </si>
  <si>
    <t>المعدل العام للأسعار في 23-03-2020  (ل.ل.)</t>
  </si>
  <si>
    <t>معدل أسعار  السوبرماركات في 30-03-2020 (ل.ل.)</t>
  </si>
  <si>
    <t xml:space="preserve"> التاريخ30 آذار 2020</t>
  </si>
  <si>
    <t>معدل أسعار المحلات والملاحم في 30-03-2020 (ل.ل.)</t>
  </si>
  <si>
    <t xml:space="preserve"> التاريخ 30 آذار 2020</t>
  </si>
  <si>
    <t>المعدل العام للأسعار في 30-03-2020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</si>
</sst>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9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16" fillId="0" borderId="0" xfId="0" applyFont="1"/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0" fillId="0" borderId="0" xfId="0" applyNumberFormat="1" applyFill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right" indent="1"/>
    </xf>
    <xf numFmtId="1" fontId="1" fillId="2" borderId="3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right" indent="1"/>
    </xf>
    <xf numFmtId="0" fontId="17" fillId="0" borderId="2" xfId="0" applyFont="1" applyBorder="1" applyAlignment="1">
      <alignment horizontal="right" indent="1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1" fontId="14" fillId="2" borderId="35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right" indent="1"/>
    </xf>
    <xf numFmtId="1" fontId="14" fillId="2" borderId="13" xfId="0" applyNumberFormat="1" applyFont="1" applyFill="1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right" indent="1"/>
    </xf>
    <xf numFmtId="0" fontId="17" fillId="0" borderId="24" xfId="0" applyFont="1" applyBorder="1" applyAlignment="1">
      <alignment horizontal="right" indent="1"/>
    </xf>
    <xf numFmtId="0" fontId="17" fillId="0" borderId="23" xfId="0" applyFont="1" applyBorder="1" applyAlignment="1">
      <alignment horizontal="right" indent="1"/>
    </xf>
    <xf numFmtId="0" fontId="17" fillId="0" borderId="22" xfId="0" applyFont="1" applyBorder="1" applyAlignment="1">
      <alignment horizontal="right" indent="1"/>
    </xf>
    <xf numFmtId="0" fontId="10" fillId="0" borderId="3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0" fontId="17" fillId="0" borderId="9" xfId="0" applyFont="1" applyBorder="1" applyAlignment="1">
      <alignment horizontal="right" indent="1"/>
    </xf>
    <xf numFmtId="0" fontId="4" fillId="0" borderId="36" xfId="0" applyFont="1" applyBorder="1" applyAlignment="1">
      <alignment horizontal="right" vertical="center" indent="1"/>
    </xf>
    <xf numFmtId="0" fontId="4" fillId="0" borderId="37" xfId="0" applyFont="1" applyBorder="1" applyAlignment="1">
      <alignment horizontal="right" vertical="center" indent="1"/>
    </xf>
    <xf numFmtId="0" fontId="4" fillId="0" borderId="38" xfId="0" applyFont="1" applyBorder="1" applyAlignment="1">
      <alignment horizontal="right" vertical="center" indent="1"/>
    </xf>
    <xf numFmtId="1" fontId="1" fillId="2" borderId="28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B26" zoomScaleNormal="100" workbookViewId="0">
      <selection activeCell="F38" sqref="F38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66" t="s">
        <v>202</v>
      </c>
      <c r="B9" s="166"/>
      <c r="C9" s="166"/>
      <c r="D9" s="166"/>
      <c r="E9" s="166"/>
      <c r="F9" s="166"/>
      <c r="G9" s="166"/>
      <c r="H9" s="166"/>
      <c r="I9" s="166"/>
    </row>
    <row r="10" spans="1:9" ht="18" x14ac:dyDescent="0.2">
      <c r="A10" s="2" t="s">
        <v>222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67" t="s">
        <v>3</v>
      </c>
      <c r="B12" s="173"/>
      <c r="C12" s="171" t="s">
        <v>0</v>
      </c>
      <c r="D12" s="169" t="s">
        <v>23</v>
      </c>
      <c r="E12" s="169" t="s">
        <v>217</v>
      </c>
      <c r="F12" s="169" t="s">
        <v>221</v>
      </c>
      <c r="G12" s="169" t="s">
        <v>197</v>
      </c>
      <c r="H12" s="169" t="s">
        <v>218</v>
      </c>
      <c r="I12" s="169" t="s">
        <v>187</v>
      </c>
    </row>
    <row r="13" spans="1:9" ht="38.25" customHeight="1" thickBot="1" x14ac:dyDescent="0.25">
      <c r="A13" s="168"/>
      <c r="B13" s="174"/>
      <c r="C13" s="172"/>
      <c r="D13" s="170"/>
      <c r="E13" s="170"/>
      <c r="F13" s="170"/>
      <c r="G13" s="170"/>
      <c r="H13" s="170"/>
      <c r="I13" s="170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8" t="s">
        <v>4</v>
      </c>
      <c r="C15" s="19" t="s">
        <v>84</v>
      </c>
      <c r="D15" s="20" t="s">
        <v>161</v>
      </c>
      <c r="E15" s="42">
        <v>1977.35</v>
      </c>
      <c r="F15" s="43">
        <v>2118.8000000000002</v>
      </c>
      <c r="G15" s="45">
        <f t="shared" ref="G15:G30" si="0">(F15-E15)/E15</f>
        <v>7.1535135408501413E-2</v>
      </c>
      <c r="H15" s="43">
        <v>1978</v>
      </c>
      <c r="I15" s="45">
        <f>(F15-H15)/H15</f>
        <v>7.1183013144590593E-2</v>
      </c>
    </row>
    <row r="16" spans="1:9" ht="16.5" x14ac:dyDescent="0.3">
      <c r="A16" s="37"/>
      <c r="B16" s="99" t="s">
        <v>5</v>
      </c>
      <c r="C16" s="15" t="s">
        <v>85</v>
      </c>
      <c r="D16" s="11" t="s">
        <v>161</v>
      </c>
      <c r="E16" s="46">
        <v>1700.2249999999999</v>
      </c>
      <c r="F16" s="47">
        <v>2494.2222222222222</v>
      </c>
      <c r="G16" s="48">
        <f t="shared" si="0"/>
        <v>0.46699538133024882</v>
      </c>
      <c r="H16" s="47">
        <v>2460.8888888888887</v>
      </c>
      <c r="I16" s="44">
        <f t="shared" ref="I16:I30" si="1">(F16-H16)/H16</f>
        <v>1.3545241105291737E-2</v>
      </c>
    </row>
    <row r="17" spans="1:9" ht="16.5" x14ac:dyDescent="0.3">
      <c r="A17" s="37"/>
      <c r="B17" s="99" t="s">
        <v>6</v>
      </c>
      <c r="C17" s="15" t="s">
        <v>86</v>
      </c>
      <c r="D17" s="11" t="s">
        <v>161</v>
      </c>
      <c r="E17" s="46">
        <v>2439.4832500000002</v>
      </c>
      <c r="F17" s="47">
        <v>3020</v>
      </c>
      <c r="G17" s="48">
        <f t="shared" si="0"/>
        <v>0.23796709815490627</v>
      </c>
      <c r="H17" s="47">
        <v>2905.7142857142858</v>
      </c>
      <c r="I17" s="44">
        <f>(F17-H17)/H17</f>
        <v>3.933136676499506E-2</v>
      </c>
    </row>
    <row r="18" spans="1:9" ht="16.5" x14ac:dyDescent="0.3">
      <c r="A18" s="37"/>
      <c r="B18" s="99" t="s">
        <v>7</v>
      </c>
      <c r="C18" s="15" t="s">
        <v>87</v>
      </c>
      <c r="D18" s="11" t="s">
        <v>161</v>
      </c>
      <c r="E18" s="46">
        <v>988.97499999999991</v>
      </c>
      <c r="F18" s="47">
        <v>1023.7</v>
      </c>
      <c r="G18" s="48">
        <f t="shared" si="0"/>
        <v>3.5112111024040181E-2</v>
      </c>
      <c r="H18" s="47">
        <v>994.6</v>
      </c>
      <c r="I18" s="44">
        <f t="shared" si="1"/>
        <v>2.9257993163080656E-2</v>
      </c>
    </row>
    <row r="19" spans="1:9" ht="16.5" x14ac:dyDescent="0.3">
      <c r="A19" s="37"/>
      <c r="B19" s="99" t="s">
        <v>8</v>
      </c>
      <c r="C19" s="15" t="s">
        <v>89</v>
      </c>
      <c r="D19" s="11" t="s">
        <v>161</v>
      </c>
      <c r="E19" s="46">
        <v>6402.2943611111114</v>
      </c>
      <c r="F19" s="47">
        <v>7623.5</v>
      </c>
      <c r="G19" s="48">
        <f>(F19-E19)/E19</f>
        <v>0.19074500015287485</v>
      </c>
      <c r="H19" s="47">
        <v>7592.25</v>
      </c>
      <c r="I19" s="44">
        <f>(F19-H19)/H19</f>
        <v>4.1160393822648094E-3</v>
      </c>
    </row>
    <row r="20" spans="1:9" ht="16.5" x14ac:dyDescent="0.3">
      <c r="A20" s="37"/>
      <c r="B20" s="99" t="s">
        <v>9</v>
      </c>
      <c r="C20" s="15" t="s">
        <v>88</v>
      </c>
      <c r="D20" s="11" t="s">
        <v>161</v>
      </c>
      <c r="E20" s="46">
        <v>1683.2375</v>
      </c>
      <c r="F20" s="47">
        <v>2413.8000000000002</v>
      </c>
      <c r="G20" s="48">
        <f t="shared" si="0"/>
        <v>0.43402223393906103</v>
      </c>
      <c r="H20" s="47">
        <v>2512.8000000000002</v>
      </c>
      <c r="I20" s="44">
        <f t="shared" si="1"/>
        <v>-3.9398280802292261E-2</v>
      </c>
    </row>
    <row r="21" spans="1:9" ht="16.5" x14ac:dyDescent="0.3">
      <c r="A21" s="37"/>
      <c r="B21" s="99" t="s">
        <v>10</v>
      </c>
      <c r="C21" s="15" t="s">
        <v>90</v>
      </c>
      <c r="D21" s="11" t="s">
        <v>161</v>
      </c>
      <c r="E21" s="46">
        <v>1263.5125</v>
      </c>
      <c r="F21" s="47">
        <v>1789.8</v>
      </c>
      <c r="G21" s="48">
        <f t="shared" si="0"/>
        <v>0.41652733946043263</v>
      </c>
      <c r="H21" s="47">
        <v>1322.8</v>
      </c>
      <c r="I21" s="44">
        <f t="shared" si="1"/>
        <v>0.35303900816449957</v>
      </c>
    </row>
    <row r="22" spans="1:9" ht="16.5" x14ac:dyDescent="0.3">
      <c r="A22" s="37"/>
      <c r="B22" s="99" t="s">
        <v>11</v>
      </c>
      <c r="C22" s="15" t="s">
        <v>91</v>
      </c>
      <c r="D22" s="13" t="s">
        <v>81</v>
      </c>
      <c r="E22" s="46">
        <v>447.66249999999997</v>
      </c>
      <c r="F22" s="47">
        <v>475</v>
      </c>
      <c r="G22" s="48">
        <f t="shared" si="0"/>
        <v>6.1067210230921813E-2</v>
      </c>
      <c r="H22" s="47">
        <v>476.5</v>
      </c>
      <c r="I22" s="44">
        <f t="shared" si="1"/>
        <v>-3.1479538300104933E-3</v>
      </c>
    </row>
    <row r="23" spans="1:9" ht="16.5" x14ac:dyDescent="0.3">
      <c r="A23" s="37"/>
      <c r="B23" s="99" t="s">
        <v>12</v>
      </c>
      <c r="C23" s="15" t="s">
        <v>92</v>
      </c>
      <c r="D23" s="13" t="s">
        <v>81</v>
      </c>
      <c r="E23" s="46">
        <v>532.71249999999998</v>
      </c>
      <c r="F23" s="47">
        <v>505</v>
      </c>
      <c r="G23" s="48">
        <f t="shared" si="0"/>
        <v>-5.2021493770091708E-2</v>
      </c>
      <c r="H23" s="47">
        <v>520</v>
      </c>
      <c r="I23" s="44">
        <f t="shared" si="1"/>
        <v>-2.8846153846153848E-2</v>
      </c>
    </row>
    <row r="24" spans="1:9" ht="16.5" x14ac:dyDescent="0.3">
      <c r="A24" s="37"/>
      <c r="B24" s="99" t="s">
        <v>13</v>
      </c>
      <c r="C24" s="15" t="s">
        <v>93</v>
      </c>
      <c r="D24" s="13" t="s">
        <v>81</v>
      </c>
      <c r="E24" s="46">
        <v>544.46249999999998</v>
      </c>
      <c r="F24" s="47">
        <v>491.66666666666669</v>
      </c>
      <c r="G24" s="48">
        <f t="shared" si="0"/>
        <v>-9.6968722976023686E-2</v>
      </c>
      <c r="H24" s="47">
        <v>525</v>
      </c>
      <c r="I24" s="44">
        <f t="shared" si="1"/>
        <v>-6.3492063492063461E-2</v>
      </c>
    </row>
    <row r="25" spans="1:9" ht="16.5" x14ac:dyDescent="0.3">
      <c r="A25" s="37"/>
      <c r="B25" s="99" t="s">
        <v>14</v>
      </c>
      <c r="C25" s="15" t="s">
        <v>94</v>
      </c>
      <c r="D25" s="13" t="s">
        <v>81</v>
      </c>
      <c r="E25" s="46">
        <v>540.4</v>
      </c>
      <c r="F25" s="47">
        <v>517.5</v>
      </c>
      <c r="G25" s="48">
        <f t="shared" si="0"/>
        <v>-4.2376017764618759E-2</v>
      </c>
      <c r="H25" s="47">
        <v>520</v>
      </c>
      <c r="I25" s="44">
        <f t="shared" si="1"/>
        <v>-4.807692307692308E-3</v>
      </c>
    </row>
    <row r="26" spans="1:9" ht="16.5" x14ac:dyDescent="0.3">
      <c r="A26" s="37"/>
      <c r="B26" s="99" t="s">
        <v>15</v>
      </c>
      <c r="C26" s="15" t="s">
        <v>95</v>
      </c>
      <c r="D26" s="13" t="s">
        <v>82</v>
      </c>
      <c r="E26" s="46">
        <v>1692.6</v>
      </c>
      <c r="F26" s="47">
        <v>1958.8</v>
      </c>
      <c r="G26" s="48">
        <f t="shared" si="0"/>
        <v>0.15727283469218956</v>
      </c>
      <c r="H26" s="47">
        <v>1958.8</v>
      </c>
      <c r="I26" s="44">
        <f t="shared" si="1"/>
        <v>0</v>
      </c>
    </row>
    <row r="27" spans="1:9" ht="16.5" x14ac:dyDescent="0.3">
      <c r="A27" s="37"/>
      <c r="B27" s="99" t="s">
        <v>16</v>
      </c>
      <c r="C27" s="15" t="s">
        <v>96</v>
      </c>
      <c r="D27" s="13" t="s">
        <v>81</v>
      </c>
      <c r="E27" s="46">
        <v>569.04999999999995</v>
      </c>
      <c r="F27" s="47">
        <v>466.66666666666669</v>
      </c>
      <c r="G27" s="48">
        <f t="shared" si="0"/>
        <v>-0.17991974928975182</v>
      </c>
      <c r="H27" s="47">
        <v>500</v>
      </c>
      <c r="I27" s="44">
        <f t="shared" si="1"/>
        <v>-6.6666666666666624E-2</v>
      </c>
    </row>
    <row r="28" spans="1:9" ht="16.5" x14ac:dyDescent="0.3">
      <c r="A28" s="37"/>
      <c r="B28" s="99" t="s">
        <v>17</v>
      </c>
      <c r="C28" s="15" t="s">
        <v>97</v>
      </c>
      <c r="D28" s="11" t="s">
        <v>161</v>
      </c>
      <c r="E28" s="46">
        <v>1475.8375000000001</v>
      </c>
      <c r="F28" s="47">
        <v>2224.8000000000002</v>
      </c>
      <c r="G28" s="48">
        <f t="shared" si="0"/>
        <v>0.50748303929124994</v>
      </c>
      <c r="H28" s="47">
        <v>2023.8</v>
      </c>
      <c r="I28" s="44">
        <f t="shared" si="1"/>
        <v>9.9318114438185709E-2</v>
      </c>
    </row>
    <row r="29" spans="1:9" ht="16.5" x14ac:dyDescent="0.3">
      <c r="A29" s="37"/>
      <c r="B29" s="99" t="s">
        <v>18</v>
      </c>
      <c r="C29" s="15" t="s">
        <v>98</v>
      </c>
      <c r="D29" s="13" t="s">
        <v>83</v>
      </c>
      <c r="E29" s="46">
        <v>1349.2770833333334</v>
      </c>
      <c r="F29" s="47">
        <v>2175.5555555555557</v>
      </c>
      <c r="G29" s="48">
        <f t="shared" si="0"/>
        <v>0.61238605652512479</v>
      </c>
      <c r="H29" s="47">
        <v>2025.5555555555557</v>
      </c>
      <c r="I29" s="44">
        <f t="shared" si="1"/>
        <v>7.4053757542512338E-2</v>
      </c>
    </row>
    <row r="30" spans="1:9" ht="17.25" thickBot="1" x14ac:dyDescent="0.35">
      <c r="A30" s="38"/>
      <c r="B30" s="100" t="s">
        <v>19</v>
      </c>
      <c r="C30" s="16" t="s">
        <v>99</v>
      </c>
      <c r="D30" s="12" t="s">
        <v>161</v>
      </c>
      <c r="E30" s="49">
        <v>1288.9749999999999</v>
      </c>
      <c r="F30" s="50">
        <v>1628.8</v>
      </c>
      <c r="G30" s="51">
        <f t="shared" si="0"/>
        <v>0.26363971372602268</v>
      </c>
      <c r="H30" s="50">
        <v>1533.8</v>
      </c>
      <c r="I30" s="56">
        <f t="shared" si="1"/>
        <v>6.1937671143565007E-2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2382.1104999999998</v>
      </c>
      <c r="F32" s="43">
        <v>2643</v>
      </c>
      <c r="G32" s="45">
        <f>(F32-E32)/E32</f>
        <v>0.10952031822201373</v>
      </c>
      <c r="H32" s="43">
        <v>2617</v>
      </c>
      <c r="I32" s="44">
        <f>(F32-H32)/H32</f>
        <v>9.9350401222774165E-3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2222.00425</v>
      </c>
      <c r="F33" s="47">
        <v>2770</v>
      </c>
      <c r="G33" s="48">
        <f>(F33-E33)/E33</f>
        <v>0.24662227806269951</v>
      </c>
      <c r="H33" s="47">
        <v>2880</v>
      </c>
      <c r="I33" s="44">
        <f>(F33-H33)/H33</f>
        <v>-3.8194444444444448E-2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1641.675</v>
      </c>
      <c r="F34" s="47">
        <v>1809.8</v>
      </c>
      <c r="G34" s="48">
        <f>(F34-E34)/E34</f>
        <v>0.102410647661687</v>
      </c>
      <c r="H34" s="47">
        <v>1602.8</v>
      </c>
      <c r="I34" s="44">
        <f>(F34-H34)/H34</f>
        <v>0.12914898926877963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1504.1946250000001</v>
      </c>
      <c r="F35" s="47">
        <v>1708</v>
      </c>
      <c r="G35" s="48">
        <f>(F35-E35)/E35</f>
        <v>0.13549135970353565</v>
      </c>
      <c r="H35" s="47">
        <v>1467.8</v>
      </c>
      <c r="I35" s="44">
        <f>(F35-H35)/H35</f>
        <v>0.16364627333424175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1017.375</v>
      </c>
      <c r="F36" s="50">
        <v>2038</v>
      </c>
      <c r="G36" s="51">
        <f>(F36-E36)/E36</f>
        <v>1.0031944956382848</v>
      </c>
      <c r="H36" s="50">
        <v>1656.3</v>
      </c>
      <c r="I36" s="56">
        <f>(F36-H36)/H36</f>
        <v>0.23045342027410495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26476.772222222222</v>
      </c>
      <c r="F38" s="43">
        <v>34930.888888888891</v>
      </c>
      <c r="G38" s="45">
        <f t="shared" ref="G38:G43" si="2">(F38-E38)/E38</f>
        <v>0.31930314600701376</v>
      </c>
      <c r="H38" s="43">
        <v>35475.333333333336</v>
      </c>
      <c r="I38" s="44">
        <f t="shared" ref="I38:I43" si="3">(F38-H38)/H38</f>
        <v>-1.5347126955192676E-2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15531.244444444445</v>
      </c>
      <c r="F39" s="57">
        <v>21470.888888888891</v>
      </c>
      <c r="G39" s="48">
        <f t="shared" si="2"/>
        <v>0.38243197225377956</v>
      </c>
      <c r="H39" s="57">
        <v>22082</v>
      </c>
      <c r="I39" s="44">
        <f>(F39-H39)/H39</f>
        <v>-2.767462689571187E-2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10705.6875</v>
      </c>
      <c r="F40" s="57">
        <v>18672.25</v>
      </c>
      <c r="G40" s="48">
        <f t="shared" si="2"/>
        <v>0.74414300809733147</v>
      </c>
      <c r="H40" s="57">
        <v>16853.5</v>
      </c>
      <c r="I40" s="44">
        <f t="shared" si="3"/>
        <v>0.10791526982525884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5575</v>
      </c>
      <c r="F41" s="47">
        <v>5961.2</v>
      </c>
      <c r="G41" s="48">
        <f t="shared" si="2"/>
        <v>6.9273542600896826E-2</v>
      </c>
      <c r="H41" s="47">
        <v>5961.2</v>
      </c>
      <c r="I41" s="44">
        <f t="shared" si="3"/>
        <v>0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9966.3333333333321</v>
      </c>
      <c r="F42" s="47">
        <v>16815.25</v>
      </c>
      <c r="G42" s="48">
        <f t="shared" si="2"/>
        <v>0.68720525770092666</v>
      </c>
      <c r="H42" s="47">
        <v>16815.333333333332</v>
      </c>
      <c r="I42" s="44">
        <f t="shared" si="3"/>
        <v>-4.9557943146406461E-6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24" t="s">
        <v>161</v>
      </c>
      <c r="E43" s="50">
        <v>12781.25</v>
      </c>
      <c r="F43" s="50">
        <v>14615</v>
      </c>
      <c r="G43" s="51">
        <f t="shared" si="2"/>
        <v>0.1434718826405868</v>
      </c>
      <c r="H43" s="50">
        <v>14375</v>
      </c>
      <c r="I43" s="59">
        <f t="shared" si="3"/>
        <v>1.6695652173913042E-2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30"/>
      <c r="G44" s="6"/>
      <c r="H44" s="130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6573.6666666666661</v>
      </c>
      <c r="F45" s="43">
        <v>9432.5</v>
      </c>
      <c r="G45" s="45">
        <f t="shared" ref="G45:G50" si="4">(F45-E45)/E45</f>
        <v>0.43489173976978868</v>
      </c>
      <c r="H45" s="43">
        <v>8758.5</v>
      </c>
      <c r="I45" s="44">
        <f t="shared" ref="I45:I50" si="5">(F45-H45)/H45</f>
        <v>7.6953816292744198E-2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6035.333333333333</v>
      </c>
      <c r="F46" s="47">
        <v>6713.333333333333</v>
      </c>
      <c r="G46" s="48">
        <f t="shared" si="4"/>
        <v>0.11233845134209655</v>
      </c>
      <c r="H46" s="47">
        <v>6585</v>
      </c>
      <c r="I46" s="87">
        <f t="shared" si="5"/>
        <v>1.9488737028600309E-2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19026.428571428572</v>
      </c>
      <c r="F47" s="47">
        <v>23820</v>
      </c>
      <c r="G47" s="48">
        <f t="shared" si="4"/>
        <v>0.2519427863498141</v>
      </c>
      <c r="H47" s="47">
        <v>23137.5</v>
      </c>
      <c r="I47" s="87">
        <f t="shared" si="5"/>
        <v>2.9497568881685577E-2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19130.892500000002</v>
      </c>
      <c r="F48" s="47">
        <v>24403.162571428573</v>
      </c>
      <c r="G48" s="48">
        <f t="shared" si="4"/>
        <v>0.27558934176377659</v>
      </c>
      <c r="H48" s="47">
        <v>24015.407142857144</v>
      </c>
      <c r="I48" s="87">
        <f t="shared" si="5"/>
        <v>1.61461109638842E-2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2254.7619047619046</v>
      </c>
      <c r="F49" s="47">
        <v>2648</v>
      </c>
      <c r="G49" s="48">
        <f t="shared" si="4"/>
        <v>0.17440337909186915</v>
      </c>
      <c r="H49" s="47">
        <v>2588</v>
      </c>
      <c r="I49" s="44">
        <f t="shared" si="5"/>
        <v>2.3183925811437404E-2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27573.5</v>
      </c>
      <c r="F50" s="50">
        <v>42916.3</v>
      </c>
      <c r="G50" s="56">
        <f t="shared" si="4"/>
        <v>0.55643280686166074</v>
      </c>
      <c r="H50" s="50">
        <v>41490.300000000003</v>
      </c>
      <c r="I50" s="59">
        <f t="shared" si="5"/>
        <v>3.4369479131266825E-2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3750</v>
      </c>
      <c r="F52" s="66">
        <v>4750</v>
      </c>
      <c r="G52" s="45">
        <f t="shared" ref="G52:G60" si="6">(F52-E52)/E52</f>
        <v>0.26666666666666666</v>
      </c>
      <c r="H52" s="66">
        <v>4500</v>
      </c>
      <c r="I52" s="125">
        <f t="shared" ref="I52:I60" si="7">(F52-H52)/H52</f>
        <v>5.5555555555555552E-2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3600.25</v>
      </c>
      <c r="F53" s="70">
        <v>6201.8571428571431</v>
      </c>
      <c r="G53" s="48">
        <f t="shared" si="6"/>
        <v>0.72261846895552895</v>
      </c>
      <c r="H53" s="70">
        <v>5866.1428571428569</v>
      </c>
      <c r="I53" s="87">
        <f t="shared" si="7"/>
        <v>5.7229135718286625E-2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2568.75</v>
      </c>
      <c r="F54" s="70">
        <v>4554.6000000000004</v>
      </c>
      <c r="G54" s="48">
        <f t="shared" si="6"/>
        <v>0.77308029197080308</v>
      </c>
      <c r="H54" s="70">
        <v>4154.6000000000004</v>
      </c>
      <c r="I54" s="87">
        <f t="shared" si="7"/>
        <v>9.627882347277715E-2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4633.125</v>
      </c>
      <c r="F55" s="70">
        <v>7999</v>
      </c>
      <c r="G55" s="48">
        <f t="shared" si="6"/>
        <v>0.72648050721705115</v>
      </c>
      <c r="H55" s="70">
        <v>6999</v>
      </c>
      <c r="I55" s="87">
        <f t="shared" si="7"/>
        <v>0.1428775539362766</v>
      </c>
    </row>
    <row r="56" spans="1:9" ht="16.5" x14ac:dyDescent="0.3">
      <c r="A56" s="37"/>
      <c r="B56" s="102" t="s">
        <v>42</v>
      </c>
      <c r="C56" s="103" t="s">
        <v>198</v>
      </c>
      <c r="D56" s="104" t="s">
        <v>114</v>
      </c>
      <c r="E56" s="61">
        <v>2042.5</v>
      </c>
      <c r="F56" s="105">
        <v>3325</v>
      </c>
      <c r="G56" s="55">
        <f t="shared" si="6"/>
        <v>0.62790697674418605</v>
      </c>
      <c r="H56" s="105">
        <v>3319.75</v>
      </c>
      <c r="I56" s="88">
        <f t="shared" si="7"/>
        <v>1.5814443858724301E-3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4196.0034722222217</v>
      </c>
      <c r="F57" s="50">
        <v>6965.333333333333</v>
      </c>
      <c r="G57" s="51">
        <f t="shared" si="6"/>
        <v>0.65999227108467151</v>
      </c>
      <c r="H57" s="50">
        <v>6620.5555555555557</v>
      </c>
      <c r="I57" s="126">
        <f t="shared" si="7"/>
        <v>5.2076864982797622E-2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5064.03125</v>
      </c>
      <c r="F58" s="68">
        <v>6795.625</v>
      </c>
      <c r="G58" s="44">
        <f t="shared" si="6"/>
        <v>0.34193978364568739</v>
      </c>
      <c r="H58" s="68">
        <v>6280.7142857142853</v>
      </c>
      <c r="I58" s="44">
        <f t="shared" si="7"/>
        <v>8.1982827248948092E-2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4834.5</v>
      </c>
      <c r="F59" s="70">
        <v>6750.625</v>
      </c>
      <c r="G59" s="48">
        <f t="shared" si="6"/>
        <v>0.3963439859344296</v>
      </c>
      <c r="H59" s="70">
        <v>6490.7142857142853</v>
      </c>
      <c r="I59" s="44">
        <f t="shared" si="7"/>
        <v>4.0043468691537423E-2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20963.75</v>
      </c>
      <c r="F60" s="73">
        <v>31227.5</v>
      </c>
      <c r="G60" s="51">
        <f t="shared" si="6"/>
        <v>0.48959513445829111</v>
      </c>
      <c r="H60" s="73">
        <v>27673.571428571428</v>
      </c>
      <c r="I60" s="51">
        <f t="shared" si="7"/>
        <v>0.12842319902950214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6367.75</v>
      </c>
      <c r="F62" s="54">
        <v>11118.333333333334</v>
      </c>
      <c r="G62" s="45">
        <f t="shared" ref="G62:G67" si="8">(F62-E62)/E62</f>
        <v>0.74603797783099746</v>
      </c>
      <c r="H62" s="54">
        <v>10191.666666666666</v>
      </c>
      <c r="I62" s="44">
        <f t="shared" ref="I62:I67" si="9">(F62-H62)/H62</f>
        <v>9.0923957481602743E-2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46491.857142857145</v>
      </c>
      <c r="F63" s="46">
        <v>49729.714285714283</v>
      </c>
      <c r="G63" s="48">
        <f t="shared" si="8"/>
        <v>6.9643532047086468E-2</v>
      </c>
      <c r="H63" s="46">
        <v>49376.857142857145</v>
      </c>
      <c r="I63" s="44">
        <f t="shared" si="9"/>
        <v>7.1462049890346647E-3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10853.333333333334</v>
      </c>
      <c r="F64" s="46">
        <v>16496.625</v>
      </c>
      <c r="G64" s="48">
        <f t="shared" si="8"/>
        <v>0.51995930589680583</v>
      </c>
      <c r="H64" s="46">
        <v>15708.5</v>
      </c>
      <c r="I64" s="87">
        <f t="shared" si="9"/>
        <v>5.0171881465448639E-2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7599.5</v>
      </c>
      <c r="F65" s="46">
        <v>12606.666666666666</v>
      </c>
      <c r="G65" s="48">
        <f t="shared" si="8"/>
        <v>0.65888106673684665</v>
      </c>
      <c r="H65" s="46">
        <v>12606.666666666666</v>
      </c>
      <c r="I65" s="87">
        <f t="shared" si="9"/>
        <v>0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3737.5</v>
      </c>
      <c r="F66" s="46">
        <v>6627.8571428571431</v>
      </c>
      <c r="G66" s="48">
        <f t="shared" si="8"/>
        <v>0.77333970377448646</v>
      </c>
      <c r="H66" s="46">
        <v>6424.166666666667</v>
      </c>
      <c r="I66" s="87">
        <f t="shared" si="9"/>
        <v>3.1706910290384145E-2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3286.4583333333335</v>
      </c>
      <c r="F67" s="58">
        <v>5427</v>
      </c>
      <c r="G67" s="51">
        <f t="shared" si="8"/>
        <v>0.65132171156893814</v>
      </c>
      <c r="H67" s="58">
        <v>5171</v>
      </c>
      <c r="I67" s="88">
        <f t="shared" si="9"/>
        <v>4.9506865209824016E-2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3685.5555555555557</v>
      </c>
      <c r="F69" s="43">
        <v>5582.7777777777774</v>
      </c>
      <c r="G69" s="45">
        <f>(F69-E69)/E69</f>
        <v>0.51477238468495612</v>
      </c>
      <c r="H69" s="43">
        <v>5538.333333333333</v>
      </c>
      <c r="I69" s="44">
        <f>(F69-H69)/H69</f>
        <v>8.0248771190690963E-3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2740.375</v>
      </c>
      <c r="F70" s="47">
        <v>4144.125</v>
      </c>
      <c r="G70" s="48">
        <f>(F70-E70)/E70</f>
        <v>0.51224741139442598</v>
      </c>
      <c r="H70" s="47">
        <v>3986.875</v>
      </c>
      <c r="I70" s="44">
        <f>(F70-H70)/H70</f>
        <v>3.9441918796049538E-2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1311.40625</v>
      </c>
      <c r="F71" s="47">
        <v>1625</v>
      </c>
      <c r="G71" s="48">
        <f>(F71-E71)/E71</f>
        <v>0.23912784463243178</v>
      </c>
      <c r="H71" s="47">
        <v>1637.5</v>
      </c>
      <c r="I71" s="44">
        <f>(F71-H71)/H71</f>
        <v>-7.6335877862595417E-3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2248.1875</v>
      </c>
      <c r="F72" s="47">
        <v>3310.5</v>
      </c>
      <c r="G72" s="48">
        <f>(F72-E72)/E72</f>
        <v>0.47251952962108368</v>
      </c>
      <c r="H72" s="47">
        <v>3448.3333333333335</v>
      </c>
      <c r="I72" s="44">
        <f>(F72-H72)/H72</f>
        <v>-3.9971000483325317E-2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1589.25</v>
      </c>
      <c r="F73" s="50">
        <v>2670.3333333333335</v>
      </c>
      <c r="G73" s="48">
        <f>(F73-E73)/E73</f>
        <v>0.68024749619841651</v>
      </c>
      <c r="H73" s="50">
        <v>2624.7777777777778</v>
      </c>
      <c r="I73" s="59">
        <f>(F73-H73)/H73</f>
        <v>1.7355966642678782E-2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1456.6666666666667</v>
      </c>
      <c r="F75" s="43">
        <v>1875.5</v>
      </c>
      <c r="G75" s="44">
        <f t="shared" ref="G75:G81" si="10">(F75-E75)/E75</f>
        <v>0.28752860411899306</v>
      </c>
      <c r="H75" s="43">
        <v>1875.5</v>
      </c>
      <c r="I75" s="45">
        <f t="shared" ref="I75:I81" si="11"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1196.6666666666667</v>
      </c>
      <c r="F76" s="32">
        <v>1835.7142857142858</v>
      </c>
      <c r="G76" s="48">
        <f t="shared" si="10"/>
        <v>0.53402307998408272</v>
      </c>
      <c r="H76" s="32">
        <v>1712.875</v>
      </c>
      <c r="I76" s="44">
        <f t="shared" si="11"/>
        <v>7.1715265687388619E-2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872.5625</v>
      </c>
      <c r="F77" s="47">
        <v>1223.5714285714287</v>
      </c>
      <c r="G77" s="48">
        <f t="shared" si="10"/>
        <v>0.40227368076376036</v>
      </c>
      <c r="H77" s="47">
        <v>1123.125</v>
      </c>
      <c r="I77" s="44">
        <f t="shared" si="11"/>
        <v>8.9434772239446778E-2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1501.3</v>
      </c>
      <c r="F78" s="47">
        <v>2114.2222222222222</v>
      </c>
      <c r="G78" s="48">
        <f t="shared" si="10"/>
        <v>0.40826098862467342</v>
      </c>
      <c r="H78" s="47">
        <v>2102.5555555555557</v>
      </c>
      <c r="I78" s="44">
        <f t="shared" si="11"/>
        <v>5.5488030439147405E-3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1927.175</v>
      </c>
      <c r="F79" s="61">
        <v>2727.5</v>
      </c>
      <c r="G79" s="48">
        <f t="shared" si="10"/>
        <v>0.41528402973263978</v>
      </c>
      <c r="H79" s="61">
        <v>2727.5</v>
      </c>
      <c r="I79" s="44">
        <f t="shared" si="11"/>
        <v>0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8830</v>
      </c>
      <c r="F80" s="61">
        <v>9999</v>
      </c>
      <c r="G80" s="48">
        <f t="shared" si="10"/>
        <v>0.13238958097395243</v>
      </c>
      <c r="H80" s="61">
        <v>10582.666666666666</v>
      </c>
      <c r="I80" s="44">
        <f t="shared" si="11"/>
        <v>-5.5153080509008384E-2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3924.3</v>
      </c>
      <c r="F81" s="50">
        <v>4102.5555555555557</v>
      </c>
      <c r="G81" s="51">
        <f t="shared" si="10"/>
        <v>4.5423529178593755E-2</v>
      </c>
      <c r="H81" s="50">
        <v>4102.5555555555557</v>
      </c>
      <c r="I81" s="56">
        <f t="shared" si="11"/>
        <v>0</v>
      </c>
    </row>
    <row r="82" spans="1:9" x14ac:dyDescent="0.25">
      <c r="F82" s="96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B20" zoomScaleNormal="100" workbookViewId="0">
      <selection activeCell="I41" sqref="I4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66" t="s">
        <v>203</v>
      </c>
      <c r="B9" s="166"/>
      <c r="C9" s="166"/>
      <c r="D9" s="166"/>
      <c r="E9" s="166"/>
      <c r="F9" s="166"/>
      <c r="G9" s="166"/>
      <c r="H9" s="166"/>
      <c r="I9" s="166"/>
    </row>
    <row r="10" spans="1:9" ht="18" x14ac:dyDescent="0.2">
      <c r="A10" s="2" t="s">
        <v>224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67" t="s">
        <v>3</v>
      </c>
      <c r="B12" s="173"/>
      <c r="C12" s="175" t="s">
        <v>0</v>
      </c>
      <c r="D12" s="169" t="s">
        <v>23</v>
      </c>
      <c r="E12" s="169" t="s">
        <v>217</v>
      </c>
      <c r="F12" s="177" t="s">
        <v>223</v>
      </c>
      <c r="G12" s="169" t="s">
        <v>197</v>
      </c>
      <c r="H12" s="177" t="s">
        <v>219</v>
      </c>
      <c r="I12" s="169" t="s">
        <v>187</v>
      </c>
    </row>
    <row r="13" spans="1:9" ht="30.75" customHeight="1" thickBot="1" x14ac:dyDescent="0.25">
      <c r="A13" s="168"/>
      <c r="B13" s="174"/>
      <c r="C13" s="176"/>
      <c r="D13" s="170"/>
      <c r="E13" s="170"/>
      <c r="F13" s="178"/>
      <c r="G13" s="170"/>
      <c r="H13" s="178"/>
      <c r="I13" s="170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6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1977.35</v>
      </c>
      <c r="F15" s="83">
        <v>2253.3339999999998</v>
      </c>
      <c r="G15" s="44">
        <f>(F15-E15)/E15</f>
        <v>0.13957266037878976</v>
      </c>
      <c r="H15" s="83">
        <v>2066.1</v>
      </c>
      <c r="I15" s="127">
        <f>(F15-H15)/H15</f>
        <v>9.0621944726779896E-2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1700.2249999999999</v>
      </c>
      <c r="F16" s="83">
        <v>2440</v>
      </c>
      <c r="G16" s="48">
        <f t="shared" ref="G16:G39" si="0">(F16-E16)/E16</f>
        <v>0.43510417738828694</v>
      </c>
      <c r="H16" s="83">
        <v>2783.2</v>
      </c>
      <c r="I16" s="48">
        <f>(F16-H16)/H16</f>
        <v>-0.12331129634952567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2439.4832500000002</v>
      </c>
      <c r="F17" s="83">
        <v>2575</v>
      </c>
      <c r="G17" s="48">
        <f t="shared" si="0"/>
        <v>5.5551416473140269E-2</v>
      </c>
      <c r="H17" s="83">
        <v>2666.6</v>
      </c>
      <c r="I17" s="48">
        <f t="shared" ref="I17:I29" si="1">(F17-H17)/H17</f>
        <v>-3.4350858771469255E-2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988.97499999999991</v>
      </c>
      <c r="F18" s="83">
        <v>1033.3340000000001</v>
      </c>
      <c r="G18" s="48">
        <f t="shared" si="0"/>
        <v>4.4853509947167677E-2</v>
      </c>
      <c r="H18" s="83">
        <v>912.7</v>
      </c>
      <c r="I18" s="48">
        <f t="shared" si="1"/>
        <v>0.13217267448230527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6402.2943611111114</v>
      </c>
      <c r="F19" s="83">
        <v>7125</v>
      </c>
      <c r="G19" s="48">
        <f t="shared" si="0"/>
        <v>0.11288228846189194</v>
      </c>
      <c r="H19" s="83">
        <v>6333.25</v>
      </c>
      <c r="I19" s="48">
        <f t="shared" si="1"/>
        <v>0.12501480282635297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1683.2375</v>
      </c>
      <c r="F20" s="83">
        <v>2291.6660000000002</v>
      </c>
      <c r="G20" s="48">
        <f t="shared" si="0"/>
        <v>0.36146325162076071</v>
      </c>
      <c r="H20" s="83">
        <v>3049.5</v>
      </c>
      <c r="I20" s="48">
        <f t="shared" si="1"/>
        <v>-0.24851090342679122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1263.5125</v>
      </c>
      <c r="F21" s="83">
        <v>1466.6659999999999</v>
      </c>
      <c r="G21" s="48">
        <f t="shared" si="0"/>
        <v>0.16078471720699233</v>
      </c>
      <c r="H21" s="83">
        <v>1491.6</v>
      </c>
      <c r="I21" s="48">
        <f t="shared" si="1"/>
        <v>-1.6716277822472494E-2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447.66249999999997</v>
      </c>
      <c r="F22" s="83">
        <v>385</v>
      </c>
      <c r="G22" s="48">
        <f t="shared" si="0"/>
        <v>-0.139977103286516</v>
      </c>
      <c r="H22" s="83">
        <v>431.666</v>
      </c>
      <c r="I22" s="48">
        <f t="shared" si="1"/>
        <v>-0.1081067306667655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532.71249999999998</v>
      </c>
      <c r="F23" s="83">
        <v>475</v>
      </c>
      <c r="G23" s="48">
        <f t="shared" si="0"/>
        <v>-0.10833704859563081</v>
      </c>
      <c r="H23" s="83">
        <v>514.5</v>
      </c>
      <c r="I23" s="48">
        <f t="shared" si="1"/>
        <v>-7.6773566569484933E-2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544.46249999999998</v>
      </c>
      <c r="F24" s="83">
        <v>521.66599999999994</v>
      </c>
      <c r="G24" s="48">
        <f t="shared" si="0"/>
        <v>-4.1869733911885643E-2</v>
      </c>
      <c r="H24" s="83">
        <v>550</v>
      </c>
      <c r="I24" s="48">
        <f t="shared" si="1"/>
        <v>-5.1516363636363749E-2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540.4</v>
      </c>
      <c r="F25" s="83">
        <v>516.66599999999994</v>
      </c>
      <c r="G25" s="48">
        <f t="shared" si="0"/>
        <v>-4.3919319022946039E-2</v>
      </c>
      <c r="H25" s="83">
        <v>491.666</v>
      </c>
      <c r="I25" s="48">
        <f t="shared" si="1"/>
        <v>5.0847526572917273E-2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1692.6</v>
      </c>
      <c r="F26" s="83">
        <v>1383.3340000000001</v>
      </c>
      <c r="G26" s="48">
        <f t="shared" si="0"/>
        <v>-0.18271653078104683</v>
      </c>
      <c r="H26" s="83">
        <v>1383.2</v>
      </c>
      <c r="I26" s="48">
        <f t="shared" si="1"/>
        <v>9.6876807403133716E-5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569.04999999999995</v>
      </c>
      <c r="F27" s="83">
        <v>541.66599999999994</v>
      </c>
      <c r="G27" s="48">
        <f t="shared" si="0"/>
        <v>-4.8122309111677385E-2</v>
      </c>
      <c r="H27" s="83">
        <v>491.666</v>
      </c>
      <c r="I27" s="48">
        <f t="shared" si="1"/>
        <v>0.10169505314583466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1475.8375000000001</v>
      </c>
      <c r="F28" s="83">
        <v>2385.4175</v>
      </c>
      <c r="G28" s="48">
        <f t="shared" si="0"/>
        <v>0.61631446551534286</v>
      </c>
      <c r="H28" s="83">
        <v>2592.1999999999998</v>
      </c>
      <c r="I28" s="48">
        <f t="shared" si="1"/>
        <v>-7.9771043900933494E-2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1349.2770833333334</v>
      </c>
      <c r="F29" s="83">
        <v>2583.3333333333335</v>
      </c>
      <c r="G29" s="48">
        <f t="shared" si="0"/>
        <v>0.91460550634367477</v>
      </c>
      <c r="H29" s="83">
        <v>2187.5</v>
      </c>
      <c r="I29" s="48">
        <f t="shared" si="1"/>
        <v>0.18095238095238103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1288.9749999999999</v>
      </c>
      <c r="F30" s="95">
        <v>1625</v>
      </c>
      <c r="G30" s="51">
        <f t="shared" si="0"/>
        <v>0.26069163482612162</v>
      </c>
      <c r="H30" s="95">
        <v>1500</v>
      </c>
      <c r="I30" s="51">
        <f>(F30-H30)/H30</f>
        <v>8.3333333333333329E-2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41"/>
      <c r="G31" s="41"/>
      <c r="H31" s="41"/>
      <c r="I31" s="128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2833.25</v>
      </c>
      <c r="F32" s="83">
        <v>2850</v>
      </c>
      <c r="G32" s="44">
        <f t="shared" si="0"/>
        <v>5.9119385864290124E-3</v>
      </c>
      <c r="H32" s="83">
        <v>2558.1999999999998</v>
      </c>
      <c r="I32" s="45">
        <f>(F32-H32)/H32</f>
        <v>0.11406457665546095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2666.5</v>
      </c>
      <c r="F33" s="83">
        <v>2650</v>
      </c>
      <c r="G33" s="48">
        <f t="shared" si="0"/>
        <v>-6.1878867429214328E-3</v>
      </c>
      <c r="H33" s="83">
        <v>2533.1999999999998</v>
      </c>
      <c r="I33" s="48">
        <f>(F33-H33)/H33</f>
        <v>4.610768987841473E-2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1641.675</v>
      </c>
      <c r="F34" s="83">
        <v>1825</v>
      </c>
      <c r="G34" s="48">
        <f>(F34-E34)/E34</f>
        <v>0.11166948391124921</v>
      </c>
      <c r="H34" s="83">
        <v>1812.5</v>
      </c>
      <c r="I34" s="48">
        <f>(F34-H34)/H34</f>
        <v>6.8965517241379309E-3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1504.1946250000001</v>
      </c>
      <c r="F35" s="83">
        <v>1950</v>
      </c>
      <c r="G35" s="48">
        <f t="shared" si="0"/>
        <v>0.29637479591445814</v>
      </c>
      <c r="H35" s="83">
        <v>1800</v>
      </c>
      <c r="I35" s="48">
        <f>(F35-H35)/H35</f>
        <v>8.3333333333333329E-2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1017.375</v>
      </c>
      <c r="F36" s="83">
        <v>1575</v>
      </c>
      <c r="G36" s="55">
        <f t="shared" si="0"/>
        <v>0.54810173239955773</v>
      </c>
      <c r="H36" s="83">
        <v>1633.2</v>
      </c>
      <c r="I36" s="48">
        <f>(F36-H36)/H36</f>
        <v>-3.5635562086700982E-2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6"/>
      <c r="F37" s="6"/>
      <c r="G37" s="6"/>
      <c r="H37" s="6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26476.772222222222</v>
      </c>
      <c r="F38" s="84">
        <v>34500</v>
      </c>
      <c r="G38" s="45">
        <f t="shared" si="0"/>
        <v>0.30302892325537334</v>
      </c>
      <c r="H38" s="84">
        <v>32800</v>
      </c>
      <c r="I38" s="45">
        <f>(F38-H38)/H38</f>
        <v>5.1829268292682924E-2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15531.244444444445</v>
      </c>
      <c r="F39" s="85">
        <v>23300</v>
      </c>
      <c r="G39" s="51">
        <f t="shared" si="0"/>
        <v>0.5002017438682741</v>
      </c>
      <c r="H39" s="85">
        <v>22000</v>
      </c>
      <c r="I39" s="51">
        <f>(F39-H39)/H39</f>
        <v>5.909090909090909E-2</v>
      </c>
    </row>
    <row r="40" spans="1:9" x14ac:dyDescent="0.25">
      <c r="F40" s="96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B20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66" t="s">
        <v>204</v>
      </c>
      <c r="B9" s="166"/>
      <c r="C9" s="166"/>
      <c r="D9" s="166"/>
      <c r="E9" s="166"/>
      <c r="F9" s="166"/>
      <c r="G9" s="166"/>
      <c r="H9" s="166"/>
      <c r="I9" s="166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167" t="s">
        <v>3</v>
      </c>
      <c r="B12" s="173"/>
      <c r="C12" s="175" t="s">
        <v>0</v>
      </c>
      <c r="D12" s="169" t="s">
        <v>221</v>
      </c>
      <c r="E12" s="177" t="s">
        <v>223</v>
      </c>
      <c r="F12" s="184" t="s">
        <v>186</v>
      </c>
      <c r="G12" s="169" t="s">
        <v>217</v>
      </c>
      <c r="H12" s="186" t="s">
        <v>225</v>
      </c>
      <c r="I12" s="182" t="s">
        <v>196</v>
      </c>
    </row>
    <row r="13" spans="1:9" ht="39.75" customHeight="1" thickBot="1" x14ac:dyDescent="0.25">
      <c r="A13" s="168"/>
      <c r="B13" s="174"/>
      <c r="C13" s="176"/>
      <c r="D13" s="170"/>
      <c r="E13" s="178"/>
      <c r="F13" s="185"/>
      <c r="G13" s="170"/>
      <c r="H13" s="187"/>
      <c r="I13" s="183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43">
        <v>2118.8000000000002</v>
      </c>
      <c r="E15" s="83">
        <v>2253.3339999999998</v>
      </c>
      <c r="F15" s="67">
        <f t="shared" ref="F15:F30" si="0">D15-E15</f>
        <v>-134.53399999999965</v>
      </c>
      <c r="G15" s="42">
        <v>1977.35</v>
      </c>
      <c r="H15" s="66">
        <f>AVERAGE(D15:E15)</f>
        <v>2186.067</v>
      </c>
      <c r="I15" s="69">
        <f>(H15-G15)/G15</f>
        <v>0.1055538978936456</v>
      </c>
    </row>
    <row r="16" spans="1:9" ht="16.5" customHeight="1" x14ac:dyDescent="0.3">
      <c r="A16" s="37"/>
      <c r="B16" s="34" t="s">
        <v>5</v>
      </c>
      <c r="C16" s="15" t="s">
        <v>164</v>
      </c>
      <c r="D16" s="47">
        <v>2494.2222222222222</v>
      </c>
      <c r="E16" s="83">
        <v>2440</v>
      </c>
      <c r="F16" s="71">
        <f t="shared" si="0"/>
        <v>54.222222222222172</v>
      </c>
      <c r="G16" s="46">
        <v>1700.2249999999999</v>
      </c>
      <c r="H16" s="68">
        <f t="shared" ref="H16:H30" si="1">AVERAGE(D16:E16)</f>
        <v>2467.1111111111113</v>
      </c>
      <c r="I16" s="72">
        <f t="shared" ref="I16:I39" si="2">(H16-G16)/G16</f>
        <v>0.45104977935926799</v>
      </c>
    </row>
    <row r="17" spans="1:9" ht="16.5" x14ac:dyDescent="0.3">
      <c r="A17" s="37"/>
      <c r="B17" s="34" t="s">
        <v>6</v>
      </c>
      <c r="C17" s="15" t="s">
        <v>165</v>
      </c>
      <c r="D17" s="47">
        <v>3020</v>
      </c>
      <c r="E17" s="83">
        <v>2575</v>
      </c>
      <c r="F17" s="71">
        <f t="shared" si="0"/>
        <v>445</v>
      </c>
      <c r="G17" s="46">
        <v>2439.4832500000002</v>
      </c>
      <c r="H17" s="68">
        <f t="shared" si="1"/>
        <v>2797.5</v>
      </c>
      <c r="I17" s="72">
        <f t="shared" si="2"/>
        <v>0.14675925731402326</v>
      </c>
    </row>
    <row r="18" spans="1:9" ht="16.5" x14ac:dyDescent="0.3">
      <c r="A18" s="37"/>
      <c r="B18" s="34" t="s">
        <v>7</v>
      </c>
      <c r="C18" s="15" t="s">
        <v>166</v>
      </c>
      <c r="D18" s="47">
        <v>1023.7</v>
      </c>
      <c r="E18" s="83">
        <v>1033.3340000000001</v>
      </c>
      <c r="F18" s="71">
        <f t="shared" si="0"/>
        <v>-9.6340000000000146</v>
      </c>
      <c r="G18" s="46">
        <v>988.97499999999991</v>
      </c>
      <c r="H18" s="68">
        <f t="shared" si="1"/>
        <v>1028.5170000000001</v>
      </c>
      <c r="I18" s="72">
        <f t="shared" si="2"/>
        <v>3.9982810485603933E-2</v>
      </c>
    </row>
    <row r="19" spans="1:9" ht="16.5" x14ac:dyDescent="0.3">
      <c r="A19" s="37"/>
      <c r="B19" s="34" t="s">
        <v>8</v>
      </c>
      <c r="C19" s="15" t="s">
        <v>167</v>
      </c>
      <c r="D19" s="47">
        <v>7623.5</v>
      </c>
      <c r="E19" s="83">
        <v>7125</v>
      </c>
      <c r="F19" s="71">
        <f t="shared" si="0"/>
        <v>498.5</v>
      </c>
      <c r="G19" s="46">
        <v>6402.2943611111114</v>
      </c>
      <c r="H19" s="68">
        <f t="shared" si="1"/>
        <v>7374.25</v>
      </c>
      <c r="I19" s="72">
        <f t="shared" si="2"/>
        <v>0.15181364430738339</v>
      </c>
    </row>
    <row r="20" spans="1:9" ht="16.5" x14ac:dyDescent="0.3">
      <c r="A20" s="37"/>
      <c r="B20" s="34" t="s">
        <v>9</v>
      </c>
      <c r="C20" s="15" t="s">
        <v>168</v>
      </c>
      <c r="D20" s="47">
        <v>2413.8000000000002</v>
      </c>
      <c r="E20" s="83">
        <v>2291.6660000000002</v>
      </c>
      <c r="F20" s="71">
        <f t="shared" si="0"/>
        <v>122.13400000000001</v>
      </c>
      <c r="G20" s="46">
        <v>1683.2375</v>
      </c>
      <c r="H20" s="68">
        <f t="shared" si="1"/>
        <v>2352.7330000000002</v>
      </c>
      <c r="I20" s="72">
        <f t="shared" si="2"/>
        <v>0.3977427427799109</v>
      </c>
    </row>
    <row r="21" spans="1:9" ht="16.5" x14ac:dyDescent="0.3">
      <c r="A21" s="37"/>
      <c r="B21" s="34" t="s">
        <v>10</v>
      </c>
      <c r="C21" s="15" t="s">
        <v>169</v>
      </c>
      <c r="D21" s="47">
        <v>1789.8</v>
      </c>
      <c r="E21" s="83">
        <v>1466.6659999999999</v>
      </c>
      <c r="F21" s="71">
        <f t="shared" si="0"/>
        <v>323.13400000000001</v>
      </c>
      <c r="G21" s="46">
        <v>1263.5125</v>
      </c>
      <c r="H21" s="68">
        <f t="shared" si="1"/>
        <v>1628.2329999999999</v>
      </c>
      <c r="I21" s="72">
        <f t="shared" si="2"/>
        <v>0.28865602833371246</v>
      </c>
    </row>
    <row r="22" spans="1:9" ht="16.5" x14ac:dyDescent="0.3">
      <c r="A22" s="37"/>
      <c r="B22" s="34" t="s">
        <v>11</v>
      </c>
      <c r="C22" s="15" t="s">
        <v>170</v>
      </c>
      <c r="D22" s="47">
        <v>475</v>
      </c>
      <c r="E22" s="83">
        <v>385</v>
      </c>
      <c r="F22" s="71">
        <f t="shared" si="0"/>
        <v>90</v>
      </c>
      <c r="G22" s="46">
        <v>447.66249999999997</v>
      </c>
      <c r="H22" s="68">
        <f t="shared" si="1"/>
        <v>430</v>
      </c>
      <c r="I22" s="72">
        <f t="shared" si="2"/>
        <v>-3.9454946527797095E-2</v>
      </c>
    </row>
    <row r="23" spans="1:9" ht="16.5" x14ac:dyDescent="0.3">
      <c r="A23" s="37"/>
      <c r="B23" s="34" t="s">
        <v>12</v>
      </c>
      <c r="C23" s="15" t="s">
        <v>171</v>
      </c>
      <c r="D23" s="47">
        <v>505</v>
      </c>
      <c r="E23" s="83">
        <v>475</v>
      </c>
      <c r="F23" s="71">
        <f t="shared" si="0"/>
        <v>30</v>
      </c>
      <c r="G23" s="46">
        <v>532.71249999999998</v>
      </c>
      <c r="H23" s="68">
        <f t="shared" si="1"/>
        <v>490</v>
      </c>
      <c r="I23" s="72">
        <f t="shared" si="2"/>
        <v>-8.0179271182861264E-2</v>
      </c>
    </row>
    <row r="24" spans="1:9" ht="16.5" x14ac:dyDescent="0.3">
      <c r="A24" s="37"/>
      <c r="B24" s="34" t="s">
        <v>13</v>
      </c>
      <c r="C24" s="15" t="s">
        <v>172</v>
      </c>
      <c r="D24" s="47">
        <v>491.66666666666669</v>
      </c>
      <c r="E24" s="83">
        <v>521.66599999999994</v>
      </c>
      <c r="F24" s="71">
        <f t="shared" si="0"/>
        <v>-29.999333333333254</v>
      </c>
      <c r="G24" s="46">
        <v>544.46249999999998</v>
      </c>
      <c r="H24" s="68">
        <f t="shared" si="1"/>
        <v>506.66633333333334</v>
      </c>
      <c r="I24" s="72">
        <f t="shared" si="2"/>
        <v>-6.9419228443954609E-2</v>
      </c>
    </row>
    <row r="25" spans="1:9" ht="16.5" x14ac:dyDescent="0.3">
      <c r="A25" s="37"/>
      <c r="B25" s="34" t="s">
        <v>14</v>
      </c>
      <c r="C25" s="15" t="s">
        <v>173</v>
      </c>
      <c r="D25" s="47">
        <v>517.5</v>
      </c>
      <c r="E25" s="83">
        <v>516.66599999999994</v>
      </c>
      <c r="F25" s="71">
        <f t="shared" si="0"/>
        <v>0.83400000000006003</v>
      </c>
      <c r="G25" s="46">
        <v>540.4</v>
      </c>
      <c r="H25" s="68">
        <f t="shared" si="1"/>
        <v>517.08299999999997</v>
      </c>
      <c r="I25" s="72">
        <f t="shared" si="2"/>
        <v>-4.3147668393782396E-2</v>
      </c>
    </row>
    <row r="26" spans="1:9" ht="16.5" x14ac:dyDescent="0.3">
      <c r="A26" s="37"/>
      <c r="B26" s="34" t="s">
        <v>15</v>
      </c>
      <c r="C26" s="15" t="s">
        <v>174</v>
      </c>
      <c r="D26" s="47">
        <v>1958.8</v>
      </c>
      <c r="E26" s="83">
        <v>1383.3340000000001</v>
      </c>
      <c r="F26" s="71">
        <f t="shared" si="0"/>
        <v>575.46599999999989</v>
      </c>
      <c r="G26" s="46">
        <v>1692.6</v>
      </c>
      <c r="H26" s="68">
        <f t="shared" si="1"/>
        <v>1671.067</v>
      </c>
      <c r="I26" s="72">
        <f t="shared" si="2"/>
        <v>-1.2721848044428632E-2</v>
      </c>
    </row>
    <row r="27" spans="1:9" ht="16.5" x14ac:dyDescent="0.3">
      <c r="A27" s="37"/>
      <c r="B27" s="34" t="s">
        <v>16</v>
      </c>
      <c r="C27" s="15" t="s">
        <v>175</v>
      </c>
      <c r="D27" s="47">
        <v>466.66666666666669</v>
      </c>
      <c r="E27" s="83">
        <v>541.66599999999994</v>
      </c>
      <c r="F27" s="71">
        <f t="shared" si="0"/>
        <v>-74.999333333333254</v>
      </c>
      <c r="G27" s="46">
        <v>569.04999999999995</v>
      </c>
      <c r="H27" s="68">
        <f t="shared" si="1"/>
        <v>504.16633333333334</v>
      </c>
      <c r="I27" s="72">
        <f t="shared" si="2"/>
        <v>-0.11402102920071455</v>
      </c>
    </row>
    <row r="28" spans="1:9" ht="16.5" x14ac:dyDescent="0.3">
      <c r="A28" s="37"/>
      <c r="B28" s="34" t="s">
        <v>17</v>
      </c>
      <c r="C28" s="15" t="s">
        <v>176</v>
      </c>
      <c r="D28" s="47">
        <v>2224.8000000000002</v>
      </c>
      <c r="E28" s="83">
        <v>2385.4175</v>
      </c>
      <c r="F28" s="71">
        <f t="shared" si="0"/>
        <v>-160.61749999999984</v>
      </c>
      <c r="G28" s="46">
        <v>1475.8375000000001</v>
      </c>
      <c r="H28" s="68">
        <f t="shared" si="1"/>
        <v>2305.1087500000003</v>
      </c>
      <c r="I28" s="72">
        <f t="shared" si="2"/>
        <v>0.56189875240329656</v>
      </c>
    </row>
    <row r="29" spans="1:9" ht="16.5" x14ac:dyDescent="0.3">
      <c r="A29" s="37"/>
      <c r="B29" s="34" t="s">
        <v>18</v>
      </c>
      <c r="C29" s="15" t="s">
        <v>177</v>
      </c>
      <c r="D29" s="47">
        <v>2175.5555555555557</v>
      </c>
      <c r="E29" s="83">
        <v>2583.3333333333335</v>
      </c>
      <c r="F29" s="71">
        <f t="shared" si="0"/>
        <v>-407.77777777777783</v>
      </c>
      <c r="G29" s="46">
        <v>1349.2770833333334</v>
      </c>
      <c r="H29" s="68">
        <f t="shared" si="1"/>
        <v>2379.4444444444443</v>
      </c>
      <c r="I29" s="72">
        <f t="shared" si="2"/>
        <v>0.76349578143439967</v>
      </c>
    </row>
    <row r="30" spans="1:9" ht="17.25" thickBot="1" x14ac:dyDescent="0.35">
      <c r="A30" s="38"/>
      <c r="B30" s="36" t="s">
        <v>19</v>
      </c>
      <c r="C30" s="16" t="s">
        <v>178</v>
      </c>
      <c r="D30" s="50">
        <v>1628.8</v>
      </c>
      <c r="E30" s="95">
        <v>1625</v>
      </c>
      <c r="F30" s="74">
        <f t="shared" si="0"/>
        <v>3.7999999999999545</v>
      </c>
      <c r="G30" s="49">
        <v>1288.9749999999999</v>
      </c>
      <c r="H30" s="107">
        <f t="shared" si="1"/>
        <v>1626.9</v>
      </c>
      <c r="I30" s="75">
        <f t="shared" si="2"/>
        <v>0.26216567427607224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76"/>
      <c r="E31" s="76"/>
      <c r="F31" s="76"/>
      <c r="G31" s="76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2643</v>
      </c>
      <c r="E32" s="83">
        <v>2850</v>
      </c>
      <c r="F32" s="67">
        <f>D32-E32</f>
        <v>-207</v>
      </c>
      <c r="G32" s="54">
        <v>2382.1104999999998</v>
      </c>
      <c r="H32" s="68">
        <f>AVERAGE(D32:E32)</f>
        <v>2746.5</v>
      </c>
      <c r="I32" s="78">
        <f t="shared" si="2"/>
        <v>0.15296918425908465</v>
      </c>
    </row>
    <row r="33" spans="1:9" ht="16.5" x14ac:dyDescent="0.3">
      <c r="A33" s="37"/>
      <c r="B33" s="34" t="s">
        <v>27</v>
      </c>
      <c r="C33" s="15" t="s">
        <v>180</v>
      </c>
      <c r="D33" s="47">
        <v>2770</v>
      </c>
      <c r="E33" s="83">
        <v>2650</v>
      </c>
      <c r="F33" s="79">
        <f>D33-E33</f>
        <v>120</v>
      </c>
      <c r="G33" s="46">
        <v>2222.00425</v>
      </c>
      <c r="H33" s="68">
        <f>AVERAGE(D33:E33)</f>
        <v>2710</v>
      </c>
      <c r="I33" s="72">
        <f t="shared" si="2"/>
        <v>0.21961962944040275</v>
      </c>
    </row>
    <row r="34" spans="1:9" ht="16.5" x14ac:dyDescent="0.3">
      <c r="A34" s="37"/>
      <c r="B34" s="39" t="s">
        <v>28</v>
      </c>
      <c r="C34" s="15" t="s">
        <v>181</v>
      </c>
      <c r="D34" s="47">
        <v>1809.8</v>
      </c>
      <c r="E34" s="83">
        <v>1825</v>
      </c>
      <c r="F34" s="71">
        <f>D34-E34</f>
        <v>-15.200000000000045</v>
      </c>
      <c r="G34" s="46">
        <v>1641.675</v>
      </c>
      <c r="H34" s="68">
        <f>AVERAGE(D34:E34)</f>
        <v>1817.4</v>
      </c>
      <c r="I34" s="72">
        <f t="shared" si="2"/>
        <v>0.10704006578646817</v>
      </c>
    </row>
    <row r="35" spans="1:9" ht="16.5" x14ac:dyDescent="0.3">
      <c r="A35" s="37"/>
      <c r="B35" s="34" t="s">
        <v>29</v>
      </c>
      <c r="C35" s="15" t="s">
        <v>182</v>
      </c>
      <c r="D35" s="47">
        <v>1708</v>
      </c>
      <c r="E35" s="83">
        <v>1950</v>
      </c>
      <c r="F35" s="79">
        <f>D35-E35</f>
        <v>-242</v>
      </c>
      <c r="G35" s="46">
        <v>1504.1946250000001</v>
      </c>
      <c r="H35" s="68">
        <f>AVERAGE(D35:E35)</f>
        <v>1829</v>
      </c>
      <c r="I35" s="72">
        <f t="shared" si="2"/>
        <v>0.2159330778089969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2038</v>
      </c>
      <c r="E36" s="83">
        <v>1575</v>
      </c>
      <c r="F36" s="71">
        <f>D36-E36</f>
        <v>463</v>
      </c>
      <c r="G36" s="49">
        <v>1017.375</v>
      </c>
      <c r="H36" s="68">
        <f>AVERAGE(D36:E36)</f>
        <v>1806.5</v>
      </c>
      <c r="I36" s="80">
        <f t="shared" si="2"/>
        <v>0.7756481140189212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41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34930.888888888891</v>
      </c>
      <c r="E38" s="84">
        <v>34500</v>
      </c>
      <c r="F38" s="67">
        <f>D38-E38</f>
        <v>430.88888888889051</v>
      </c>
      <c r="G38" s="46">
        <v>26476.772222222222</v>
      </c>
      <c r="H38" s="67">
        <f>AVERAGE(D38:E38)</f>
        <v>34715.444444444445</v>
      </c>
      <c r="I38" s="78">
        <f t="shared" si="2"/>
        <v>0.31116603463119358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21470.888888888891</v>
      </c>
      <c r="E39" s="85">
        <v>23300</v>
      </c>
      <c r="F39" s="74">
        <f>D39-E39</f>
        <v>-1829.1111111111095</v>
      </c>
      <c r="G39" s="46">
        <v>15531.244444444445</v>
      </c>
      <c r="H39" s="81">
        <f>AVERAGE(D39:E39)</f>
        <v>22385.444444444445</v>
      </c>
      <c r="I39" s="75">
        <f t="shared" si="2"/>
        <v>0.44131685806102683</v>
      </c>
    </row>
    <row r="40" spans="1:9" ht="15.75" customHeight="1" thickBot="1" x14ac:dyDescent="0.25">
      <c r="A40" s="179"/>
      <c r="B40" s="180"/>
      <c r="C40" s="181"/>
      <c r="D40" s="86">
        <f>SUM(D15:D39)</f>
        <v>98298.188888888893</v>
      </c>
      <c r="E40" s="86">
        <f>SUM(E15:E39)</f>
        <v>98252.082833333334</v>
      </c>
      <c r="F40" s="86">
        <f>SUM(F15:F39)</f>
        <v>46.106055555559351</v>
      </c>
      <c r="G40" s="86">
        <f>SUM(G15:G39)</f>
        <v>75671.430736111113</v>
      </c>
      <c r="H40" s="86">
        <f>AVERAGE(D40:E40)</f>
        <v>98275.135861111106</v>
      </c>
      <c r="I40" s="75">
        <f>(H40-G40)/G40</f>
        <v>0.29870857343540741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3"/>
  <sheetViews>
    <sheetView rightToLeft="1" topLeftCell="B67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66" t="s">
        <v>201</v>
      </c>
      <c r="B9" s="166"/>
      <c r="C9" s="166"/>
      <c r="D9" s="166"/>
      <c r="E9" s="166"/>
      <c r="F9" s="166"/>
      <c r="G9" s="166"/>
      <c r="H9" s="166"/>
      <c r="I9" s="166"/>
    </row>
    <row r="10" spans="1:9" ht="18" x14ac:dyDescent="0.2">
      <c r="A10" s="2" t="s">
        <v>224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67" t="s">
        <v>3</v>
      </c>
      <c r="B13" s="173"/>
      <c r="C13" s="175" t="s">
        <v>0</v>
      </c>
      <c r="D13" s="169" t="s">
        <v>23</v>
      </c>
      <c r="E13" s="169" t="s">
        <v>217</v>
      </c>
      <c r="F13" s="186" t="s">
        <v>225</v>
      </c>
      <c r="G13" s="169" t="s">
        <v>197</v>
      </c>
      <c r="H13" s="186" t="s">
        <v>220</v>
      </c>
      <c r="I13" s="169" t="s">
        <v>187</v>
      </c>
    </row>
    <row r="14" spans="1:9" ht="33.75" customHeight="1" thickBot="1" x14ac:dyDescent="0.25">
      <c r="A14" s="168"/>
      <c r="B14" s="174"/>
      <c r="C14" s="176"/>
      <c r="D14" s="189"/>
      <c r="E14" s="170"/>
      <c r="F14" s="187"/>
      <c r="G14" s="188"/>
      <c r="H14" s="187"/>
      <c r="I14" s="188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1977.35</v>
      </c>
      <c r="F16" s="42">
        <v>2186.067</v>
      </c>
      <c r="G16" s="21">
        <f>(F16-E16)/E16</f>
        <v>0.1055538978936456</v>
      </c>
      <c r="H16" s="42">
        <v>2022.05</v>
      </c>
      <c r="I16" s="21">
        <f>(F16-H16)/H16</f>
        <v>8.1114215771123391E-2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1700.2249999999999</v>
      </c>
      <c r="F17" s="46">
        <v>2467.1111111111113</v>
      </c>
      <c r="G17" s="21">
        <f t="shared" ref="G17:G80" si="0">(F17-E17)/E17</f>
        <v>0.45104977935926799</v>
      </c>
      <c r="H17" s="46">
        <v>2622.0444444444443</v>
      </c>
      <c r="I17" s="21">
        <f>(F17-H17)/H17</f>
        <v>-5.9088751779781533E-2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2439.4832500000002</v>
      </c>
      <c r="F18" s="46">
        <v>2797.5</v>
      </c>
      <c r="G18" s="21">
        <f t="shared" si="0"/>
        <v>0.14675925731402326</v>
      </c>
      <c r="H18" s="46">
        <v>2786.1571428571428</v>
      </c>
      <c r="I18" s="21">
        <f t="shared" ref="I18:I31" si="1">(F18-H18)/H18</f>
        <v>4.0711476637047489E-3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988.97499999999991</v>
      </c>
      <c r="F19" s="46">
        <v>1028.5170000000001</v>
      </c>
      <c r="G19" s="21">
        <f t="shared" si="0"/>
        <v>3.9982810485603933E-2</v>
      </c>
      <c r="H19" s="46">
        <v>953.65000000000009</v>
      </c>
      <c r="I19" s="21">
        <f t="shared" si="1"/>
        <v>7.8505741099984219E-2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6402.2943611111114</v>
      </c>
      <c r="F20" s="46">
        <v>7374.25</v>
      </c>
      <c r="G20" s="21">
        <f>(F20-E20)/E20</f>
        <v>0.15181364430738339</v>
      </c>
      <c r="H20" s="46">
        <v>6962.75</v>
      </c>
      <c r="I20" s="21">
        <f t="shared" si="1"/>
        <v>5.9100211841585579E-2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1683.2375</v>
      </c>
      <c r="F21" s="46">
        <v>2352.7330000000002</v>
      </c>
      <c r="G21" s="21">
        <f t="shared" si="0"/>
        <v>0.3977427427799109</v>
      </c>
      <c r="H21" s="46">
        <v>2781.15</v>
      </c>
      <c r="I21" s="21">
        <f t="shared" si="1"/>
        <v>-0.15404311166244175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1263.5125</v>
      </c>
      <c r="F22" s="46">
        <v>1628.2329999999999</v>
      </c>
      <c r="G22" s="21">
        <f t="shared" si="0"/>
        <v>0.28865602833371246</v>
      </c>
      <c r="H22" s="46">
        <v>1407.1999999999998</v>
      </c>
      <c r="I22" s="21">
        <f t="shared" si="1"/>
        <v>0.15707291074474145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447.66249999999997</v>
      </c>
      <c r="F23" s="46">
        <v>430</v>
      </c>
      <c r="G23" s="21">
        <f t="shared" si="0"/>
        <v>-3.9454946527797095E-2</v>
      </c>
      <c r="H23" s="46">
        <v>454.08299999999997</v>
      </c>
      <c r="I23" s="21">
        <f t="shared" si="1"/>
        <v>-5.3036559395528947E-2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532.71249999999998</v>
      </c>
      <c r="F24" s="46">
        <v>490</v>
      </c>
      <c r="G24" s="21">
        <f t="shared" si="0"/>
        <v>-8.0179271182861264E-2</v>
      </c>
      <c r="H24" s="46">
        <v>517.25</v>
      </c>
      <c r="I24" s="21">
        <f t="shared" si="1"/>
        <v>-5.2682455292411792E-2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544.46249999999998</v>
      </c>
      <c r="F25" s="46">
        <v>506.66633333333334</v>
      </c>
      <c r="G25" s="21">
        <f t="shared" si="0"/>
        <v>-6.9419228443954609E-2</v>
      </c>
      <c r="H25" s="46">
        <v>537.5</v>
      </c>
      <c r="I25" s="21">
        <f t="shared" si="1"/>
        <v>-5.7364961240310063E-2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540.4</v>
      </c>
      <c r="F26" s="46">
        <v>517.08299999999997</v>
      </c>
      <c r="G26" s="21">
        <f t="shared" si="0"/>
        <v>-4.3147668393782396E-2</v>
      </c>
      <c r="H26" s="46">
        <v>505.83299999999997</v>
      </c>
      <c r="I26" s="21">
        <f t="shared" si="1"/>
        <v>2.2240541838907307E-2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1692.6</v>
      </c>
      <c r="F27" s="46">
        <v>1671.067</v>
      </c>
      <c r="G27" s="21">
        <f t="shared" si="0"/>
        <v>-1.2721848044428632E-2</v>
      </c>
      <c r="H27" s="46">
        <v>1671</v>
      </c>
      <c r="I27" s="21">
        <f t="shared" si="1"/>
        <v>4.0095751047281436E-5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569.04999999999995</v>
      </c>
      <c r="F28" s="46">
        <v>504.16633333333334</v>
      </c>
      <c r="G28" s="21">
        <f t="shared" si="0"/>
        <v>-0.11402102920071455</v>
      </c>
      <c r="H28" s="46">
        <v>495.83299999999997</v>
      </c>
      <c r="I28" s="21">
        <f t="shared" si="1"/>
        <v>1.6806733987720406E-2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1475.8375000000001</v>
      </c>
      <c r="F29" s="46">
        <v>2305.1087500000003</v>
      </c>
      <c r="G29" s="21">
        <f t="shared" si="0"/>
        <v>0.56189875240329656</v>
      </c>
      <c r="H29" s="46">
        <v>2308</v>
      </c>
      <c r="I29" s="21">
        <f t="shared" si="1"/>
        <v>-1.2527079722702221E-3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1349.2770833333334</v>
      </c>
      <c r="F30" s="46">
        <v>2379.4444444444443</v>
      </c>
      <c r="G30" s="21">
        <f t="shared" si="0"/>
        <v>0.76349578143439967</v>
      </c>
      <c r="H30" s="46">
        <v>2106.5277777777778</v>
      </c>
      <c r="I30" s="21">
        <f t="shared" si="1"/>
        <v>0.12955759214083198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1288.9749999999999</v>
      </c>
      <c r="F31" s="49">
        <v>1626.9</v>
      </c>
      <c r="G31" s="23">
        <f t="shared" si="0"/>
        <v>0.26216567427607224</v>
      </c>
      <c r="H31" s="49">
        <v>1516.9</v>
      </c>
      <c r="I31" s="23">
        <f t="shared" si="1"/>
        <v>7.2516316171138503E-2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2382.1104999999998</v>
      </c>
      <c r="F33" s="54">
        <v>2746.5</v>
      </c>
      <c r="G33" s="21">
        <f t="shared" si="0"/>
        <v>0.15296918425908465</v>
      </c>
      <c r="H33" s="54">
        <v>2587.6</v>
      </c>
      <c r="I33" s="21">
        <f>(F33-H33)/H33</f>
        <v>6.1408254753439515E-2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2222.00425</v>
      </c>
      <c r="F34" s="46">
        <v>2710</v>
      </c>
      <c r="G34" s="21">
        <f t="shared" si="0"/>
        <v>0.21961962944040275</v>
      </c>
      <c r="H34" s="46">
        <v>2706.6</v>
      </c>
      <c r="I34" s="21">
        <f>(F34-H34)/H34</f>
        <v>1.256188576073336E-3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1641.675</v>
      </c>
      <c r="F35" s="46">
        <v>1817.4</v>
      </c>
      <c r="G35" s="21">
        <f t="shared" si="0"/>
        <v>0.10704006578646817</v>
      </c>
      <c r="H35" s="46">
        <v>1707.65</v>
      </c>
      <c r="I35" s="21">
        <f>(F35-H35)/H35</f>
        <v>6.4269610283137643E-2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1504.1946250000001</v>
      </c>
      <c r="F36" s="46">
        <v>1829</v>
      </c>
      <c r="G36" s="21">
        <f t="shared" si="0"/>
        <v>0.2159330778089969</v>
      </c>
      <c r="H36" s="46">
        <v>1633.9</v>
      </c>
      <c r="I36" s="21">
        <f>(F36-H36)/H36</f>
        <v>0.11940755248179197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1017.375</v>
      </c>
      <c r="F37" s="49">
        <v>1806.5</v>
      </c>
      <c r="G37" s="23">
        <f t="shared" si="0"/>
        <v>0.7756481140189212</v>
      </c>
      <c r="H37" s="49">
        <v>1644.75</v>
      </c>
      <c r="I37" s="23">
        <f>(F37-H37)/H37</f>
        <v>9.834321325429396E-2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2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26476.772222222222</v>
      </c>
      <c r="F39" s="46">
        <v>34715.444444444445</v>
      </c>
      <c r="G39" s="21">
        <f t="shared" si="0"/>
        <v>0.31116603463119358</v>
      </c>
      <c r="H39" s="46">
        <v>34137.666666666672</v>
      </c>
      <c r="I39" s="21">
        <f t="shared" ref="I39:I44" si="2">(F39-H39)/H39</f>
        <v>1.6924934659987706E-2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15531.244444444445</v>
      </c>
      <c r="F40" s="46">
        <v>22385.444444444445</v>
      </c>
      <c r="G40" s="21">
        <f t="shared" si="0"/>
        <v>0.44131685806102683</v>
      </c>
      <c r="H40" s="46">
        <v>22041</v>
      </c>
      <c r="I40" s="21">
        <f t="shared" si="2"/>
        <v>1.5627441787779379E-2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10705.6875</v>
      </c>
      <c r="F41" s="57">
        <v>18672.25</v>
      </c>
      <c r="G41" s="21">
        <f t="shared" si="0"/>
        <v>0.74414300809733147</v>
      </c>
      <c r="H41" s="57">
        <v>16853.5</v>
      </c>
      <c r="I41" s="21">
        <f t="shared" si="2"/>
        <v>0.10791526982525884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5575</v>
      </c>
      <c r="F42" s="47">
        <v>5961.2</v>
      </c>
      <c r="G42" s="21">
        <f t="shared" si="0"/>
        <v>6.9273542600896826E-2</v>
      </c>
      <c r="H42" s="47">
        <v>5961.2</v>
      </c>
      <c r="I42" s="21">
        <f t="shared" si="2"/>
        <v>0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9966.3333333333321</v>
      </c>
      <c r="F43" s="47">
        <v>16815.25</v>
      </c>
      <c r="G43" s="21">
        <f t="shared" si="0"/>
        <v>0.68720525770092666</v>
      </c>
      <c r="H43" s="47">
        <v>16815.333333333332</v>
      </c>
      <c r="I43" s="21">
        <f t="shared" si="2"/>
        <v>-4.9557943146406461E-6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161</v>
      </c>
      <c r="E44" s="50">
        <v>12781.25</v>
      </c>
      <c r="F44" s="50">
        <v>14615</v>
      </c>
      <c r="G44" s="31">
        <f t="shared" si="0"/>
        <v>0.1434718826405868</v>
      </c>
      <c r="H44" s="50">
        <v>14375</v>
      </c>
      <c r="I44" s="31">
        <f t="shared" si="2"/>
        <v>1.6695652173913042E-2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30"/>
      <c r="G45" s="41"/>
      <c r="H45" s="13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6573.6666666666661</v>
      </c>
      <c r="F46" s="43">
        <v>9432.5</v>
      </c>
      <c r="G46" s="21">
        <f t="shared" si="0"/>
        <v>0.43489173976978868</v>
      </c>
      <c r="H46" s="43">
        <v>8758.5</v>
      </c>
      <c r="I46" s="21">
        <f t="shared" ref="I46:I51" si="3">(F46-H46)/H46</f>
        <v>7.6953816292744198E-2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6035.333333333333</v>
      </c>
      <c r="F47" s="47">
        <v>6713.333333333333</v>
      </c>
      <c r="G47" s="21">
        <f t="shared" si="0"/>
        <v>0.11233845134209655</v>
      </c>
      <c r="H47" s="47">
        <v>6585</v>
      </c>
      <c r="I47" s="21">
        <f t="shared" si="3"/>
        <v>1.9488737028600309E-2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19026.428571428572</v>
      </c>
      <c r="F48" s="47">
        <v>23820</v>
      </c>
      <c r="G48" s="21">
        <f t="shared" si="0"/>
        <v>0.2519427863498141</v>
      </c>
      <c r="H48" s="47">
        <v>23137.5</v>
      </c>
      <c r="I48" s="21">
        <f t="shared" si="3"/>
        <v>2.9497568881685577E-2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19130.892500000002</v>
      </c>
      <c r="F49" s="47">
        <v>24403.162571428573</v>
      </c>
      <c r="G49" s="21">
        <f t="shared" si="0"/>
        <v>0.27558934176377659</v>
      </c>
      <c r="H49" s="47">
        <v>24015.407142857144</v>
      </c>
      <c r="I49" s="21">
        <f t="shared" si="3"/>
        <v>1.61461109638842E-2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2254.7619047619046</v>
      </c>
      <c r="F50" s="47">
        <v>2648</v>
      </c>
      <c r="G50" s="21">
        <f t="shared" si="0"/>
        <v>0.17440337909186915</v>
      </c>
      <c r="H50" s="47">
        <v>2588</v>
      </c>
      <c r="I50" s="21">
        <f t="shared" si="3"/>
        <v>2.3183925811437404E-2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27573.5</v>
      </c>
      <c r="F51" s="50">
        <v>42916.3</v>
      </c>
      <c r="G51" s="31">
        <f t="shared" si="0"/>
        <v>0.55643280686166074</v>
      </c>
      <c r="H51" s="50">
        <v>41490.300000000003</v>
      </c>
      <c r="I51" s="31">
        <f t="shared" si="3"/>
        <v>3.4369479131266825E-2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8" t="s">
        <v>38</v>
      </c>
      <c r="C53" s="19" t="s">
        <v>115</v>
      </c>
      <c r="D53" s="20" t="s">
        <v>114</v>
      </c>
      <c r="E53" s="43">
        <v>3750</v>
      </c>
      <c r="F53" s="66">
        <v>4750</v>
      </c>
      <c r="G53" s="22">
        <f t="shared" si="0"/>
        <v>0.26666666666666666</v>
      </c>
      <c r="H53" s="66">
        <v>4500</v>
      </c>
      <c r="I53" s="22">
        <f t="shared" ref="I53:I61" si="4">(F53-H53)/H53</f>
        <v>5.5555555555555552E-2</v>
      </c>
    </row>
    <row r="54" spans="1:9" ht="16.5" x14ac:dyDescent="0.3">
      <c r="A54" s="37"/>
      <c r="B54" s="99" t="s">
        <v>39</v>
      </c>
      <c r="C54" s="15" t="s">
        <v>116</v>
      </c>
      <c r="D54" s="11" t="s">
        <v>114</v>
      </c>
      <c r="E54" s="47">
        <v>3600.25</v>
      </c>
      <c r="F54" s="70">
        <v>6201.8571428571431</v>
      </c>
      <c r="G54" s="21">
        <f t="shared" si="0"/>
        <v>0.72261846895552895</v>
      </c>
      <c r="H54" s="70">
        <v>5866.1428571428569</v>
      </c>
      <c r="I54" s="21">
        <f t="shared" si="4"/>
        <v>5.7229135718286625E-2</v>
      </c>
    </row>
    <row r="55" spans="1:9" ht="16.5" x14ac:dyDescent="0.3">
      <c r="A55" s="37"/>
      <c r="B55" s="99" t="s">
        <v>40</v>
      </c>
      <c r="C55" s="15" t="s">
        <v>117</v>
      </c>
      <c r="D55" s="11" t="s">
        <v>114</v>
      </c>
      <c r="E55" s="47">
        <v>2568.75</v>
      </c>
      <c r="F55" s="70">
        <v>4554.6000000000004</v>
      </c>
      <c r="G55" s="21">
        <f t="shared" si="0"/>
        <v>0.77308029197080308</v>
      </c>
      <c r="H55" s="70">
        <v>4154.6000000000004</v>
      </c>
      <c r="I55" s="21">
        <f t="shared" si="4"/>
        <v>9.627882347277715E-2</v>
      </c>
    </row>
    <row r="56" spans="1:9" ht="16.5" x14ac:dyDescent="0.3">
      <c r="A56" s="37"/>
      <c r="B56" s="99" t="s">
        <v>41</v>
      </c>
      <c r="C56" s="15" t="s">
        <v>118</v>
      </c>
      <c r="D56" s="11" t="s">
        <v>114</v>
      </c>
      <c r="E56" s="47">
        <v>4633.125</v>
      </c>
      <c r="F56" s="70">
        <v>7999</v>
      </c>
      <c r="G56" s="21">
        <f t="shared" si="0"/>
        <v>0.72648050721705115</v>
      </c>
      <c r="H56" s="70">
        <v>6999</v>
      </c>
      <c r="I56" s="21">
        <f t="shared" si="4"/>
        <v>0.1428775539362766</v>
      </c>
    </row>
    <row r="57" spans="1:9" ht="16.5" x14ac:dyDescent="0.3">
      <c r="A57" s="37"/>
      <c r="B57" s="99" t="s">
        <v>42</v>
      </c>
      <c r="C57" s="15" t="s">
        <v>198</v>
      </c>
      <c r="D57" s="11" t="s">
        <v>114</v>
      </c>
      <c r="E57" s="47">
        <v>2042.5</v>
      </c>
      <c r="F57" s="105">
        <v>3325</v>
      </c>
      <c r="G57" s="21">
        <f t="shared" si="0"/>
        <v>0.62790697674418605</v>
      </c>
      <c r="H57" s="105">
        <v>3319.75</v>
      </c>
      <c r="I57" s="21">
        <f t="shared" si="4"/>
        <v>1.5814443858724301E-3</v>
      </c>
    </row>
    <row r="58" spans="1:9" ht="16.5" customHeight="1" thickBot="1" x14ac:dyDescent="0.35">
      <c r="A58" s="38"/>
      <c r="B58" s="100" t="s">
        <v>43</v>
      </c>
      <c r="C58" s="16" t="s">
        <v>119</v>
      </c>
      <c r="D58" s="12" t="s">
        <v>114</v>
      </c>
      <c r="E58" s="50">
        <v>4196.0034722222217</v>
      </c>
      <c r="F58" s="50">
        <v>6965.333333333333</v>
      </c>
      <c r="G58" s="29">
        <f t="shared" si="0"/>
        <v>0.65999227108467151</v>
      </c>
      <c r="H58" s="50">
        <v>6620.5555555555557</v>
      </c>
      <c r="I58" s="29">
        <f t="shared" si="4"/>
        <v>5.2076864982797622E-2</v>
      </c>
    </row>
    <row r="59" spans="1:9" ht="16.5" x14ac:dyDescent="0.3">
      <c r="A59" s="37"/>
      <c r="B59" s="101" t="s">
        <v>54</v>
      </c>
      <c r="C59" s="14" t="s">
        <v>121</v>
      </c>
      <c r="D59" s="11" t="s">
        <v>120</v>
      </c>
      <c r="E59" s="43">
        <v>5064.03125</v>
      </c>
      <c r="F59" s="68">
        <v>6795.625</v>
      </c>
      <c r="G59" s="21">
        <f t="shared" si="0"/>
        <v>0.34193978364568739</v>
      </c>
      <c r="H59" s="68">
        <v>6280.7142857142853</v>
      </c>
      <c r="I59" s="21">
        <f t="shared" si="4"/>
        <v>8.1982827248948092E-2</v>
      </c>
    </row>
    <row r="60" spans="1:9" ht="16.5" x14ac:dyDescent="0.3">
      <c r="A60" s="37"/>
      <c r="B60" s="99" t="s">
        <v>55</v>
      </c>
      <c r="C60" s="15" t="s">
        <v>122</v>
      </c>
      <c r="D60" s="13" t="s">
        <v>120</v>
      </c>
      <c r="E60" s="47">
        <v>4834.5</v>
      </c>
      <c r="F60" s="70">
        <v>6750.625</v>
      </c>
      <c r="G60" s="21">
        <f t="shared" si="0"/>
        <v>0.3963439859344296</v>
      </c>
      <c r="H60" s="70">
        <v>6490.7142857142853</v>
      </c>
      <c r="I60" s="21">
        <f t="shared" si="4"/>
        <v>4.0043468691537423E-2</v>
      </c>
    </row>
    <row r="61" spans="1:9" ht="16.5" customHeight="1" thickBot="1" x14ac:dyDescent="0.35">
      <c r="A61" s="38"/>
      <c r="B61" s="100" t="s">
        <v>56</v>
      </c>
      <c r="C61" s="16" t="s">
        <v>123</v>
      </c>
      <c r="D61" s="12" t="s">
        <v>120</v>
      </c>
      <c r="E61" s="50">
        <v>20963.75</v>
      </c>
      <c r="F61" s="73">
        <v>31227.5</v>
      </c>
      <c r="G61" s="29">
        <f t="shared" si="0"/>
        <v>0.48959513445829111</v>
      </c>
      <c r="H61" s="73">
        <v>27673.571428571428</v>
      </c>
      <c r="I61" s="29">
        <f t="shared" si="4"/>
        <v>0.12842319902950214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6367.75</v>
      </c>
      <c r="F63" s="54">
        <v>11118.333333333334</v>
      </c>
      <c r="G63" s="21">
        <f t="shared" si="0"/>
        <v>0.74603797783099746</v>
      </c>
      <c r="H63" s="54">
        <v>10191.666666666666</v>
      </c>
      <c r="I63" s="21">
        <f t="shared" ref="I63:I74" si="5">(F63-H63)/H63</f>
        <v>9.0923957481602743E-2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46491.857142857145</v>
      </c>
      <c r="F64" s="46">
        <v>49729.714285714283</v>
      </c>
      <c r="G64" s="21">
        <f t="shared" si="0"/>
        <v>6.9643532047086468E-2</v>
      </c>
      <c r="H64" s="46">
        <v>49376.857142857145</v>
      </c>
      <c r="I64" s="21">
        <f t="shared" si="5"/>
        <v>7.1462049890346647E-3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10853.333333333334</v>
      </c>
      <c r="F65" s="46">
        <v>16496.625</v>
      </c>
      <c r="G65" s="21">
        <f t="shared" si="0"/>
        <v>0.51995930589680583</v>
      </c>
      <c r="H65" s="46">
        <v>15708.5</v>
      </c>
      <c r="I65" s="21">
        <f t="shared" si="5"/>
        <v>5.0171881465448639E-2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7599.5</v>
      </c>
      <c r="F66" s="46">
        <v>12606.666666666666</v>
      </c>
      <c r="G66" s="21">
        <f t="shared" si="0"/>
        <v>0.65888106673684665</v>
      </c>
      <c r="H66" s="46">
        <v>12606.666666666666</v>
      </c>
      <c r="I66" s="21">
        <f t="shared" si="5"/>
        <v>0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3737.5</v>
      </c>
      <c r="F67" s="46">
        <v>6627.8571428571431</v>
      </c>
      <c r="G67" s="21">
        <f t="shared" si="0"/>
        <v>0.77333970377448646</v>
      </c>
      <c r="H67" s="46">
        <v>6424.166666666667</v>
      </c>
      <c r="I67" s="21">
        <f t="shared" si="5"/>
        <v>3.1706910290384145E-2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3286.4583333333335</v>
      </c>
      <c r="F68" s="58">
        <v>5427</v>
      </c>
      <c r="G68" s="31">
        <f t="shared" si="0"/>
        <v>0.65132171156893814</v>
      </c>
      <c r="H68" s="58">
        <v>5171</v>
      </c>
      <c r="I68" s="31">
        <f t="shared" si="5"/>
        <v>4.9506865209824016E-2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3685.5555555555557</v>
      </c>
      <c r="F70" s="43">
        <v>5582.7777777777774</v>
      </c>
      <c r="G70" s="21">
        <f t="shared" si="0"/>
        <v>0.51477238468495612</v>
      </c>
      <c r="H70" s="43">
        <v>5538.333333333333</v>
      </c>
      <c r="I70" s="21">
        <f t="shared" si="5"/>
        <v>8.0248771190690963E-3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2740.375</v>
      </c>
      <c r="F71" s="47">
        <v>4144.125</v>
      </c>
      <c r="G71" s="21">
        <f t="shared" si="0"/>
        <v>0.51224741139442598</v>
      </c>
      <c r="H71" s="47">
        <v>3986.875</v>
      </c>
      <c r="I71" s="21">
        <f t="shared" si="5"/>
        <v>3.9441918796049538E-2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1311.40625</v>
      </c>
      <c r="F72" s="47">
        <v>1625</v>
      </c>
      <c r="G72" s="21">
        <f t="shared" si="0"/>
        <v>0.23912784463243178</v>
      </c>
      <c r="H72" s="47">
        <v>1637.5</v>
      </c>
      <c r="I72" s="21">
        <f t="shared" si="5"/>
        <v>-7.6335877862595417E-3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2248.1875</v>
      </c>
      <c r="F73" s="47">
        <v>3310.5</v>
      </c>
      <c r="G73" s="21">
        <f t="shared" si="0"/>
        <v>0.47251952962108368</v>
      </c>
      <c r="H73" s="47">
        <v>3448.3333333333335</v>
      </c>
      <c r="I73" s="21">
        <f t="shared" si="5"/>
        <v>-3.9971000483325317E-2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1589.25</v>
      </c>
      <c r="F74" s="50">
        <v>2670.3333333333335</v>
      </c>
      <c r="G74" s="21">
        <f t="shared" si="0"/>
        <v>0.68024749619841651</v>
      </c>
      <c r="H74" s="50">
        <v>2624.7777777777778</v>
      </c>
      <c r="I74" s="21">
        <f t="shared" si="5"/>
        <v>1.7355966642678782E-2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1456.6666666666667</v>
      </c>
      <c r="F76" s="43">
        <v>1875.5</v>
      </c>
      <c r="G76" s="22">
        <f t="shared" si="0"/>
        <v>0.28752860411899306</v>
      </c>
      <c r="H76" s="43">
        <v>1875.5</v>
      </c>
      <c r="I76" s="22">
        <f t="shared" ref="I76:I82" si="6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1196.6666666666667</v>
      </c>
      <c r="F77" s="32">
        <v>1835.7142857142858</v>
      </c>
      <c r="G77" s="21">
        <f t="shared" si="0"/>
        <v>0.53402307998408272</v>
      </c>
      <c r="H77" s="32">
        <v>1712.875</v>
      </c>
      <c r="I77" s="21">
        <f t="shared" si="6"/>
        <v>7.1715265687388619E-2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872.5625</v>
      </c>
      <c r="F78" s="47">
        <v>1223.5714285714287</v>
      </c>
      <c r="G78" s="21">
        <f t="shared" si="0"/>
        <v>0.40227368076376036</v>
      </c>
      <c r="H78" s="47">
        <v>1123.125</v>
      </c>
      <c r="I78" s="21">
        <f t="shared" si="6"/>
        <v>8.9434772239446778E-2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1501.3</v>
      </c>
      <c r="F79" s="47">
        <v>2114.2222222222222</v>
      </c>
      <c r="G79" s="21">
        <f t="shared" si="0"/>
        <v>0.40826098862467342</v>
      </c>
      <c r="H79" s="47">
        <v>2102.5555555555557</v>
      </c>
      <c r="I79" s="21">
        <f t="shared" si="6"/>
        <v>5.5488030439147405E-3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1927.175</v>
      </c>
      <c r="F80" s="61">
        <v>2727.5</v>
      </c>
      <c r="G80" s="21">
        <f t="shared" si="0"/>
        <v>0.41528402973263978</v>
      </c>
      <c r="H80" s="61">
        <v>2727.5</v>
      </c>
      <c r="I80" s="21">
        <f t="shared" si="6"/>
        <v>0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8830</v>
      </c>
      <c r="F81" s="61">
        <v>9999</v>
      </c>
      <c r="G81" s="21">
        <f>(F81-E81)/E81</f>
        <v>0.13238958097395243</v>
      </c>
      <c r="H81" s="61">
        <v>10582.666666666666</v>
      </c>
      <c r="I81" s="21">
        <f t="shared" si="6"/>
        <v>-5.5153080509008384E-2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3924.3</v>
      </c>
      <c r="F82" s="50">
        <v>4102.5555555555557</v>
      </c>
      <c r="G82" s="23">
        <f>(F82-E82)/E82</f>
        <v>4.5423529178593755E-2</v>
      </c>
      <c r="H82" s="50">
        <v>4102.5555555555557</v>
      </c>
      <c r="I82" s="23">
        <f t="shared" si="6"/>
        <v>0</v>
      </c>
    </row>
    <row r="83" spans="1:9" x14ac:dyDescent="0.25">
      <c r="E83"/>
      <c r="F83"/>
      <c r="H83" s="89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abSelected="1" topLeftCell="B42" zoomScaleNormal="100" workbookViewId="0">
      <pane xSplit="14940" topLeftCell="H1"/>
      <selection activeCell="E90" sqref="E90"/>
      <selection pane="topRight" activeCell="H59" sqref="H59"/>
    </sheetView>
  </sheetViews>
  <sheetFormatPr defaultRowHeight="15" x14ac:dyDescent="0.25"/>
  <cols>
    <col min="1" max="1" width="27.625" style="9" customWidth="1"/>
    <col min="2" max="2" width="5.125" style="9" bestFit="1" customWidth="1"/>
    <col min="3" max="3" width="19.375" customWidth="1"/>
    <col min="4" max="4" width="16.125" bestFit="1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66" t="s">
        <v>201</v>
      </c>
      <c r="B9" s="166"/>
      <c r="C9" s="166"/>
      <c r="D9" s="166"/>
      <c r="E9" s="166"/>
      <c r="F9" s="166"/>
      <c r="G9" s="166"/>
      <c r="H9" s="166"/>
      <c r="I9" s="166"/>
    </row>
    <row r="10" spans="1:9" ht="18" x14ac:dyDescent="0.2">
      <c r="A10" s="2" t="s">
        <v>224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67" t="s">
        <v>3</v>
      </c>
      <c r="B13" s="173"/>
      <c r="C13" s="190" t="s">
        <v>0</v>
      </c>
      <c r="D13" s="192" t="s">
        <v>23</v>
      </c>
      <c r="E13" s="169" t="s">
        <v>217</v>
      </c>
      <c r="F13" s="186" t="s">
        <v>225</v>
      </c>
      <c r="G13" s="169" t="s">
        <v>197</v>
      </c>
      <c r="H13" s="186" t="s">
        <v>220</v>
      </c>
      <c r="I13" s="169" t="s">
        <v>187</v>
      </c>
    </row>
    <row r="14" spans="1:9" ht="38.25" customHeight="1" thickBot="1" x14ac:dyDescent="0.25">
      <c r="A14" s="168"/>
      <c r="B14" s="174"/>
      <c r="C14" s="191"/>
      <c r="D14" s="193"/>
      <c r="E14" s="170"/>
      <c r="F14" s="187"/>
      <c r="G14" s="188"/>
      <c r="H14" s="187"/>
      <c r="I14" s="188"/>
    </row>
    <row r="15" spans="1:9" ht="17.25" customHeight="1" thickBot="1" x14ac:dyDescent="0.3">
      <c r="A15" s="33" t="s">
        <v>24</v>
      </c>
      <c r="B15" s="27" t="s">
        <v>22</v>
      </c>
      <c r="C15" s="133"/>
      <c r="D15" s="6"/>
      <c r="E15" s="30"/>
      <c r="F15" s="7"/>
      <c r="G15" s="7"/>
      <c r="H15" s="7"/>
      <c r="I15" s="8"/>
    </row>
    <row r="16" spans="1:9" ht="15.75" customHeight="1" x14ac:dyDescent="0.3">
      <c r="A16" s="162"/>
      <c r="B16" s="40" t="s">
        <v>9</v>
      </c>
      <c r="C16" s="14" t="s">
        <v>88</v>
      </c>
      <c r="D16" s="11" t="s">
        <v>161</v>
      </c>
      <c r="E16" s="42">
        <v>1683.2375</v>
      </c>
      <c r="F16" s="42">
        <v>2352.7330000000002</v>
      </c>
      <c r="G16" s="21">
        <f>(F16-E16)/E16</f>
        <v>0.3977427427799109</v>
      </c>
      <c r="H16" s="42">
        <v>2781.15</v>
      </c>
      <c r="I16" s="21">
        <f>(F16-H16)/H16</f>
        <v>-0.15404311166244175</v>
      </c>
    </row>
    <row r="17" spans="1:9" ht="16.5" x14ac:dyDescent="0.3">
      <c r="A17" s="163"/>
      <c r="B17" s="34" t="s">
        <v>5</v>
      </c>
      <c r="C17" s="15" t="s">
        <v>85</v>
      </c>
      <c r="D17" s="11" t="s">
        <v>161</v>
      </c>
      <c r="E17" s="46">
        <v>1700.2249999999999</v>
      </c>
      <c r="F17" s="46">
        <v>2467.1111111111113</v>
      </c>
      <c r="G17" s="21">
        <f>(F17-E17)/E17</f>
        <v>0.45104977935926799</v>
      </c>
      <c r="H17" s="46">
        <v>2622.0444444444443</v>
      </c>
      <c r="I17" s="21">
        <f>(F17-H17)/H17</f>
        <v>-5.9088751779781533E-2</v>
      </c>
    </row>
    <row r="18" spans="1:9" ht="16.5" x14ac:dyDescent="0.3">
      <c r="A18" s="163"/>
      <c r="B18" s="34" t="s">
        <v>13</v>
      </c>
      <c r="C18" s="15" t="s">
        <v>93</v>
      </c>
      <c r="D18" s="11" t="s">
        <v>81</v>
      </c>
      <c r="E18" s="46">
        <v>544.46249999999998</v>
      </c>
      <c r="F18" s="46">
        <v>506.66633333333334</v>
      </c>
      <c r="G18" s="21">
        <f>(F18-E18)/E18</f>
        <v>-6.9419228443954609E-2</v>
      </c>
      <c r="H18" s="46">
        <v>537.5</v>
      </c>
      <c r="I18" s="21">
        <f>(F18-H18)/H18</f>
        <v>-5.7364961240310063E-2</v>
      </c>
    </row>
    <row r="19" spans="1:9" ht="16.5" x14ac:dyDescent="0.3">
      <c r="A19" s="163"/>
      <c r="B19" s="34" t="s">
        <v>11</v>
      </c>
      <c r="C19" s="15" t="s">
        <v>91</v>
      </c>
      <c r="D19" s="11" t="s">
        <v>81</v>
      </c>
      <c r="E19" s="46">
        <v>447.66249999999997</v>
      </c>
      <c r="F19" s="46">
        <v>430</v>
      </c>
      <c r="G19" s="21">
        <f>(F19-E19)/E19</f>
        <v>-3.9454946527797095E-2</v>
      </c>
      <c r="H19" s="46">
        <v>454.08299999999997</v>
      </c>
      <c r="I19" s="21">
        <f>(F19-H19)/H19</f>
        <v>-5.3036559395528947E-2</v>
      </c>
    </row>
    <row r="20" spans="1:9" ht="16.5" x14ac:dyDescent="0.3">
      <c r="A20" s="163"/>
      <c r="B20" s="34" t="s">
        <v>12</v>
      </c>
      <c r="C20" s="15" t="s">
        <v>92</v>
      </c>
      <c r="D20" s="11" t="s">
        <v>81</v>
      </c>
      <c r="E20" s="46">
        <v>532.71249999999998</v>
      </c>
      <c r="F20" s="46">
        <v>490</v>
      </c>
      <c r="G20" s="21">
        <f>(F20-E20)/E20</f>
        <v>-8.0179271182861264E-2</v>
      </c>
      <c r="H20" s="46">
        <v>517.25</v>
      </c>
      <c r="I20" s="21">
        <f>(F20-H20)/H20</f>
        <v>-5.2682455292411792E-2</v>
      </c>
    </row>
    <row r="21" spans="1:9" ht="16.5" x14ac:dyDescent="0.3">
      <c r="A21" s="163"/>
      <c r="B21" s="34" t="s">
        <v>17</v>
      </c>
      <c r="C21" s="15" t="s">
        <v>97</v>
      </c>
      <c r="D21" s="11" t="s">
        <v>161</v>
      </c>
      <c r="E21" s="46">
        <v>1475.8375000000001</v>
      </c>
      <c r="F21" s="46">
        <v>2305.1087500000003</v>
      </c>
      <c r="G21" s="21">
        <f>(F21-E21)/E21</f>
        <v>0.56189875240329656</v>
      </c>
      <c r="H21" s="46">
        <v>2308</v>
      </c>
      <c r="I21" s="21">
        <f>(F21-H21)/H21</f>
        <v>-1.2527079722702221E-3</v>
      </c>
    </row>
    <row r="22" spans="1:9" ht="16.5" x14ac:dyDescent="0.3">
      <c r="A22" s="163"/>
      <c r="B22" s="34" t="s">
        <v>15</v>
      </c>
      <c r="C22" s="15" t="s">
        <v>95</v>
      </c>
      <c r="D22" s="11" t="s">
        <v>82</v>
      </c>
      <c r="E22" s="46">
        <v>1692.6</v>
      </c>
      <c r="F22" s="46">
        <v>1671.067</v>
      </c>
      <c r="G22" s="21">
        <f>(F22-E22)/E22</f>
        <v>-1.2721848044428632E-2</v>
      </c>
      <c r="H22" s="46">
        <v>1671</v>
      </c>
      <c r="I22" s="21">
        <f>(F22-H22)/H22</f>
        <v>4.0095751047281436E-5</v>
      </c>
    </row>
    <row r="23" spans="1:9" ht="16.5" x14ac:dyDescent="0.3">
      <c r="A23" s="163"/>
      <c r="B23" s="34" t="s">
        <v>6</v>
      </c>
      <c r="C23" s="15" t="s">
        <v>86</v>
      </c>
      <c r="D23" s="13" t="s">
        <v>161</v>
      </c>
      <c r="E23" s="46">
        <v>2439.4832500000002</v>
      </c>
      <c r="F23" s="46">
        <v>2797.5</v>
      </c>
      <c r="G23" s="21">
        <f>(F23-E23)/E23</f>
        <v>0.14675925731402326</v>
      </c>
      <c r="H23" s="46">
        <v>2786.1571428571428</v>
      </c>
      <c r="I23" s="21">
        <f>(F23-H23)/H23</f>
        <v>4.0711476637047489E-3</v>
      </c>
    </row>
    <row r="24" spans="1:9" ht="16.5" x14ac:dyDescent="0.3">
      <c r="A24" s="163"/>
      <c r="B24" s="34" t="s">
        <v>16</v>
      </c>
      <c r="C24" s="15" t="s">
        <v>96</v>
      </c>
      <c r="D24" s="13" t="s">
        <v>81</v>
      </c>
      <c r="E24" s="46">
        <v>569.04999999999995</v>
      </c>
      <c r="F24" s="46">
        <v>504.16633333333334</v>
      </c>
      <c r="G24" s="21">
        <f>(F24-E24)/E24</f>
        <v>-0.11402102920071455</v>
      </c>
      <c r="H24" s="46">
        <v>495.83299999999997</v>
      </c>
      <c r="I24" s="21">
        <f>(F24-H24)/H24</f>
        <v>1.6806733987720406E-2</v>
      </c>
    </row>
    <row r="25" spans="1:9" ht="16.5" x14ac:dyDescent="0.3">
      <c r="A25" s="163"/>
      <c r="B25" s="34" t="s">
        <v>14</v>
      </c>
      <c r="C25" s="15" t="s">
        <v>94</v>
      </c>
      <c r="D25" s="13" t="s">
        <v>81</v>
      </c>
      <c r="E25" s="46">
        <v>540.4</v>
      </c>
      <c r="F25" s="46">
        <v>517.08299999999997</v>
      </c>
      <c r="G25" s="21">
        <f>(F25-E25)/E25</f>
        <v>-4.3147668393782396E-2</v>
      </c>
      <c r="H25" s="46">
        <v>505.83299999999997</v>
      </c>
      <c r="I25" s="21">
        <f>(F25-H25)/H25</f>
        <v>2.2240541838907307E-2</v>
      </c>
    </row>
    <row r="26" spans="1:9" ht="16.5" x14ac:dyDescent="0.3">
      <c r="A26" s="163"/>
      <c r="B26" s="34" t="s">
        <v>8</v>
      </c>
      <c r="C26" s="15" t="s">
        <v>89</v>
      </c>
      <c r="D26" s="13" t="s">
        <v>161</v>
      </c>
      <c r="E26" s="46">
        <v>6402.2943611111114</v>
      </c>
      <c r="F26" s="46">
        <v>7374.25</v>
      </c>
      <c r="G26" s="21">
        <f>(F26-E26)/E26</f>
        <v>0.15181364430738339</v>
      </c>
      <c r="H26" s="46">
        <v>6962.75</v>
      </c>
      <c r="I26" s="21">
        <f>(F26-H26)/H26</f>
        <v>5.9100211841585579E-2</v>
      </c>
    </row>
    <row r="27" spans="1:9" ht="16.5" x14ac:dyDescent="0.3">
      <c r="A27" s="163"/>
      <c r="B27" s="34" t="s">
        <v>19</v>
      </c>
      <c r="C27" s="15" t="s">
        <v>99</v>
      </c>
      <c r="D27" s="13" t="s">
        <v>161</v>
      </c>
      <c r="E27" s="46">
        <v>1288.9749999999999</v>
      </c>
      <c r="F27" s="46">
        <v>1626.9</v>
      </c>
      <c r="G27" s="21">
        <f>(F27-E27)/E27</f>
        <v>0.26216567427607224</v>
      </c>
      <c r="H27" s="46">
        <v>1516.9</v>
      </c>
      <c r="I27" s="21">
        <f>(F27-H27)/H27</f>
        <v>7.2516316171138503E-2</v>
      </c>
    </row>
    <row r="28" spans="1:9" ht="16.5" x14ac:dyDescent="0.3">
      <c r="A28" s="163"/>
      <c r="B28" s="34" t="s">
        <v>7</v>
      </c>
      <c r="C28" s="15" t="s">
        <v>87</v>
      </c>
      <c r="D28" s="13" t="s">
        <v>161</v>
      </c>
      <c r="E28" s="46">
        <v>988.97499999999991</v>
      </c>
      <c r="F28" s="46">
        <v>1028.5170000000001</v>
      </c>
      <c r="G28" s="21">
        <f>(F28-E28)/E28</f>
        <v>3.9982810485603933E-2</v>
      </c>
      <c r="H28" s="46">
        <v>953.65000000000009</v>
      </c>
      <c r="I28" s="21">
        <f>(F28-H28)/H28</f>
        <v>7.8505741099984219E-2</v>
      </c>
    </row>
    <row r="29" spans="1:9" ht="16.5" x14ac:dyDescent="0.3">
      <c r="A29" s="164"/>
      <c r="B29" s="34" t="s">
        <v>4</v>
      </c>
      <c r="C29" s="15" t="s">
        <v>84</v>
      </c>
      <c r="D29" s="13" t="s">
        <v>161</v>
      </c>
      <c r="E29" s="46">
        <v>1977.35</v>
      </c>
      <c r="F29" s="46">
        <v>2186.067</v>
      </c>
      <c r="G29" s="21">
        <f>(F29-E29)/E29</f>
        <v>0.1055538978936456</v>
      </c>
      <c r="H29" s="46">
        <v>2022.05</v>
      </c>
      <c r="I29" s="21">
        <f>(F29-H29)/H29</f>
        <v>8.1114215771123391E-2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1349.2770833333334</v>
      </c>
      <c r="F30" s="46">
        <v>2379.4444444444443</v>
      </c>
      <c r="G30" s="21">
        <f>(F30-E30)/E30</f>
        <v>0.76349578143439967</v>
      </c>
      <c r="H30" s="46">
        <v>2106.5277777777778</v>
      </c>
      <c r="I30" s="21">
        <f>(F30-H30)/H30</f>
        <v>0.12955759214083198</v>
      </c>
    </row>
    <row r="31" spans="1:9" ht="17.25" thickBot="1" x14ac:dyDescent="0.35">
      <c r="A31" s="38"/>
      <c r="B31" s="36" t="s">
        <v>10</v>
      </c>
      <c r="C31" s="16" t="s">
        <v>90</v>
      </c>
      <c r="D31" s="12" t="s">
        <v>161</v>
      </c>
      <c r="E31" s="49">
        <v>1263.5125</v>
      </c>
      <c r="F31" s="49">
        <v>1628.2329999999999</v>
      </c>
      <c r="G31" s="23">
        <f>(F31-E31)/E31</f>
        <v>0.28865602833371246</v>
      </c>
      <c r="H31" s="49">
        <v>1407.1999999999998</v>
      </c>
      <c r="I31" s="23">
        <f>(F31-H31)/H31</f>
        <v>0.15707291074474145</v>
      </c>
    </row>
    <row r="32" spans="1:9" ht="15.75" customHeight="1" thickBot="1" x14ac:dyDescent="0.25">
      <c r="A32" s="179" t="s">
        <v>188</v>
      </c>
      <c r="B32" s="180"/>
      <c r="C32" s="180"/>
      <c r="D32" s="181"/>
      <c r="E32" s="106">
        <f>SUM(E16:E31)</f>
        <v>24896.05469444444</v>
      </c>
      <c r="F32" s="107">
        <f>SUM(F16:F31)</f>
        <v>30264.846972222225</v>
      </c>
      <c r="G32" s="108">
        <f t="shared" ref="G32" si="0">(F32-E32)/E32</f>
        <v>0.21564831631639342</v>
      </c>
      <c r="H32" s="107">
        <f>SUM(H16:H31)</f>
        <v>29647.92836507937</v>
      </c>
      <c r="I32" s="111">
        <f t="shared" ref="I32" si="1">(F32-H32)/H32</f>
        <v>2.0808152244103827E-2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27</v>
      </c>
      <c r="C34" s="18" t="s">
        <v>101</v>
      </c>
      <c r="D34" s="20" t="s">
        <v>161</v>
      </c>
      <c r="E34" s="54">
        <v>2222.00425</v>
      </c>
      <c r="F34" s="54">
        <v>2710</v>
      </c>
      <c r="G34" s="21">
        <f>(F34-E34)/E34</f>
        <v>0.21961962944040275</v>
      </c>
      <c r="H34" s="54">
        <v>2706.6</v>
      </c>
      <c r="I34" s="21">
        <f>(F34-H34)/H34</f>
        <v>1.256188576073336E-3</v>
      </c>
    </row>
    <row r="35" spans="1:9" ht="16.5" x14ac:dyDescent="0.3">
      <c r="A35" s="37"/>
      <c r="B35" s="34" t="s">
        <v>26</v>
      </c>
      <c r="C35" s="15" t="s">
        <v>100</v>
      </c>
      <c r="D35" s="11" t="s">
        <v>161</v>
      </c>
      <c r="E35" s="46">
        <v>2382.1104999999998</v>
      </c>
      <c r="F35" s="46">
        <v>2746.5</v>
      </c>
      <c r="G35" s="21">
        <f>(F35-E35)/E35</f>
        <v>0.15296918425908465</v>
      </c>
      <c r="H35" s="46">
        <v>2587.6</v>
      </c>
      <c r="I35" s="21">
        <f>(F35-H35)/H35</f>
        <v>6.1408254753439515E-2</v>
      </c>
    </row>
    <row r="36" spans="1:9" ht="16.5" x14ac:dyDescent="0.3">
      <c r="A36" s="37"/>
      <c r="B36" s="39" t="s">
        <v>28</v>
      </c>
      <c r="C36" s="15" t="s">
        <v>102</v>
      </c>
      <c r="D36" s="11" t="s">
        <v>161</v>
      </c>
      <c r="E36" s="46">
        <v>1641.675</v>
      </c>
      <c r="F36" s="46">
        <v>1817.4</v>
      </c>
      <c r="G36" s="21">
        <f>(F36-E36)/E36</f>
        <v>0.10704006578646817</v>
      </c>
      <c r="H36" s="46">
        <v>1707.65</v>
      </c>
      <c r="I36" s="21">
        <f>(F36-H36)/H36</f>
        <v>6.4269610283137643E-2</v>
      </c>
    </row>
    <row r="37" spans="1:9" ht="16.5" x14ac:dyDescent="0.3">
      <c r="A37" s="37"/>
      <c r="B37" s="34" t="s">
        <v>30</v>
      </c>
      <c r="C37" s="15" t="s">
        <v>104</v>
      </c>
      <c r="D37" s="11" t="s">
        <v>161</v>
      </c>
      <c r="E37" s="46">
        <v>1017.375</v>
      </c>
      <c r="F37" s="46">
        <v>1806.5</v>
      </c>
      <c r="G37" s="21">
        <f>(F37-E37)/E37</f>
        <v>0.7756481140189212</v>
      </c>
      <c r="H37" s="46">
        <v>1644.75</v>
      </c>
      <c r="I37" s="21">
        <f>(F37-H37)/H37</f>
        <v>9.834321325429396E-2</v>
      </c>
    </row>
    <row r="38" spans="1:9" ht="17.25" thickBot="1" x14ac:dyDescent="0.35">
      <c r="A38" s="38"/>
      <c r="B38" s="39" t="s">
        <v>29</v>
      </c>
      <c r="C38" s="15" t="s">
        <v>103</v>
      </c>
      <c r="D38" s="24" t="s">
        <v>161</v>
      </c>
      <c r="E38" s="49">
        <v>1504.1946250000001</v>
      </c>
      <c r="F38" s="49">
        <v>1829</v>
      </c>
      <c r="G38" s="23">
        <f>(F38-E38)/E38</f>
        <v>0.2159330778089969</v>
      </c>
      <c r="H38" s="49">
        <v>1633.9</v>
      </c>
      <c r="I38" s="23">
        <f>(F38-H38)/H38</f>
        <v>0.11940755248179197</v>
      </c>
    </row>
    <row r="39" spans="1:9" ht="15.75" customHeight="1" thickBot="1" x14ac:dyDescent="0.25">
      <c r="A39" s="179" t="s">
        <v>189</v>
      </c>
      <c r="B39" s="180"/>
      <c r="C39" s="180"/>
      <c r="D39" s="181"/>
      <c r="E39" s="86">
        <f>SUM(E34:E38)</f>
        <v>8767.359375</v>
      </c>
      <c r="F39" s="109">
        <f>SUM(F34:F38)</f>
        <v>10909.4</v>
      </c>
      <c r="G39" s="110">
        <f t="shared" ref="G39" si="2">(F39-E39)/E39</f>
        <v>0.24431992956830284</v>
      </c>
      <c r="H39" s="109">
        <f>SUM(H34:H38)</f>
        <v>10280.5</v>
      </c>
      <c r="I39" s="111">
        <f t="shared" ref="I39" si="3">(F39-H39)/H39</f>
        <v>6.1174067409172674E-2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35</v>
      </c>
      <c r="C41" s="15" t="s">
        <v>152</v>
      </c>
      <c r="D41" s="20" t="s">
        <v>161</v>
      </c>
      <c r="E41" s="46">
        <v>9966.3333333333321</v>
      </c>
      <c r="F41" s="46">
        <v>16815.25</v>
      </c>
      <c r="G41" s="21">
        <f>(F41-E41)/E41</f>
        <v>0.68720525770092666</v>
      </c>
      <c r="H41" s="46">
        <v>16815.333333333332</v>
      </c>
      <c r="I41" s="21">
        <f>(F41-H41)/H41</f>
        <v>-4.9557943146406461E-6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6">
        <v>5575</v>
      </c>
      <c r="F42" s="46">
        <v>5961.2</v>
      </c>
      <c r="G42" s="21">
        <f>(F42-E42)/E42</f>
        <v>6.9273542600896826E-2</v>
      </c>
      <c r="H42" s="46">
        <v>5961.2</v>
      </c>
      <c r="I42" s="21">
        <f>(F42-H42)/H42</f>
        <v>0</v>
      </c>
    </row>
    <row r="43" spans="1:9" ht="16.5" x14ac:dyDescent="0.3">
      <c r="A43" s="37"/>
      <c r="B43" s="39" t="s">
        <v>32</v>
      </c>
      <c r="C43" s="15" t="s">
        <v>106</v>
      </c>
      <c r="D43" s="11" t="s">
        <v>161</v>
      </c>
      <c r="E43" s="57">
        <v>15531.244444444445</v>
      </c>
      <c r="F43" s="57">
        <v>22385.444444444445</v>
      </c>
      <c r="G43" s="21">
        <f>(F43-E43)/E43</f>
        <v>0.44131685806102683</v>
      </c>
      <c r="H43" s="57">
        <v>22041</v>
      </c>
      <c r="I43" s="21">
        <f>(F43-H43)/H43</f>
        <v>1.5627441787779379E-2</v>
      </c>
    </row>
    <row r="44" spans="1:9" ht="16.5" x14ac:dyDescent="0.3">
      <c r="A44" s="37"/>
      <c r="B44" s="34" t="s">
        <v>36</v>
      </c>
      <c r="C44" s="15" t="s">
        <v>153</v>
      </c>
      <c r="D44" s="11" t="s">
        <v>161</v>
      </c>
      <c r="E44" s="47">
        <v>12781.25</v>
      </c>
      <c r="F44" s="47">
        <v>14615</v>
      </c>
      <c r="G44" s="21">
        <f>(F44-E44)/E44</f>
        <v>0.1434718826405868</v>
      </c>
      <c r="H44" s="47">
        <v>14375</v>
      </c>
      <c r="I44" s="21">
        <f>(F44-H44)/H44</f>
        <v>1.6695652173913042E-2</v>
      </c>
    </row>
    <row r="45" spans="1:9" ht="16.5" x14ac:dyDescent="0.3">
      <c r="A45" s="37"/>
      <c r="B45" s="34" t="s">
        <v>31</v>
      </c>
      <c r="C45" s="15" t="s">
        <v>105</v>
      </c>
      <c r="D45" s="11" t="s">
        <v>161</v>
      </c>
      <c r="E45" s="47">
        <v>26476.772222222222</v>
      </c>
      <c r="F45" s="47">
        <v>34715.444444444445</v>
      </c>
      <c r="G45" s="21">
        <f>(F45-E45)/E45</f>
        <v>0.31116603463119358</v>
      </c>
      <c r="H45" s="47">
        <v>34137.666666666672</v>
      </c>
      <c r="I45" s="21">
        <f>(F45-H45)/H45</f>
        <v>1.6924934659987706E-2</v>
      </c>
    </row>
    <row r="46" spans="1:9" ht="16.5" customHeight="1" thickBot="1" x14ac:dyDescent="0.35">
      <c r="A46" s="38"/>
      <c r="B46" s="34" t="s">
        <v>33</v>
      </c>
      <c r="C46" s="15" t="s">
        <v>107</v>
      </c>
      <c r="D46" s="24" t="s">
        <v>161</v>
      </c>
      <c r="E46" s="50">
        <v>10705.6875</v>
      </c>
      <c r="F46" s="50">
        <v>18672.25</v>
      </c>
      <c r="G46" s="31">
        <f>(F46-E46)/E46</f>
        <v>0.74414300809733147</v>
      </c>
      <c r="H46" s="50">
        <v>16853.5</v>
      </c>
      <c r="I46" s="31">
        <f>(F46-H46)/H46</f>
        <v>0.10791526982525884</v>
      </c>
    </row>
    <row r="47" spans="1:9" ht="15.75" customHeight="1" thickBot="1" x14ac:dyDescent="0.25">
      <c r="A47" s="179" t="s">
        <v>190</v>
      </c>
      <c r="B47" s="180"/>
      <c r="C47" s="180"/>
      <c r="D47" s="181"/>
      <c r="E47" s="86">
        <f>SUM(E41:E46)</f>
        <v>81036.287500000006</v>
      </c>
      <c r="F47" s="86">
        <f>SUM(F41:F46)</f>
        <v>113164.58888888889</v>
      </c>
      <c r="G47" s="110">
        <f t="shared" ref="G47" si="4">(F47-E47)/E47</f>
        <v>0.39646808090620983</v>
      </c>
      <c r="H47" s="109">
        <f>SUM(H41:H46)</f>
        <v>110183.70000000001</v>
      </c>
      <c r="I47" s="111">
        <f t="shared" ref="I47" si="5">(F47-H47)/H47</f>
        <v>2.7053810036229274E-2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48</v>
      </c>
      <c r="C49" s="15" t="s">
        <v>157</v>
      </c>
      <c r="D49" s="20" t="s">
        <v>114</v>
      </c>
      <c r="E49" s="43">
        <v>19130.892500000002</v>
      </c>
      <c r="F49" s="43">
        <v>24403.162571428573</v>
      </c>
      <c r="G49" s="21">
        <f>(F49-E49)/E49</f>
        <v>0.27558934176377659</v>
      </c>
      <c r="H49" s="43">
        <v>24015.407142857144</v>
      </c>
      <c r="I49" s="21">
        <f>(F49-H49)/H49</f>
        <v>1.61461109638842E-2</v>
      </c>
    </row>
    <row r="50" spans="1:9" ht="16.5" x14ac:dyDescent="0.3">
      <c r="A50" s="37"/>
      <c r="B50" s="34" t="s">
        <v>46</v>
      </c>
      <c r="C50" s="15" t="s">
        <v>111</v>
      </c>
      <c r="D50" s="13" t="s">
        <v>110</v>
      </c>
      <c r="E50" s="47">
        <v>6035.333333333333</v>
      </c>
      <c r="F50" s="47">
        <v>6713.333333333333</v>
      </c>
      <c r="G50" s="21">
        <f>(F50-E50)/E50</f>
        <v>0.11233845134209655</v>
      </c>
      <c r="H50" s="47">
        <v>6585</v>
      </c>
      <c r="I50" s="21">
        <f>(F50-H50)/H50</f>
        <v>1.9488737028600309E-2</v>
      </c>
    </row>
    <row r="51" spans="1:9" ht="16.5" x14ac:dyDescent="0.3">
      <c r="A51" s="37"/>
      <c r="B51" s="34" t="s">
        <v>49</v>
      </c>
      <c r="C51" s="15" t="s">
        <v>158</v>
      </c>
      <c r="D51" s="11" t="s">
        <v>199</v>
      </c>
      <c r="E51" s="47">
        <v>2254.7619047619046</v>
      </c>
      <c r="F51" s="47">
        <v>2648</v>
      </c>
      <c r="G51" s="21">
        <f>(F51-E51)/E51</f>
        <v>0.17440337909186915</v>
      </c>
      <c r="H51" s="47">
        <v>2588</v>
      </c>
      <c r="I51" s="21">
        <f>(F51-H51)/H51</f>
        <v>2.3183925811437404E-2</v>
      </c>
    </row>
    <row r="52" spans="1:9" ht="16.5" x14ac:dyDescent="0.3">
      <c r="A52" s="37"/>
      <c r="B52" s="34" t="s">
        <v>47</v>
      </c>
      <c r="C52" s="15" t="s">
        <v>113</v>
      </c>
      <c r="D52" s="11" t="s">
        <v>114</v>
      </c>
      <c r="E52" s="47">
        <v>19026.428571428572</v>
      </c>
      <c r="F52" s="47">
        <v>23820</v>
      </c>
      <c r="G52" s="21">
        <f>(F52-E52)/E52</f>
        <v>0.2519427863498141</v>
      </c>
      <c r="H52" s="47">
        <v>23137.5</v>
      </c>
      <c r="I52" s="21">
        <f>(F52-H52)/H52</f>
        <v>2.9497568881685577E-2</v>
      </c>
    </row>
    <row r="53" spans="1:9" ht="16.5" x14ac:dyDescent="0.3">
      <c r="A53" s="37"/>
      <c r="B53" s="34" t="s">
        <v>50</v>
      </c>
      <c r="C53" s="15" t="s">
        <v>159</v>
      </c>
      <c r="D53" s="13" t="s">
        <v>112</v>
      </c>
      <c r="E53" s="47">
        <v>27573.5</v>
      </c>
      <c r="F53" s="47">
        <v>42916.3</v>
      </c>
      <c r="G53" s="21">
        <f>(F53-E53)/E53</f>
        <v>0.55643280686166074</v>
      </c>
      <c r="H53" s="47">
        <v>41490.300000000003</v>
      </c>
      <c r="I53" s="21">
        <f>(F53-H53)/H53</f>
        <v>3.4369479131266825E-2</v>
      </c>
    </row>
    <row r="54" spans="1:9" ht="16.5" customHeight="1" thickBot="1" x14ac:dyDescent="0.35">
      <c r="A54" s="38"/>
      <c r="B54" s="34" t="s">
        <v>45</v>
      </c>
      <c r="C54" s="15" t="s">
        <v>109</v>
      </c>
      <c r="D54" s="12" t="s">
        <v>108</v>
      </c>
      <c r="E54" s="50">
        <v>6573.6666666666661</v>
      </c>
      <c r="F54" s="50">
        <v>9432.5</v>
      </c>
      <c r="G54" s="31">
        <f>(F54-E54)/E54</f>
        <v>0.43489173976978868</v>
      </c>
      <c r="H54" s="50">
        <v>8758.5</v>
      </c>
      <c r="I54" s="31">
        <f>(F54-H54)/H54</f>
        <v>7.6953816292744198E-2</v>
      </c>
    </row>
    <row r="55" spans="1:9" ht="15.75" customHeight="1" thickBot="1" x14ac:dyDescent="0.25">
      <c r="A55" s="179" t="s">
        <v>191</v>
      </c>
      <c r="B55" s="180"/>
      <c r="C55" s="180"/>
      <c r="D55" s="181"/>
      <c r="E55" s="86">
        <f>SUM(E49:E54)</f>
        <v>80594.582976190475</v>
      </c>
      <c r="F55" s="86">
        <f>SUM(F49:F54)</f>
        <v>109933.29590476191</v>
      </c>
      <c r="G55" s="110">
        <f t="shared" ref="G55" si="6">(F55-E55)/E55</f>
        <v>0.36402834837223208</v>
      </c>
      <c r="H55" s="86">
        <f>SUM(H49:H54)</f>
        <v>106574.70714285715</v>
      </c>
      <c r="I55" s="111">
        <f t="shared" ref="I55" si="7">(F55-H55)/H55</f>
        <v>3.1513938456361558E-2</v>
      </c>
    </row>
    <row r="56" spans="1:9" ht="17.25" customHeight="1" thickBot="1" x14ac:dyDescent="0.3">
      <c r="A56" s="33" t="s">
        <v>44</v>
      </c>
      <c r="B56" s="112" t="s">
        <v>57</v>
      </c>
      <c r="C56" s="113"/>
      <c r="D56" s="131"/>
      <c r="E56" s="114"/>
      <c r="F56" s="114"/>
      <c r="G56" s="115"/>
      <c r="H56" s="114"/>
      <c r="I56" s="116"/>
    </row>
    <row r="57" spans="1:9" ht="16.5" x14ac:dyDescent="0.3">
      <c r="A57" s="117"/>
      <c r="B57" s="98" t="s">
        <v>42</v>
      </c>
      <c r="C57" s="19" t="s">
        <v>198</v>
      </c>
      <c r="D57" s="20" t="s">
        <v>114</v>
      </c>
      <c r="E57" s="43">
        <v>2042.5</v>
      </c>
      <c r="F57" s="66">
        <v>3325</v>
      </c>
      <c r="G57" s="22">
        <f>(F57-E57)/E57</f>
        <v>0.62790697674418605</v>
      </c>
      <c r="H57" s="66">
        <v>3319.75</v>
      </c>
      <c r="I57" s="22">
        <f>(F57-H57)/H57</f>
        <v>1.5814443858724301E-3</v>
      </c>
    </row>
    <row r="58" spans="1:9" ht="16.5" x14ac:dyDescent="0.3">
      <c r="A58" s="118"/>
      <c r="B58" s="99" t="s">
        <v>55</v>
      </c>
      <c r="C58" s="15" t="s">
        <v>122</v>
      </c>
      <c r="D58" s="11" t="s">
        <v>120</v>
      </c>
      <c r="E58" s="47">
        <v>4834.5</v>
      </c>
      <c r="F58" s="70">
        <v>6750.625</v>
      </c>
      <c r="G58" s="21">
        <f>(F58-E58)/E58</f>
        <v>0.3963439859344296</v>
      </c>
      <c r="H58" s="70">
        <v>6490.7142857142853</v>
      </c>
      <c r="I58" s="21">
        <f>(F58-H58)/H58</f>
        <v>4.0043468691537423E-2</v>
      </c>
    </row>
    <row r="59" spans="1:9" ht="16.5" x14ac:dyDescent="0.3">
      <c r="A59" s="118"/>
      <c r="B59" s="99" t="s">
        <v>43</v>
      </c>
      <c r="C59" s="15" t="s">
        <v>119</v>
      </c>
      <c r="D59" s="11" t="s">
        <v>114</v>
      </c>
      <c r="E59" s="47">
        <v>4196.0034722222217</v>
      </c>
      <c r="F59" s="47">
        <v>6965.333333333333</v>
      </c>
      <c r="G59" s="21">
        <f>(F59-E59)/E59</f>
        <v>0.65999227108467151</v>
      </c>
      <c r="H59" s="47">
        <v>6620.5555555555557</v>
      </c>
      <c r="I59" s="21">
        <f>(F59-H59)/H59</f>
        <v>5.2076864982797622E-2</v>
      </c>
    </row>
    <row r="60" spans="1:9" ht="16.5" x14ac:dyDescent="0.3">
      <c r="A60" s="118"/>
      <c r="B60" s="99" t="s">
        <v>38</v>
      </c>
      <c r="C60" s="15" t="s">
        <v>115</v>
      </c>
      <c r="D60" s="11" t="s">
        <v>114</v>
      </c>
      <c r="E60" s="47">
        <v>3750</v>
      </c>
      <c r="F60" s="70">
        <v>4750</v>
      </c>
      <c r="G60" s="21">
        <f>(F60-E60)/E60</f>
        <v>0.26666666666666666</v>
      </c>
      <c r="H60" s="70">
        <v>4500</v>
      </c>
      <c r="I60" s="21">
        <f>(F60-H60)/H60</f>
        <v>5.5555555555555552E-2</v>
      </c>
    </row>
    <row r="61" spans="1:9" ht="16.5" x14ac:dyDescent="0.3">
      <c r="A61" s="118"/>
      <c r="B61" s="99" t="s">
        <v>39</v>
      </c>
      <c r="C61" s="15" t="s">
        <v>116</v>
      </c>
      <c r="D61" s="11" t="s">
        <v>114</v>
      </c>
      <c r="E61" s="47">
        <v>3600.25</v>
      </c>
      <c r="F61" s="105">
        <v>6201.8571428571431</v>
      </c>
      <c r="G61" s="21">
        <f>(F61-E61)/E61</f>
        <v>0.72261846895552895</v>
      </c>
      <c r="H61" s="105">
        <v>5866.1428571428569</v>
      </c>
      <c r="I61" s="21">
        <f>(F61-H61)/H61</f>
        <v>5.7229135718286625E-2</v>
      </c>
    </row>
    <row r="62" spans="1:9" ht="17.25" thickBot="1" x14ac:dyDescent="0.35">
      <c r="A62" s="118"/>
      <c r="B62" s="100" t="s">
        <v>54</v>
      </c>
      <c r="C62" s="16" t="s">
        <v>121</v>
      </c>
      <c r="D62" s="12" t="s">
        <v>120</v>
      </c>
      <c r="E62" s="50">
        <v>5064.03125</v>
      </c>
      <c r="F62" s="73">
        <v>6795.625</v>
      </c>
      <c r="G62" s="29">
        <f>(F62-E62)/E62</f>
        <v>0.34193978364568739</v>
      </c>
      <c r="H62" s="73">
        <v>6280.7142857142853</v>
      </c>
      <c r="I62" s="29">
        <f>(F62-H62)/H62</f>
        <v>8.1982827248948092E-2</v>
      </c>
    </row>
    <row r="63" spans="1:9" ht="16.5" x14ac:dyDescent="0.3">
      <c r="A63" s="118"/>
      <c r="B63" s="101" t="s">
        <v>40</v>
      </c>
      <c r="C63" s="14" t="s">
        <v>117</v>
      </c>
      <c r="D63" s="11" t="s">
        <v>114</v>
      </c>
      <c r="E63" s="43">
        <v>2568.75</v>
      </c>
      <c r="F63" s="68">
        <v>4554.6000000000004</v>
      </c>
      <c r="G63" s="21">
        <f>(F63-E63)/E63</f>
        <v>0.77308029197080308</v>
      </c>
      <c r="H63" s="68">
        <v>4154.6000000000004</v>
      </c>
      <c r="I63" s="21">
        <f>(F63-H63)/H63</f>
        <v>9.627882347277715E-2</v>
      </c>
    </row>
    <row r="64" spans="1:9" ht="16.5" x14ac:dyDescent="0.3">
      <c r="A64" s="118"/>
      <c r="B64" s="99" t="s">
        <v>56</v>
      </c>
      <c r="C64" s="15" t="s">
        <v>123</v>
      </c>
      <c r="D64" s="13" t="s">
        <v>120</v>
      </c>
      <c r="E64" s="47">
        <v>20963.75</v>
      </c>
      <c r="F64" s="70">
        <v>31227.5</v>
      </c>
      <c r="G64" s="21">
        <f>(F64-E64)/E64</f>
        <v>0.48959513445829111</v>
      </c>
      <c r="H64" s="70">
        <v>27673.571428571428</v>
      </c>
      <c r="I64" s="21">
        <f>(F64-H64)/H64</f>
        <v>0.12842319902950214</v>
      </c>
    </row>
    <row r="65" spans="1:9" ht="16.5" customHeight="1" thickBot="1" x14ac:dyDescent="0.35">
      <c r="A65" s="119"/>
      <c r="B65" s="100" t="s">
        <v>41</v>
      </c>
      <c r="C65" s="16" t="s">
        <v>118</v>
      </c>
      <c r="D65" s="12" t="s">
        <v>114</v>
      </c>
      <c r="E65" s="50">
        <v>4633.125</v>
      </c>
      <c r="F65" s="73">
        <v>7999</v>
      </c>
      <c r="G65" s="29">
        <f>(F65-E65)/E65</f>
        <v>0.72648050721705115</v>
      </c>
      <c r="H65" s="73">
        <v>6999</v>
      </c>
      <c r="I65" s="29">
        <f>(F65-H65)/H65</f>
        <v>0.1428775539362766</v>
      </c>
    </row>
    <row r="66" spans="1:9" ht="15.75" customHeight="1" thickBot="1" x14ac:dyDescent="0.25">
      <c r="A66" s="179" t="s">
        <v>192</v>
      </c>
      <c r="B66" s="194"/>
      <c r="C66" s="194"/>
      <c r="D66" s="195"/>
      <c r="E66" s="106">
        <f>SUM(E57:E65)</f>
        <v>51652.909722222219</v>
      </c>
      <c r="F66" s="106">
        <f>SUM(F57:F65)</f>
        <v>78569.540476190479</v>
      </c>
      <c r="G66" s="108">
        <f t="shared" ref="G66" si="8">(F66-E66)/E66</f>
        <v>0.52110579827389925</v>
      </c>
      <c r="H66" s="106">
        <f>SUM(H57:H65)</f>
        <v>71905.048412698408</v>
      </c>
      <c r="I66" s="111">
        <f t="shared" ref="I66" si="9">(F66-H66)/H66</f>
        <v>9.2684619656206557E-2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62</v>
      </c>
      <c r="C68" s="15" t="s">
        <v>131</v>
      </c>
      <c r="D68" s="20" t="s">
        <v>125</v>
      </c>
      <c r="E68" s="43">
        <v>7599.5</v>
      </c>
      <c r="F68" s="54">
        <v>12606.666666666666</v>
      </c>
      <c r="G68" s="21">
        <f>(F68-E68)/E68</f>
        <v>0.65888106673684665</v>
      </c>
      <c r="H68" s="54">
        <v>12606.666666666666</v>
      </c>
      <c r="I68" s="21">
        <f>(F68-H68)/H68</f>
        <v>0</v>
      </c>
    </row>
    <row r="69" spans="1:9" ht="16.5" x14ac:dyDescent="0.3">
      <c r="A69" s="37"/>
      <c r="B69" s="34" t="s">
        <v>60</v>
      </c>
      <c r="C69" s="15" t="s">
        <v>129</v>
      </c>
      <c r="D69" s="13" t="s">
        <v>215</v>
      </c>
      <c r="E69" s="47">
        <v>46491.857142857145</v>
      </c>
      <c r="F69" s="46">
        <v>49729.714285714283</v>
      </c>
      <c r="G69" s="21">
        <f>(F69-E69)/E69</f>
        <v>6.9643532047086468E-2</v>
      </c>
      <c r="H69" s="46">
        <v>49376.857142857145</v>
      </c>
      <c r="I69" s="21">
        <f>(F69-H69)/H69</f>
        <v>7.1462049890346647E-3</v>
      </c>
    </row>
    <row r="70" spans="1:9" ht="16.5" x14ac:dyDescent="0.3">
      <c r="A70" s="37"/>
      <c r="B70" s="34" t="s">
        <v>63</v>
      </c>
      <c r="C70" s="15" t="s">
        <v>132</v>
      </c>
      <c r="D70" s="13" t="s">
        <v>126</v>
      </c>
      <c r="E70" s="47">
        <v>3737.5</v>
      </c>
      <c r="F70" s="46">
        <v>6627.8571428571431</v>
      </c>
      <c r="G70" s="21">
        <f>(F70-E70)/E70</f>
        <v>0.77333970377448646</v>
      </c>
      <c r="H70" s="46">
        <v>6424.166666666667</v>
      </c>
      <c r="I70" s="21">
        <f>(F70-H70)/H70</f>
        <v>3.1706910290384145E-2</v>
      </c>
    </row>
    <row r="71" spans="1:9" ht="16.5" x14ac:dyDescent="0.3">
      <c r="A71" s="37"/>
      <c r="B71" s="34" t="s">
        <v>64</v>
      </c>
      <c r="C71" s="15" t="s">
        <v>133</v>
      </c>
      <c r="D71" s="13" t="s">
        <v>127</v>
      </c>
      <c r="E71" s="47">
        <v>3286.4583333333335</v>
      </c>
      <c r="F71" s="46">
        <v>5427</v>
      </c>
      <c r="G71" s="21">
        <f>(F71-E71)/E71</f>
        <v>0.65132171156893814</v>
      </c>
      <c r="H71" s="46">
        <v>5171</v>
      </c>
      <c r="I71" s="21">
        <f>(F71-H71)/H71</f>
        <v>4.9506865209824016E-2</v>
      </c>
    </row>
    <row r="72" spans="1:9" ht="16.5" x14ac:dyDescent="0.3">
      <c r="A72" s="37"/>
      <c r="B72" s="34" t="s">
        <v>61</v>
      </c>
      <c r="C72" s="15" t="s">
        <v>130</v>
      </c>
      <c r="D72" s="13" t="s">
        <v>216</v>
      </c>
      <c r="E72" s="47">
        <v>10853.333333333334</v>
      </c>
      <c r="F72" s="46">
        <v>16496.625</v>
      </c>
      <c r="G72" s="21">
        <f>(F72-E72)/E72</f>
        <v>0.51995930589680583</v>
      </c>
      <c r="H72" s="46">
        <v>15708.5</v>
      </c>
      <c r="I72" s="21">
        <f>(F72-H72)/H72</f>
        <v>5.0171881465448639E-2</v>
      </c>
    </row>
    <row r="73" spans="1:9" ht="16.5" customHeight="1" thickBot="1" x14ac:dyDescent="0.35">
      <c r="A73" s="37"/>
      <c r="B73" s="34" t="s">
        <v>59</v>
      </c>
      <c r="C73" s="15" t="s">
        <v>128</v>
      </c>
      <c r="D73" s="12" t="s">
        <v>124</v>
      </c>
      <c r="E73" s="50">
        <v>6367.75</v>
      </c>
      <c r="F73" s="58">
        <v>11118.333333333334</v>
      </c>
      <c r="G73" s="31">
        <f>(F73-E73)/E73</f>
        <v>0.74603797783099746</v>
      </c>
      <c r="H73" s="58">
        <v>10191.666666666666</v>
      </c>
      <c r="I73" s="31">
        <f>(F73-H73)/H73</f>
        <v>9.0923957481602743E-2</v>
      </c>
    </row>
    <row r="74" spans="1:9" ht="15.75" customHeight="1" thickBot="1" x14ac:dyDescent="0.25">
      <c r="A74" s="179" t="s">
        <v>214</v>
      </c>
      <c r="B74" s="180"/>
      <c r="C74" s="180"/>
      <c r="D74" s="181"/>
      <c r="E74" s="86">
        <f>SUM(E68:E73)</f>
        <v>78336.398809523816</v>
      </c>
      <c r="F74" s="86">
        <f>SUM(F68:F73)</f>
        <v>102006.19642857142</v>
      </c>
      <c r="G74" s="110">
        <f t="shared" ref="G74" si="10">(F74-E74)/E74</f>
        <v>0.3021558046930532</v>
      </c>
      <c r="H74" s="86">
        <f>SUM(H68:H73)</f>
        <v>99478.857142857145</v>
      </c>
      <c r="I74" s="111">
        <f t="shared" ref="I74" si="11">(F74-H74)/H74</f>
        <v>2.5405793334405482E-2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70</v>
      </c>
      <c r="C76" s="18" t="s">
        <v>141</v>
      </c>
      <c r="D76" s="20" t="s">
        <v>137</v>
      </c>
      <c r="E76" s="43">
        <v>2248.1875</v>
      </c>
      <c r="F76" s="43">
        <v>3310.5</v>
      </c>
      <c r="G76" s="21">
        <f>(F76-E76)/E76</f>
        <v>0.47251952962108368</v>
      </c>
      <c r="H76" s="43">
        <v>3448.3333333333335</v>
      </c>
      <c r="I76" s="21">
        <f>(F76-H76)/H76</f>
        <v>-3.9971000483325317E-2</v>
      </c>
    </row>
    <row r="77" spans="1:9" ht="16.5" x14ac:dyDescent="0.3">
      <c r="A77" s="37"/>
      <c r="B77" s="34" t="s">
        <v>69</v>
      </c>
      <c r="C77" s="15" t="s">
        <v>140</v>
      </c>
      <c r="D77" s="13" t="s">
        <v>136</v>
      </c>
      <c r="E77" s="47">
        <v>1311.40625</v>
      </c>
      <c r="F77" s="47">
        <v>1625</v>
      </c>
      <c r="G77" s="21">
        <f>(F77-E77)/E77</f>
        <v>0.23912784463243178</v>
      </c>
      <c r="H77" s="47">
        <v>1637.5</v>
      </c>
      <c r="I77" s="21">
        <f>(F77-H77)/H77</f>
        <v>-7.6335877862595417E-3</v>
      </c>
    </row>
    <row r="78" spans="1:9" ht="16.5" x14ac:dyDescent="0.3">
      <c r="A78" s="37"/>
      <c r="B78" s="34" t="s">
        <v>68</v>
      </c>
      <c r="C78" s="15" t="s">
        <v>138</v>
      </c>
      <c r="D78" s="13" t="s">
        <v>134</v>
      </c>
      <c r="E78" s="47">
        <v>3685.5555555555557</v>
      </c>
      <c r="F78" s="47">
        <v>5582.7777777777774</v>
      </c>
      <c r="G78" s="21">
        <f>(F78-E78)/E78</f>
        <v>0.51477238468495612</v>
      </c>
      <c r="H78" s="47">
        <v>5538.333333333333</v>
      </c>
      <c r="I78" s="21">
        <f>(F78-H78)/H78</f>
        <v>8.0248771190690963E-3</v>
      </c>
    </row>
    <row r="79" spans="1:9" ht="16.5" x14ac:dyDescent="0.3">
      <c r="A79" s="37"/>
      <c r="B79" s="34" t="s">
        <v>71</v>
      </c>
      <c r="C79" s="15" t="s">
        <v>200</v>
      </c>
      <c r="D79" s="13" t="s">
        <v>134</v>
      </c>
      <c r="E79" s="47">
        <v>1589.25</v>
      </c>
      <c r="F79" s="47">
        <v>2670.3333333333335</v>
      </c>
      <c r="G79" s="21">
        <f>(F79-E79)/E79</f>
        <v>0.68024749619841651</v>
      </c>
      <c r="H79" s="47">
        <v>2624.7777777777778</v>
      </c>
      <c r="I79" s="21">
        <f>(F79-H79)/H79</f>
        <v>1.7355966642678782E-2</v>
      </c>
    </row>
    <row r="80" spans="1:9" ht="16.5" customHeight="1" thickBot="1" x14ac:dyDescent="0.35">
      <c r="A80" s="38"/>
      <c r="B80" s="34" t="s">
        <v>67</v>
      </c>
      <c r="C80" s="15" t="s">
        <v>139</v>
      </c>
      <c r="D80" s="12" t="s">
        <v>135</v>
      </c>
      <c r="E80" s="50">
        <v>2740.375</v>
      </c>
      <c r="F80" s="50">
        <v>4144.125</v>
      </c>
      <c r="G80" s="21">
        <f>(F80-E80)/E80</f>
        <v>0.51224741139442598</v>
      </c>
      <c r="H80" s="50">
        <v>3986.875</v>
      </c>
      <c r="I80" s="21">
        <f>(F80-H80)/H80</f>
        <v>3.9441918796049538E-2</v>
      </c>
    </row>
    <row r="81" spans="1:11" ht="15.75" customHeight="1" thickBot="1" x14ac:dyDescent="0.25">
      <c r="A81" s="179" t="s">
        <v>193</v>
      </c>
      <c r="B81" s="180"/>
      <c r="C81" s="180"/>
      <c r="D81" s="181"/>
      <c r="E81" s="86">
        <f>SUM(E76:E80)</f>
        <v>11574.774305555555</v>
      </c>
      <c r="F81" s="86">
        <f>SUM(F76:F80)</f>
        <v>17332.736111111109</v>
      </c>
      <c r="G81" s="110">
        <f t="shared" ref="G81" si="12">(F81-E81)/E81</f>
        <v>0.49745780380286991</v>
      </c>
      <c r="H81" s="86">
        <f>SUM(H76:H80)</f>
        <v>17235.819444444445</v>
      </c>
      <c r="I81" s="111">
        <f t="shared" ref="I81" si="13">(F81-H81)/H81</f>
        <v>5.6229799214973222E-3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79</v>
      </c>
      <c r="C83" s="15" t="s">
        <v>155</v>
      </c>
      <c r="D83" s="20" t="s">
        <v>156</v>
      </c>
      <c r="E83" s="43">
        <v>8830</v>
      </c>
      <c r="F83" s="43">
        <v>9999</v>
      </c>
      <c r="G83" s="22">
        <f>(F83-E83)/E83</f>
        <v>0.13238958097395243</v>
      </c>
      <c r="H83" s="43">
        <v>10582.666666666666</v>
      </c>
      <c r="I83" s="22">
        <f>(F83-H83)/H83</f>
        <v>-5.5153080509008384E-2</v>
      </c>
    </row>
    <row r="84" spans="1:11" ht="16.5" x14ac:dyDescent="0.3">
      <c r="A84" s="37"/>
      <c r="B84" s="34" t="s">
        <v>74</v>
      </c>
      <c r="C84" s="15" t="s">
        <v>144</v>
      </c>
      <c r="D84" s="11" t="s">
        <v>142</v>
      </c>
      <c r="E84" s="47">
        <v>1456.6666666666667</v>
      </c>
      <c r="F84" s="47">
        <v>1875.5</v>
      </c>
      <c r="G84" s="21">
        <f>(F84-E84)/E84</f>
        <v>0.28752860411899306</v>
      </c>
      <c r="H84" s="47">
        <v>1875.5</v>
      </c>
      <c r="I84" s="21">
        <f>(F84-H84)/H84</f>
        <v>0</v>
      </c>
    </row>
    <row r="85" spans="1:11" ht="16.5" x14ac:dyDescent="0.3">
      <c r="A85" s="37"/>
      <c r="B85" s="34" t="s">
        <v>78</v>
      </c>
      <c r="C85" s="15" t="s">
        <v>149</v>
      </c>
      <c r="D85" s="13" t="s">
        <v>147</v>
      </c>
      <c r="E85" s="47">
        <v>1927.175</v>
      </c>
      <c r="F85" s="47">
        <v>2727.5</v>
      </c>
      <c r="G85" s="21">
        <f>(F85-E85)/E85</f>
        <v>0.41528402973263978</v>
      </c>
      <c r="H85" s="47">
        <v>2727.5</v>
      </c>
      <c r="I85" s="21">
        <f>(F85-H85)/H85</f>
        <v>0</v>
      </c>
    </row>
    <row r="86" spans="1:11" ht="16.5" x14ac:dyDescent="0.3">
      <c r="A86" s="37"/>
      <c r="B86" s="34" t="s">
        <v>80</v>
      </c>
      <c r="C86" s="15" t="s">
        <v>151</v>
      </c>
      <c r="D86" s="13" t="s">
        <v>150</v>
      </c>
      <c r="E86" s="47">
        <v>3924.3</v>
      </c>
      <c r="F86" s="47">
        <v>4102.5555555555557</v>
      </c>
      <c r="G86" s="21">
        <f>(F86-E86)/E86</f>
        <v>4.5423529178593755E-2</v>
      </c>
      <c r="H86" s="47">
        <v>4102.5555555555557</v>
      </c>
      <c r="I86" s="21">
        <f>(F86-H86)/H86</f>
        <v>0</v>
      </c>
    </row>
    <row r="87" spans="1:11" ht="16.5" x14ac:dyDescent="0.3">
      <c r="A87" s="37"/>
      <c r="B87" s="34" t="s">
        <v>77</v>
      </c>
      <c r="C87" s="15" t="s">
        <v>146</v>
      </c>
      <c r="D87" s="25" t="s">
        <v>162</v>
      </c>
      <c r="E87" s="61">
        <v>1501.3</v>
      </c>
      <c r="F87" s="61">
        <v>2114.2222222222222</v>
      </c>
      <c r="G87" s="21">
        <f>(F87-E87)/E87</f>
        <v>0.40826098862467342</v>
      </c>
      <c r="H87" s="61">
        <v>2102.5555555555557</v>
      </c>
      <c r="I87" s="21">
        <f>(F87-H87)/H87</f>
        <v>5.5488030439147405E-3</v>
      </c>
    </row>
    <row r="88" spans="1:11" ht="16.5" x14ac:dyDescent="0.3">
      <c r="A88" s="37"/>
      <c r="B88" s="34" t="s">
        <v>76</v>
      </c>
      <c r="C88" s="15" t="s">
        <v>143</v>
      </c>
      <c r="D88" s="25" t="s">
        <v>161</v>
      </c>
      <c r="E88" s="61">
        <v>1196.6666666666667</v>
      </c>
      <c r="F88" s="165">
        <v>1835.7142857142858</v>
      </c>
      <c r="G88" s="21">
        <f>(F88-E88)/E88</f>
        <v>0.53402307998408272</v>
      </c>
      <c r="H88" s="165">
        <v>1712.875</v>
      </c>
      <c r="I88" s="21">
        <f>(F88-H88)/H88</f>
        <v>7.1715265687388619E-2</v>
      </c>
    </row>
    <row r="89" spans="1:11" ht="16.5" customHeight="1" thickBot="1" x14ac:dyDescent="0.35">
      <c r="A89" s="35"/>
      <c r="B89" s="36" t="s">
        <v>75</v>
      </c>
      <c r="C89" s="16" t="s">
        <v>148</v>
      </c>
      <c r="D89" s="12" t="s">
        <v>145</v>
      </c>
      <c r="E89" s="50">
        <v>872.5625</v>
      </c>
      <c r="F89" s="50">
        <v>1223.5714285714287</v>
      </c>
      <c r="G89" s="23">
        <f>(F89-E89)/E89</f>
        <v>0.40227368076376036</v>
      </c>
      <c r="H89" s="50">
        <v>1123.125</v>
      </c>
      <c r="I89" s="23">
        <f>(F89-H89)/H89</f>
        <v>8.9434772239446778E-2</v>
      </c>
    </row>
    <row r="90" spans="1:11" ht="15.75" customHeight="1" thickBot="1" x14ac:dyDescent="0.25">
      <c r="A90" s="179" t="s">
        <v>194</v>
      </c>
      <c r="B90" s="180"/>
      <c r="C90" s="180"/>
      <c r="D90" s="181"/>
      <c r="E90" s="86">
        <f>SUM(E83:E89)</f>
        <v>19708.670833333334</v>
      </c>
      <c r="F90" s="86">
        <f>SUM(F83:F89)</f>
        <v>23878.063492063491</v>
      </c>
      <c r="G90" s="120">
        <f t="shared" ref="G90:G91" si="14">(F90-E90)/E90</f>
        <v>0.21155118445016857</v>
      </c>
      <c r="H90" s="86">
        <f>SUM(H83:H89)</f>
        <v>24226.777777777777</v>
      </c>
      <c r="I90" s="111">
        <f t="shared" ref="I90:I91" si="15">(F90-H90)/H90</f>
        <v>-1.4393754254606135E-2</v>
      </c>
    </row>
    <row r="91" spans="1:11" ht="15.75" customHeight="1" thickBot="1" x14ac:dyDescent="0.25">
      <c r="A91" s="179" t="s">
        <v>195</v>
      </c>
      <c r="B91" s="180"/>
      <c r="C91" s="180"/>
      <c r="D91" s="181"/>
      <c r="E91" s="106">
        <f>SUM(E90+E81+E74+E66+E55+E47+E39+E32)</f>
        <v>356567.03821626987</v>
      </c>
      <c r="F91" s="106">
        <f>SUM(F32,F39,F47,F55,F66,F74,F81,F90)</f>
        <v>486058.6682738096</v>
      </c>
      <c r="G91" s="108">
        <f t="shared" si="14"/>
        <v>0.36316208785120152</v>
      </c>
      <c r="H91" s="106">
        <f>SUM(H32,H39,H47,H55,H66,H74,H81,H90)</f>
        <v>469533.33828571433</v>
      </c>
      <c r="I91" s="121">
        <f t="shared" si="15"/>
        <v>3.5195221809871766E-2</v>
      </c>
      <c r="J91" s="122"/>
    </row>
    <row r="92" spans="1:11" x14ac:dyDescent="0.25">
      <c r="E92" s="123"/>
      <c r="F92" s="123"/>
      <c r="K92" s="124"/>
    </row>
    <row r="95" spans="1:11" x14ac:dyDescent="0.25">
      <c r="E95" s="136"/>
      <c r="F95" s="136"/>
      <c r="G95" s="136"/>
      <c r="H95" s="136"/>
      <c r="I95" s="136"/>
    </row>
  </sheetData>
  <sortState ref="B83:I89">
    <sortCondition ref="I83:I89"/>
  </sortState>
  <mergeCells count="19"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  <mergeCell ref="A9:I9"/>
    <mergeCell ref="H13:H14"/>
    <mergeCell ref="I13:I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I92"/>
  <sheetViews>
    <sheetView rightToLeft="1" zoomScaleNormal="100" workbookViewId="0">
      <selection activeCell="D16" sqref="D16:I40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5.125" bestFit="1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1.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38" t="s">
        <v>205</v>
      </c>
      <c r="B9" s="26"/>
      <c r="C9" s="26"/>
      <c r="D9" s="26"/>
      <c r="E9" s="137"/>
      <c r="F9" s="137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224</v>
      </c>
    </row>
    <row r="12" spans="1:9" ht="15.75" thickBot="1" x14ac:dyDescent="0.3"/>
    <row r="13" spans="1:9" ht="24.75" customHeight="1" x14ac:dyDescent="0.2">
      <c r="A13" s="173" t="s">
        <v>3</v>
      </c>
      <c r="B13" s="173"/>
      <c r="C13" s="175" t="s">
        <v>0</v>
      </c>
      <c r="D13" s="169" t="s">
        <v>207</v>
      </c>
      <c r="E13" s="169" t="s">
        <v>208</v>
      </c>
      <c r="F13" s="169" t="s">
        <v>209</v>
      </c>
      <c r="G13" s="169" t="s">
        <v>210</v>
      </c>
      <c r="H13" s="169" t="s">
        <v>211</v>
      </c>
      <c r="I13" s="169" t="s">
        <v>212</v>
      </c>
    </row>
    <row r="14" spans="1:9" ht="24.75" customHeight="1" thickBot="1" x14ac:dyDescent="0.25">
      <c r="A14" s="174"/>
      <c r="B14" s="174"/>
      <c r="C14" s="176"/>
      <c r="D14" s="189"/>
      <c r="E14" s="189"/>
      <c r="F14" s="189"/>
      <c r="G14" s="170"/>
      <c r="H14" s="189"/>
      <c r="I14" s="189"/>
    </row>
    <row r="15" spans="1:9" ht="17.25" customHeight="1" thickBot="1" x14ac:dyDescent="0.3">
      <c r="A15" s="90" t="s">
        <v>24</v>
      </c>
      <c r="B15" s="129"/>
      <c r="C15" s="113"/>
      <c r="D15" s="115"/>
      <c r="E15" s="115"/>
      <c r="F15" s="115"/>
      <c r="G15" s="115"/>
      <c r="H15" s="115"/>
      <c r="I15" s="151"/>
    </row>
    <row r="16" spans="1:9" ht="16.5" x14ac:dyDescent="0.3">
      <c r="A16" s="91"/>
      <c r="B16" s="152" t="s">
        <v>4</v>
      </c>
      <c r="C16" s="158" t="s">
        <v>163</v>
      </c>
      <c r="D16" s="134">
        <v>2000</v>
      </c>
      <c r="E16" s="42">
        <v>2350</v>
      </c>
      <c r="F16" s="134">
        <v>2250</v>
      </c>
      <c r="G16" s="42">
        <v>2500</v>
      </c>
      <c r="H16" s="134">
        <v>2166.67</v>
      </c>
      <c r="I16" s="140">
        <v>2253.3339999999998</v>
      </c>
    </row>
    <row r="17" spans="1:9" ht="16.5" x14ac:dyDescent="0.3">
      <c r="A17" s="92"/>
      <c r="B17" s="153" t="s">
        <v>5</v>
      </c>
      <c r="C17" s="159" t="s">
        <v>164</v>
      </c>
      <c r="D17" s="93">
        <v>2250</v>
      </c>
      <c r="E17" s="46">
        <v>2950</v>
      </c>
      <c r="F17" s="93">
        <v>2500</v>
      </c>
      <c r="G17" s="46">
        <v>2000</v>
      </c>
      <c r="H17" s="93">
        <v>2500</v>
      </c>
      <c r="I17" s="142">
        <v>2440</v>
      </c>
    </row>
    <row r="18" spans="1:9" ht="16.5" x14ac:dyDescent="0.3">
      <c r="A18" s="92"/>
      <c r="B18" s="153" t="s">
        <v>6</v>
      </c>
      <c r="C18" s="159" t="s">
        <v>165</v>
      </c>
      <c r="D18" s="93">
        <v>2250</v>
      </c>
      <c r="E18" s="46">
        <v>3000</v>
      </c>
      <c r="F18" s="93">
        <v>2125</v>
      </c>
      <c r="G18" s="46">
        <v>3000</v>
      </c>
      <c r="H18" s="93">
        <v>2500</v>
      </c>
      <c r="I18" s="142">
        <v>2575</v>
      </c>
    </row>
    <row r="19" spans="1:9" ht="16.5" x14ac:dyDescent="0.3">
      <c r="A19" s="92"/>
      <c r="B19" s="153" t="s">
        <v>7</v>
      </c>
      <c r="C19" s="159" t="s">
        <v>166</v>
      </c>
      <c r="D19" s="93">
        <v>1000</v>
      </c>
      <c r="E19" s="46">
        <v>750</v>
      </c>
      <c r="F19" s="93">
        <v>1500</v>
      </c>
      <c r="G19" s="46">
        <v>1000</v>
      </c>
      <c r="H19" s="93">
        <v>916.67</v>
      </c>
      <c r="I19" s="142">
        <v>1033.3340000000001</v>
      </c>
    </row>
    <row r="20" spans="1:9" ht="16.5" x14ac:dyDescent="0.3">
      <c r="A20" s="92"/>
      <c r="B20" s="153" t="s">
        <v>8</v>
      </c>
      <c r="C20" s="159" t="s">
        <v>167</v>
      </c>
      <c r="D20" s="93"/>
      <c r="E20" s="46">
        <v>7000</v>
      </c>
      <c r="F20" s="93">
        <v>8000</v>
      </c>
      <c r="G20" s="46">
        <v>7500</v>
      </c>
      <c r="H20" s="93">
        <v>6000</v>
      </c>
      <c r="I20" s="142">
        <v>7125</v>
      </c>
    </row>
    <row r="21" spans="1:9" ht="16.5" x14ac:dyDescent="0.3">
      <c r="A21" s="92"/>
      <c r="B21" s="153" t="s">
        <v>9</v>
      </c>
      <c r="C21" s="159" t="s">
        <v>168</v>
      </c>
      <c r="D21" s="93">
        <v>2000</v>
      </c>
      <c r="E21" s="46">
        <v>2000</v>
      </c>
      <c r="F21" s="93">
        <v>3750</v>
      </c>
      <c r="G21" s="46">
        <v>1875</v>
      </c>
      <c r="H21" s="93">
        <v>1833.33</v>
      </c>
      <c r="I21" s="142">
        <v>2291.6660000000002</v>
      </c>
    </row>
    <row r="22" spans="1:9" ht="16.5" x14ac:dyDescent="0.3">
      <c r="A22" s="92"/>
      <c r="B22" s="153" t="s">
        <v>10</v>
      </c>
      <c r="C22" s="159" t="s">
        <v>169</v>
      </c>
      <c r="D22" s="93">
        <v>1000</v>
      </c>
      <c r="E22" s="46">
        <v>1500</v>
      </c>
      <c r="F22" s="93">
        <v>1500</v>
      </c>
      <c r="G22" s="46">
        <v>1750</v>
      </c>
      <c r="H22" s="93">
        <v>1583.33</v>
      </c>
      <c r="I22" s="142">
        <v>1466.6659999999999</v>
      </c>
    </row>
    <row r="23" spans="1:9" ht="16.5" x14ac:dyDescent="0.3">
      <c r="A23" s="92"/>
      <c r="B23" s="153" t="s">
        <v>11</v>
      </c>
      <c r="C23" s="159" t="s">
        <v>170</v>
      </c>
      <c r="D23" s="93">
        <v>250</v>
      </c>
      <c r="E23" s="46">
        <v>400</v>
      </c>
      <c r="F23" s="93">
        <v>500</v>
      </c>
      <c r="G23" s="46">
        <v>375</v>
      </c>
      <c r="H23" s="93">
        <v>400</v>
      </c>
      <c r="I23" s="142">
        <v>385</v>
      </c>
    </row>
    <row r="24" spans="1:9" ht="16.5" x14ac:dyDescent="0.3">
      <c r="A24" s="92"/>
      <c r="B24" s="153" t="s">
        <v>12</v>
      </c>
      <c r="C24" s="159" t="s">
        <v>171</v>
      </c>
      <c r="D24" s="93"/>
      <c r="E24" s="46">
        <v>400</v>
      </c>
      <c r="F24" s="93">
        <v>500</v>
      </c>
      <c r="G24" s="46">
        <v>500</v>
      </c>
      <c r="H24" s="93">
        <v>500</v>
      </c>
      <c r="I24" s="142">
        <v>475</v>
      </c>
    </row>
    <row r="25" spans="1:9" ht="16.5" x14ac:dyDescent="0.3">
      <c r="A25" s="92"/>
      <c r="B25" s="153" t="s">
        <v>13</v>
      </c>
      <c r="C25" s="159" t="s">
        <v>172</v>
      </c>
      <c r="D25" s="93">
        <v>333.33</v>
      </c>
      <c r="E25" s="46">
        <v>400</v>
      </c>
      <c r="F25" s="93">
        <v>750</v>
      </c>
      <c r="G25" s="46">
        <v>625</v>
      </c>
      <c r="H25" s="93">
        <v>500</v>
      </c>
      <c r="I25" s="142">
        <v>521.66599999999994</v>
      </c>
    </row>
    <row r="26" spans="1:9" ht="16.5" x14ac:dyDescent="0.3">
      <c r="A26" s="92"/>
      <c r="B26" s="153" t="s">
        <v>14</v>
      </c>
      <c r="C26" s="159" t="s">
        <v>173</v>
      </c>
      <c r="D26" s="93">
        <v>333.33</v>
      </c>
      <c r="E26" s="46">
        <v>500</v>
      </c>
      <c r="F26" s="93">
        <v>750</v>
      </c>
      <c r="G26" s="46">
        <v>500</v>
      </c>
      <c r="H26" s="93">
        <v>500</v>
      </c>
      <c r="I26" s="142">
        <v>516.66599999999994</v>
      </c>
    </row>
    <row r="27" spans="1:9" ht="16.5" x14ac:dyDescent="0.3">
      <c r="A27" s="92"/>
      <c r="B27" s="153" t="s">
        <v>15</v>
      </c>
      <c r="C27" s="159" t="s">
        <v>174</v>
      </c>
      <c r="D27" s="93">
        <v>750</v>
      </c>
      <c r="E27" s="46">
        <v>1500</v>
      </c>
      <c r="F27" s="93">
        <v>1625</v>
      </c>
      <c r="G27" s="46">
        <v>1375</v>
      </c>
      <c r="H27" s="93">
        <v>1666.67</v>
      </c>
      <c r="I27" s="142">
        <v>1383.3340000000001</v>
      </c>
    </row>
    <row r="28" spans="1:9" ht="16.5" x14ac:dyDescent="0.3">
      <c r="A28" s="92"/>
      <c r="B28" s="153" t="s">
        <v>16</v>
      </c>
      <c r="C28" s="159" t="s">
        <v>175</v>
      </c>
      <c r="D28" s="93">
        <v>333.33</v>
      </c>
      <c r="E28" s="46">
        <v>500</v>
      </c>
      <c r="F28" s="93">
        <v>500</v>
      </c>
      <c r="G28" s="46">
        <v>625</v>
      </c>
      <c r="H28" s="93">
        <v>750</v>
      </c>
      <c r="I28" s="142">
        <v>541.66599999999994</v>
      </c>
    </row>
    <row r="29" spans="1:9" ht="16.5" x14ac:dyDescent="0.3">
      <c r="A29" s="92"/>
      <c r="B29" s="155" t="s">
        <v>17</v>
      </c>
      <c r="C29" s="159" t="s">
        <v>176</v>
      </c>
      <c r="D29" s="93"/>
      <c r="E29" s="46">
        <v>1500</v>
      </c>
      <c r="F29" s="93">
        <v>3750</v>
      </c>
      <c r="G29" s="46">
        <v>2375</v>
      </c>
      <c r="H29" s="93">
        <v>1916.67</v>
      </c>
      <c r="I29" s="142">
        <v>2385.4175</v>
      </c>
    </row>
    <row r="30" spans="1:9" ht="16.5" x14ac:dyDescent="0.3">
      <c r="A30" s="92"/>
      <c r="B30" s="153" t="s">
        <v>18</v>
      </c>
      <c r="C30" s="159" t="s">
        <v>177</v>
      </c>
      <c r="D30" s="93"/>
      <c r="E30" s="46">
        <v>2500</v>
      </c>
      <c r="F30" s="93">
        <v>3000</v>
      </c>
      <c r="G30" s="46">
        <v>2250</v>
      </c>
      <c r="H30" s="93"/>
      <c r="I30" s="142">
        <v>2583.3333333333335</v>
      </c>
    </row>
    <row r="31" spans="1:9" ht="17.25" thickBot="1" x14ac:dyDescent="0.35">
      <c r="A31" s="94"/>
      <c r="B31" s="154" t="s">
        <v>19</v>
      </c>
      <c r="C31" s="160" t="s">
        <v>178</v>
      </c>
      <c r="D31" s="135">
        <v>1500</v>
      </c>
      <c r="E31" s="49">
        <v>1500</v>
      </c>
      <c r="F31" s="135"/>
      <c r="G31" s="49">
        <v>2000</v>
      </c>
      <c r="H31" s="135">
        <v>1500</v>
      </c>
      <c r="I31" s="95">
        <v>1625</v>
      </c>
    </row>
    <row r="32" spans="1:9" ht="17.25" customHeight="1" thickBot="1" x14ac:dyDescent="0.3">
      <c r="A32" s="90" t="s">
        <v>20</v>
      </c>
      <c r="B32" s="145" t="s">
        <v>21</v>
      </c>
      <c r="C32" s="156"/>
      <c r="D32" s="157"/>
      <c r="E32" s="148"/>
      <c r="F32" s="157"/>
      <c r="G32" s="148"/>
      <c r="H32" s="157"/>
      <c r="I32" s="157"/>
    </row>
    <row r="33" spans="1:9" ht="16.5" x14ac:dyDescent="0.3">
      <c r="A33" s="91"/>
      <c r="B33" s="139" t="s">
        <v>26</v>
      </c>
      <c r="C33" s="149" t="s">
        <v>179</v>
      </c>
      <c r="D33" s="134">
        <v>2000</v>
      </c>
      <c r="E33" s="42">
        <v>3000</v>
      </c>
      <c r="F33" s="134">
        <v>3750</v>
      </c>
      <c r="G33" s="42">
        <v>3250</v>
      </c>
      <c r="H33" s="134">
        <v>2250</v>
      </c>
      <c r="I33" s="140">
        <v>2850</v>
      </c>
    </row>
    <row r="34" spans="1:9" ht="16.5" x14ac:dyDescent="0.3">
      <c r="A34" s="92"/>
      <c r="B34" s="141" t="s">
        <v>27</v>
      </c>
      <c r="C34" s="15" t="s">
        <v>180</v>
      </c>
      <c r="D34" s="93">
        <v>2000</v>
      </c>
      <c r="E34" s="46">
        <v>3000</v>
      </c>
      <c r="F34" s="93">
        <v>2500</v>
      </c>
      <c r="G34" s="46">
        <v>3250</v>
      </c>
      <c r="H34" s="93">
        <v>2500</v>
      </c>
      <c r="I34" s="142">
        <v>2650</v>
      </c>
    </row>
    <row r="35" spans="1:9" ht="16.5" x14ac:dyDescent="0.3">
      <c r="A35" s="92"/>
      <c r="B35" s="144" t="s">
        <v>28</v>
      </c>
      <c r="C35" s="15" t="s">
        <v>181</v>
      </c>
      <c r="D35" s="93">
        <v>1750</v>
      </c>
      <c r="E35" s="46">
        <v>1750</v>
      </c>
      <c r="F35" s="93">
        <v>2250</v>
      </c>
      <c r="G35" s="46">
        <v>1875</v>
      </c>
      <c r="H35" s="93">
        <v>1500</v>
      </c>
      <c r="I35" s="142">
        <v>1825</v>
      </c>
    </row>
    <row r="36" spans="1:9" ht="16.5" x14ac:dyDescent="0.3">
      <c r="A36" s="92"/>
      <c r="B36" s="141" t="s">
        <v>29</v>
      </c>
      <c r="C36" s="15" t="s">
        <v>182</v>
      </c>
      <c r="D36" s="93">
        <v>1500</v>
      </c>
      <c r="E36" s="46">
        <v>2500</v>
      </c>
      <c r="F36" s="93">
        <v>2000</v>
      </c>
      <c r="G36" s="46">
        <v>2250</v>
      </c>
      <c r="H36" s="93">
        <v>1500</v>
      </c>
      <c r="I36" s="142">
        <v>1950</v>
      </c>
    </row>
    <row r="37" spans="1:9" ht="16.5" customHeight="1" thickBot="1" x14ac:dyDescent="0.35">
      <c r="A37" s="94"/>
      <c r="B37" s="161" t="s">
        <v>30</v>
      </c>
      <c r="C37" s="16" t="s">
        <v>183</v>
      </c>
      <c r="D37" s="135">
        <v>1500</v>
      </c>
      <c r="E37" s="49">
        <v>1500</v>
      </c>
      <c r="F37" s="135">
        <v>2125</v>
      </c>
      <c r="G37" s="49">
        <v>1750</v>
      </c>
      <c r="H37" s="135">
        <v>1000</v>
      </c>
      <c r="I37" s="95">
        <v>1575</v>
      </c>
    </row>
    <row r="38" spans="1:9" ht="17.25" customHeight="1" thickBot="1" x14ac:dyDescent="0.3">
      <c r="A38" s="90" t="s">
        <v>25</v>
      </c>
      <c r="B38" s="145" t="s">
        <v>51</v>
      </c>
      <c r="C38" s="146"/>
      <c r="D38" s="147"/>
      <c r="E38" s="150"/>
      <c r="F38" s="147"/>
      <c r="G38" s="150"/>
      <c r="H38" s="147"/>
      <c r="I38" s="95"/>
    </row>
    <row r="39" spans="1:9" ht="16.5" x14ac:dyDescent="0.3">
      <c r="A39" s="91"/>
      <c r="B39" s="139" t="s">
        <v>31</v>
      </c>
      <c r="C39" s="149" t="s">
        <v>213</v>
      </c>
      <c r="D39" s="42">
        <v>32000</v>
      </c>
      <c r="E39" s="42">
        <v>40000</v>
      </c>
      <c r="F39" s="42">
        <v>38000</v>
      </c>
      <c r="G39" s="42">
        <v>30000</v>
      </c>
      <c r="H39" s="42">
        <v>32500</v>
      </c>
      <c r="I39" s="140">
        <v>34500</v>
      </c>
    </row>
    <row r="40" spans="1:9" ht="17.25" thickBot="1" x14ac:dyDescent="0.35">
      <c r="A40" s="94"/>
      <c r="B40" s="143" t="s">
        <v>32</v>
      </c>
      <c r="C40" s="16" t="s">
        <v>185</v>
      </c>
      <c r="D40" s="49">
        <v>24000</v>
      </c>
      <c r="E40" s="49">
        <v>24000</v>
      </c>
      <c r="F40" s="49">
        <v>27000</v>
      </c>
      <c r="G40" s="49">
        <v>19500</v>
      </c>
      <c r="H40" s="49">
        <v>22000</v>
      </c>
      <c r="I40" s="95">
        <v>23300</v>
      </c>
    </row>
    <row r="41" spans="1:9" x14ac:dyDescent="0.25">
      <c r="D41" s="96"/>
      <c r="E41" s="96"/>
      <c r="F41" s="96"/>
      <c r="G41" s="97"/>
      <c r="H41" s="96"/>
      <c r="I41" s="96"/>
    </row>
    <row r="44" spans="1:9" x14ac:dyDescent="0.25">
      <c r="G44"/>
    </row>
    <row r="45" spans="1:9" ht="14.25" customHeight="1" x14ac:dyDescent="0.25"/>
    <row r="46" spans="1:9" x14ac:dyDescent="0.25">
      <c r="G46"/>
    </row>
    <row r="48" spans="1:9" x14ac:dyDescent="0.25">
      <c r="G48"/>
    </row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30-03-2020</vt:lpstr>
      <vt:lpstr>By Order</vt:lpstr>
      <vt:lpstr>All Stores</vt:lpstr>
      <vt:lpstr>'30-03-2020'!Print_Titles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2020-04-03T08:34:19Z</cp:lastPrinted>
  <dcterms:created xsi:type="dcterms:W3CDTF">2010-10-20T06:23:14Z</dcterms:created>
  <dcterms:modified xsi:type="dcterms:W3CDTF">2020-04-03T08:34:36Z</dcterms:modified>
</cp:coreProperties>
</file>