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6-04-2020" sheetId="9" r:id="rId4"/>
    <sheet name="By Order" sheetId="11" r:id="rId5"/>
    <sheet name="All Stores" sheetId="12" r:id="rId6"/>
  </sheets>
  <definedNames>
    <definedName name="_xlnm.Print_Titles" localSheetId="3">'06-04-2020'!$12:$14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H66" i="11" l="1"/>
  <c r="I89" i="11" l="1"/>
  <c r="G89" i="11"/>
  <c r="I86" i="11"/>
  <c r="G86" i="11"/>
  <c r="I85" i="11"/>
  <c r="G85" i="11"/>
  <c r="I84" i="11"/>
  <c r="G84" i="11"/>
  <c r="I87" i="11"/>
  <c r="G87" i="11"/>
  <c r="I88" i="11"/>
  <c r="G88" i="11"/>
  <c r="I83" i="11"/>
  <c r="G83" i="11"/>
  <c r="I78" i="11"/>
  <c r="G78" i="11"/>
  <c r="I80" i="11"/>
  <c r="G80" i="11"/>
  <c r="I79" i="11"/>
  <c r="G79" i="11"/>
  <c r="I76" i="11"/>
  <c r="G76" i="11"/>
  <c r="I77" i="11"/>
  <c r="G77" i="11"/>
  <c r="I72" i="11"/>
  <c r="G72" i="11"/>
  <c r="I71" i="11"/>
  <c r="G71" i="11"/>
  <c r="I70" i="11"/>
  <c r="G70" i="11"/>
  <c r="I68" i="11"/>
  <c r="G68" i="11"/>
  <c r="I69" i="11"/>
  <c r="G69" i="11"/>
  <c r="I73" i="11"/>
  <c r="G73" i="11"/>
  <c r="I61" i="11"/>
  <c r="G61" i="11"/>
  <c r="I64" i="11"/>
  <c r="G64" i="11"/>
  <c r="I59" i="11"/>
  <c r="G59" i="11"/>
  <c r="I62" i="11"/>
  <c r="G62" i="11"/>
  <c r="I65" i="11"/>
  <c r="G65" i="11"/>
  <c r="I58" i="11"/>
  <c r="G58" i="11"/>
  <c r="I60" i="11"/>
  <c r="G60" i="11"/>
  <c r="I63" i="11"/>
  <c r="G63" i="11"/>
  <c r="I57" i="11"/>
  <c r="G57" i="11"/>
  <c r="I52" i="11"/>
  <c r="G52" i="11"/>
  <c r="I53" i="11"/>
  <c r="G53" i="11"/>
  <c r="I54" i="11"/>
  <c r="G54" i="11"/>
  <c r="I50" i="11"/>
  <c r="G50" i="11"/>
  <c r="I49" i="11"/>
  <c r="G49" i="11"/>
  <c r="I51" i="11"/>
  <c r="G51" i="11"/>
  <c r="I44" i="11"/>
  <c r="G44" i="11"/>
  <c r="I43" i="11"/>
  <c r="G43" i="11"/>
  <c r="I42" i="11"/>
  <c r="G42" i="11"/>
  <c r="I45" i="11"/>
  <c r="G45" i="11"/>
  <c r="I41" i="11"/>
  <c r="G41" i="11"/>
  <c r="I46" i="11"/>
  <c r="G46" i="11"/>
  <c r="I37" i="11"/>
  <c r="G37" i="11"/>
  <c r="I38" i="11"/>
  <c r="G38" i="11"/>
  <c r="I36" i="11"/>
  <c r="G36" i="11"/>
  <c r="I35" i="11"/>
  <c r="G35" i="11"/>
  <c r="I34" i="11"/>
  <c r="G34" i="11"/>
  <c r="I26" i="11"/>
  <c r="G26" i="11"/>
  <c r="I30" i="11"/>
  <c r="G30" i="11"/>
  <c r="I27" i="11"/>
  <c r="G27" i="11"/>
  <c r="I29" i="11"/>
  <c r="G29" i="11"/>
  <c r="I23" i="11"/>
  <c r="G23" i="11"/>
  <c r="I19" i="11"/>
  <c r="G19" i="11"/>
  <c r="I25" i="11"/>
  <c r="G25" i="11"/>
  <c r="I31" i="11"/>
  <c r="G31" i="11"/>
  <c r="I24" i="11"/>
  <c r="G24" i="11"/>
  <c r="I18" i="11"/>
  <c r="G18" i="11"/>
  <c r="I17" i="11"/>
  <c r="G17" i="11"/>
  <c r="I16" i="11"/>
  <c r="G16" i="11"/>
  <c r="I20" i="11"/>
  <c r="G20" i="11"/>
  <c r="I28" i="11"/>
  <c r="G28" i="11"/>
  <c r="I22" i="11"/>
  <c r="G22" i="11"/>
  <c r="I21" i="11"/>
  <c r="G21" i="11"/>
  <c r="E40" i="8" l="1"/>
  <c r="D40" i="8" l="1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55" i="11"/>
  <c r="F55" i="11"/>
  <c r="H47" i="11"/>
  <c r="F47" i="11"/>
  <c r="I47" i="11" l="1"/>
  <c r="I90" i="11"/>
  <c r="G74" i="11"/>
  <c r="I55" i="11"/>
  <c r="G47" i="11"/>
  <c r="G81" i="11"/>
  <c r="G55" i="11"/>
  <c r="I39" i="11"/>
  <c r="G90" i="11"/>
  <c r="G66" i="11"/>
  <c r="F91" i="11"/>
  <c r="I32" i="11"/>
  <c r="I81" i="11"/>
  <c r="G91" i="11" l="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66" i="11"/>
  <c r="H91" i="11"/>
  <c r="I91" i="11" s="1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<sst xmlns="http://schemas.openxmlformats.org/spreadsheetml/2006/main" count="848" uniqueCount="226">
  <si>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</si>
  <si>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</si>
  <si>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</si>
  <si>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</si>
  <si>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</si>
  <si>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</si>
  <si>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</si>
  <si>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</si>
  <si>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</si>
  <si>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</si>
  <si>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</si>
  <si>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</si>
  <si>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</si>
  <si>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</si>
  <si>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</si>
  <si>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</si>
  <si>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</si>
  <si>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</si>
  <si>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</si>
  <si>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</si>
  <si>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</si>
  <si>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</si>
  <si>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</si>
  <si>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</si>
  <si>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</si>
  <si>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</si>
  <si>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</si>
  <si>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</si>
  <si>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</si>
  <si>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</si>
  <si>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</si>
  <si>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</si>
  <si>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</si>
  <si>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</si>
  <si>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</si>
  <si>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</si>
  <si>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</si>
  <si>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</si>
  <si>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</si>
  <si>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</si>
  <si>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</si>
  <si>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</si>
  <si>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</si>
  <si>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</si>
  <si>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</si>
  <si>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</si>
  <si>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</si>
  <si>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</si>
  <si>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</si>
  <si>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</si>
  <si>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</si>
  <si>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</si>
  <si>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</si>
  <si>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</si>
  <si>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</si>
  <si>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</si>
  <si>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</si>
  <si>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</si>
  <si>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</si>
  <si>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</si>
  <si>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</si>
  <si>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</si>
  <si>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</si>
  <si>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</si>
  <si>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</si>
  <si>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</si>
  <si>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</si>
  <si>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</si>
  <si>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</si>
  <si>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</si>
  <si>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</si>
  <si>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</si>
  <si>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</si>
  <si>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</si>
  <si>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</si>
  <si>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</si>
  <si>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</si>
  <si>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</si>
  <si>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</si>
  <si>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</si>
  <si>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</si>
  <si>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</si>
  <si>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</si>
  <si>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</si>
  <si>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</si>
  <si>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</si>
  <si>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</si>
  <si>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</si>
  <si>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</si>
  <si>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</si>
  <si>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</si>
  <si>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</si>
  <si>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</si>
  <si>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</si>
  <si>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</si>
  <si>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</si>
  <si>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</si>
  <si>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</si>
  <si>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</si>
  <si>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</si>
  <si>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</si>
  <si>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</si>
  <si>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</si>
  <si>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</si>
  <si>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</si>
  <si>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</si>
  <si>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</si>
  <si>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</si>
  <si>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</si>
  <si>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</si>
  <si>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</si>
  <si>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</si>
  <si>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</si>
  <si>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</si>
  <si>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</si>
  <si>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</si>
  <si>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</si>
  <si>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</si>
  <si>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</si>
  <si>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</si>
  <si>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</si>
  <si>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</si>
  <si>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</si>
  <si>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</si>
  <si>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</si>
  <si>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</si>
  <si>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</si>
  <si>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</si>
  <si>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</si>
  <si>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</si>
  <si>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</si>
  <si>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</si>
  <si>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</si>
  <si>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</si>
  <si>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</si>
  <si>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</si>
  <si>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</si>
  <si>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</si>
  <si>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</si>
  <si>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</si>
  <si>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</si>
  <si>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</si>
  <si>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</si>
  <si>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</si>
  <si>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</si>
  <si>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</si>
  <si>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</si>
  <si>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</si>
  <si>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</si>
  <si>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</si>
  <si>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</si>
  <si>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</si>
  <si>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</si>
  <si>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</si>
  <si>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</si>
  <si>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</si>
  <si>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</si>
  <si>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</si>
  <si>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</si>
  <si>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</si>
  <si>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</si>
  <si>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</si>
  <si>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</si>
  <si>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</si>
  <si>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</si>
  <si>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</si>
  <si>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</si>
  <si>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</si>
  <si>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</si>
  <si>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</si>
  <si>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</si>
  <si>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</si>
  <si>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</si>
  <si>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</si>
  <si>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</si>
  <si>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</si>
  <si>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</si>
  <si>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</si>
  <si>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</si>
  <si>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</si>
  <si>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</si>
  <si>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</si>
  <si>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</si>
  <si>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</si>
  <si>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</si>
  <si>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</si>
  <si>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</si>
  <si>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</si>
  <si>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</si>
  <si>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</si>
  <si>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</si>
  <si>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</si>
  <si>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</si>
  <si>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</si>
  <si>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</si>
  <si>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</si>
  <si>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</si>
  <si>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</si>
  <si>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</si>
  <si>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</si>
  <si>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</si>
  <si>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</si>
  <si>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</si>
  <si>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</si>
  <si>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</si>
  <si>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</si>
  <si>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</si>
  <si>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</si>
  <si>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</si>
  <si>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</si>
  <si>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</si>
  <si>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</si>
  <si>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</si>
  <si>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</si>
  <si>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</si>
  <si>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</si>
  <si>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</si>
  <si>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 xml:space="preserve"> التاريخ 6 نيسان 2020</t>
  </si>
  <si>
    <t>معدل الأسعار في نيسان 2019 (ل.ل.)</t>
  </si>
  <si>
    <t>معدل أسعار  السوبرماركات في 06-04-2020 (ل.ل.)</t>
  </si>
  <si>
    <t>معدل أسعار  السوبرماركات في 30-03-2020 (ل.ل.)</t>
  </si>
  <si>
    <t>معدل أسعار المحلات والملاحم في 06-04-2020 (ل.ل.)</t>
  </si>
  <si>
    <t>معدل أسعار المحلات والملاحم في 30-03-2020 (ل.ل.)</t>
  </si>
  <si>
    <t>المعدل العام للأسعار في06-04-2020  (ل.ل.)</t>
  </si>
  <si>
    <t>المعدل العام للأسعار في 06-04-2020  (ل.ل.)</t>
  </si>
  <si>
    <t>المعدل العام للأسعار في 30-03-2020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</si>
</sst>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4" fillId="0" borderId="2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3" t="s">
        <v>202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217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4" t="s">
        <v>3</v>
      </c>
      <c r="B12" s="170"/>
      <c r="C12" s="168" t="s">
        <v>0</v>
      </c>
      <c r="D12" s="166" t="s">
        <v>23</v>
      </c>
      <c r="E12" s="166" t="s">
        <v>218</v>
      </c>
      <c r="F12" s="166" t="s">
        <v>219</v>
      </c>
      <c r="G12" s="166" t="s">
        <v>197</v>
      </c>
      <c r="H12" s="166" t="s">
        <v>220</v>
      </c>
      <c r="I12" s="166" t="s">
        <v>187</v>
      </c>
    </row>
    <row r="13" spans="1:9" ht="38.25" customHeight="1" thickBot="1" x14ac:dyDescent="0.25">
      <c r="A13" s="165"/>
      <c r="B13" s="171"/>
      <c r="C13" s="169"/>
      <c r="D13" s="167"/>
      <c r="E13" s="167"/>
      <c r="F13" s="167"/>
      <c r="G13" s="167"/>
      <c r="H13" s="167"/>
      <c r="I13" s="16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1621.14175</v>
      </c>
      <c r="F15" s="43">
        <v>2143.8000000000002</v>
      </c>
      <c r="G15" s="45">
        <f t="shared" ref="G15:G30" si="0">(F15-E15)/E15</f>
        <v>0.32240132610242145</v>
      </c>
      <c r="H15" s="43">
        <v>2118.8000000000002</v>
      </c>
      <c r="I15" s="45">
        <f>(F15-H15)/H15</f>
        <v>1.1799131583915422E-2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1531.6799999999998</v>
      </c>
      <c r="F16" s="47">
        <v>2386.4444444444443</v>
      </c>
      <c r="G16" s="48">
        <f t="shared" si="0"/>
        <v>0.55805680327773721</v>
      </c>
      <c r="H16" s="47">
        <v>2494.2222222222222</v>
      </c>
      <c r="I16" s="44">
        <f t="shared" ref="I16:I30" si="1">(F16-H16)/H16</f>
        <v>-4.3210976478973651E-2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1794.7332499999998</v>
      </c>
      <c r="F17" s="47">
        <v>3155.7142857142858</v>
      </c>
      <c r="G17" s="48">
        <f t="shared" si="0"/>
        <v>0.75831939688769134</v>
      </c>
      <c r="H17" s="47">
        <v>3020</v>
      </c>
      <c r="I17" s="44">
        <f>(F17-H17)/H17</f>
        <v>4.4938505203405886E-2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1012.85</v>
      </c>
      <c r="F18" s="47">
        <v>994.7</v>
      </c>
      <c r="G18" s="48">
        <f t="shared" si="0"/>
        <v>-1.7919731450856471E-2</v>
      </c>
      <c r="H18" s="47">
        <v>1023.7</v>
      </c>
      <c r="I18" s="44">
        <f t="shared" si="1"/>
        <v>-2.8328611898016998E-2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4569.2722222222219</v>
      </c>
      <c r="F19" s="47">
        <v>6436</v>
      </c>
      <c r="G19" s="48">
        <f>(F19-E19)/E19</f>
        <v>0.40853940999599997</v>
      </c>
      <c r="H19" s="47">
        <v>7623.5</v>
      </c>
      <c r="I19" s="44">
        <f>(F19-H19)/H19</f>
        <v>-0.15576834787171248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1466.2417500000001</v>
      </c>
      <c r="F20" s="47">
        <v>1912.8</v>
      </c>
      <c r="G20" s="48">
        <f t="shared" si="0"/>
        <v>0.30455976990151845</v>
      </c>
      <c r="H20" s="47">
        <v>2413.8000000000002</v>
      </c>
      <c r="I20" s="44">
        <f t="shared" si="1"/>
        <v>-0.20755654983842911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1238.9402500000001</v>
      </c>
      <c r="F21" s="47">
        <v>1634</v>
      </c>
      <c r="G21" s="48">
        <f t="shared" si="0"/>
        <v>0.31886908993391722</v>
      </c>
      <c r="H21" s="47">
        <v>1789.8</v>
      </c>
      <c r="I21" s="44">
        <f t="shared" si="1"/>
        <v>-8.7048832271762189E-2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424.85</v>
      </c>
      <c r="F22" s="47">
        <v>457</v>
      </c>
      <c r="G22" s="48">
        <f t="shared" si="0"/>
        <v>7.5673767211957108E-2</v>
      </c>
      <c r="H22" s="47">
        <v>475</v>
      </c>
      <c r="I22" s="44">
        <f t="shared" si="1"/>
        <v>-3.7894736842105266E-2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515.65</v>
      </c>
      <c r="F23" s="47">
        <v>542.5</v>
      </c>
      <c r="G23" s="48">
        <f t="shared" si="0"/>
        <v>5.2070202656840925E-2</v>
      </c>
      <c r="H23" s="47">
        <v>505</v>
      </c>
      <c r="I23" s="44">
        <f t="shared" si="1"/>
        <v>7.4257425742574254E-2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492.81674999999996</v>
      </c>
      <c r="F24" s="47">
        <v>525</v>
      </c>
      <c r="G24" s="48">
        <f t="shared" si="0"/>
        <v>6.5304699972149979E-2</v>
      </c>
      <c r="H24" s="47">
        <v>491.66666666666669</v>
      </c>
      <c r="I24" s="44">
        <f t="shared" si="1"/>
        <v>6.7796610169491484E-2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513.23325</v>
      </c>
      <c r="F25" s="47">
        <v>532.5</v>
      </c>
      <c r="G25" s="48">
        <f t="shared" si="0"/>
        <v>3.7539948941343923E-2</v>
      </c>
      <c r="H25" s="47">
        <v>517.5</v>
      </c>
      <c r="I25" s="44">
        <f t="shared" si="1"/>
        <v>2.8985507246376812E-2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1568.65</v>
      </c>
      <c r="F26" s="47">
        <v>1824</v>
      </c>
      <c r="G26" s="48">
        <f t="shared" si="0"/>
        <v>0.16278328499027819</v>
      </c>
      <c r="H26" s="47">
        <v>1958.8</v>
      </c>
      <c r="I26" s="44">
        <f t="shared" si="1"/>
        <v>-6.8817643455176616E-2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522.40824999999995</v>
      </c>
      <c r="F27" s="47">
        <v>549.77777777777783</v>
      </c>
      <c r="G27" s="48">
        <f t="shared" si="0"/>
        <v>5.2391071116847557E-2</v>
      </c>
      <c r="H27" s="47">
        <v>466.66666666666669</v>
      </c>
      <c r="I27" s="44">
        <f t="shared" si="1"/>
        <v>0.17809523809523817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1424.14375</v>
      </c>
      <c r="F28" s="47">
        <v>2320</v>
      </c>
      <c r="G28" s="48">
        <f t="shared" si="0"/>
        <v>0.62904903384928668</v>
      </c>
      <c r="H28" s="47">
        <v>2224.8000000000002</v>
      </c>
      <c r="I28" s="44">
        <f t="shared" si="1"/>
        <v>4.2790363178712605E-2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1387.7920833333333</v>
      </c>
      <c r="F29" s="47">
        <v>2678.4857142857145</v>
      </c>
      <c r="G29" s="48">
        <f t="shared" si="0"/>
        <v>0.93003386202655691</v>
      </c>
      <c r="H29" s="47">
        <v>2175.5555555555557</v>
      </c>
      <c r="I29" s="44">
        <f t="shared" si="1"/>
        <v>0.2311732088136583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1260.65825</v>
      </c>
      <c r="F30" s="50">
        <v>1570</v>
      </c>
      <c r="G30" s="51">
        <f t="shared" si="0"/>
        <v>0.24538113322940619</v>
      </c>
      <c r="H30" s="50">
        <v>1628.8</v>
      </c>
      <c r="I30" s="56">
        <f t="shared" si="1"/>
        <v>-3.6100196463654199E-2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2268.7082500000001</v>
      </c>
      <c r="F32" s="43">
        <v>2429.8000000000002</v>
      </c>
      <c r="G32" s="45">
        <f>(F32-E32)/E32</f>
        <v>7.1005934764860154E-2</v>
      </c>
      <c r="H32" s="43">
        <v>2643</v>
      </c>
      <c r="I32" s="44">
        <f>(F32-H32)/H32</f>
        <v>-8.0665909950813394E-2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2072.0250000000001</v>
      </c>
      <c r="F33" s="47">
        <v>2588.6666666666665</v>
      </c>
      <c r="G33" s="48">
        <f>(F33-E33)/E33</f>
        <v>0.24934142525629102</v>
      </c>
      <c r="H33" s="47">
        <v>2770</v>
      </c>
      <c r="I33" s="44">
        <f>(F33-H33)/H33</f>
        <v>-6.5463297232250361E-2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1865.2082500000001</v>
      </c>
      <c r="F34" s="47">
        <v>1948.8</v>
      </c>
      <c r="G34" s="48">
        <f>(F34-E34)/E34</f>
        <v>4.4816309385292401E-2</v>
      </c>
      <c r="H34" s="47">
        <v>1809.8</v>
      </c>
      <c r="I34" s="44">
        <f>(F34-H34)/H34</f>
        <v>7.6804066747706928E-2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1579.4271874999999</v>
      </c>
      <c r="F35" s="47">
        <v>1894</v>
      </c>
      <c r="G35" s="48">
        <f>(F35-E35)/E35</f>
        <v>0.19916892338539668</v>
      </c>
      <c r="H35" s="47">
        <v>1708</v>
      </c>
      <c r="I35" s="44">
        <f>(F35-H35)/H35</f>
        <v>0.10889929742388758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983.71333333333337</v>
      </c>
      <c r="F36" s="50">
        <v>2043</v>
      </c>
      <c r="G36" s="51">
        <f>(F36-E36)/E36</f>
        <v>1.0768245491572748</v>
      </c>
      <c r="H36" s="50">
        <v>2038</v>
      </c>
      <c r="I36" s="56">
        <f>(F36-H36)/H36</f>
        <v>2.4533856722276743E-3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26194.125</v>
      </c>
      <c r="F38" s="43">
        <v>34819.777777777781</v>
      </c>
      <c r="G38" s="45">
        <f t="shared" ref="G38:G43" si="2">(F38-E38)/E38</f>
        <v>0.3292972289693884</v>
      </c>
      <c r="H38" s="43">
        <v>34930.888888888891</v>
      </c>
      <c r="I38" s="44">
        <f t="shared" ref="I38:I43" si="3">(F38-H38)/H38</f>
        <v>-3.1808841585606669E-3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15404.18888888889</v>
      </c>
      <c r="F39" s="57">
        <v>21471.111111111109</v>
      </c>
      <c r="G39" s="48">
        <f t="shared" si="2"/>
        <v>0.39384885929296271</v>
      </c>
      <c r="H39" s="57">
        <v>21470.888888888891</v>
      </c>
      <c r="I39" s="44">
        <f>(F39-H39)/H39</f>
        <v>1.0349931172807088E-5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10459.25</v>
      </c>
      <c r="F40" s="57">
        <v>18672.5</v>
      </c>
      <c r="G40" s="48">
        <f t="shared" si="2"/>
        <v>0.7852618495590028</v>
      </c>
      <c r="H40" s="57">
        <v>18672.25</v>
      </c>
      <c r="I40" s="44">
        <f t="shared" si="3"/>
        <v>1.3388852441457243E-5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5851.3064000000004</v>
      </c>
      <c r="F41" s="47">
        <v>5961.2</v>
      </c>
      <c r="G41" s="48">
        <f t="shared" si="2"/>
        <v>1.8781036658753577E-2</v>
      </c>
      <c r="H41" s="47">
        <v>5961.2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9966.4</v>
      </c>
      <c r="F42" s="47">
        <v>16815.25</v>
      </c>
      <c r="G42" s="48">
        <f t="shared" si="2"/>
        <v>0.68719397174506347</v>
      </c>
      <c r="H42" s="47">
        <v>16815.25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12758.166666666668</v>
      </c>
      <c r="F43" s="50">
        <v>14615</v>
      </c>
      <c r="G43" s="51">
        <f t="shared" si="2"/>
        <v>0.1455407647389253</v>
      </c>
      <c r="H43" s="50">
        <v>14615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6521.666666666667</v>
      </c>
      <c r="F45" s="43">
        <v>9782.5</v>
      </c>
      <c r="G45" s="45">
        <f t="shared" ref="G45:G50" si="4">(F45-E45)/E45</f>
        <v>0.49999999999999994</v>
      </c>
      <c r="H45" s="43">
        <v>9432.5</v>
      </c>
      <c r="I45" s="44">
        <f t="shared" ref="I45:I50" si="5">(F45-H45)/H45</f>
        <v>3.7105751391465679E-2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6708.333333333333</v>
      </c>
      <c r="G46" s="48">
        <f t="shared" si="4"/>
        <v>0.11150999668618138</v>
      </c>
      <c r="H46" s="47">
        <v>6713.333333333333</v>
      </c>
      <c r="I46" s="87">
        <f t="shared" si="5"/>
        <v>-7.4478649453823241E-4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19026.428571428572</v>
      </c>
      <c r="F47" s="47">
        <v>24432</v>
      </c>
      <c r="G47" s="48">
        <f t="shared" si="4"/>
        <v>0.28410857078499824</v>
      </c>
      <c r="H47" s="47">
        <v>23820</v>
      </c>
      <c r="I47" s="87">
        <f t="shared" si="5"/>
        <v>2.5692695214105794E-2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19042.767500000002</v>
      </c>
      <c r="F48" s="47">
        <v>25546.019714285714</v>
      </c>
      <c r="G48" s="48">
        <f t="shared" si="4"/>
        <v>0.34150772540208307</v>
      </c>
      <c r="H48" s="47">
        <v>24403.162857142856</v>
      </c>
      <c r="I48" s="87">
        <f t="shared" si="5"/>
        <v>4.6832325130688628E-2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2246.9047619047615</v>
      </c>
      <c r="F49" s="47">
        <v>2751</v>
      </c>
      <c r="G49" s="48">
        <f t="shared" si="4"/>
        <v>0.22435095899120508</v>
      </c>
      <c r="H49" s="47">
        <v>2648</v>
      </c>
      <c r="I49" s="44">
        <f t="shared" si="5"/>
        <v>3.8897280966767374E-2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27694</v>
      </c>
      <c r="F50" s="50">
        <v>44582</v>
      </c>
      <c r="G50" s="56">
        <f t="shared" si="4"/>
        <v>0.60980717845020582</v>
      </c>
      <c r="H50" s="50">
        <v>42916.3</v>
      </c>
      <c r="I50" s="59">
        <f t="shared" si="5"/>
        <v>3.8812758788618708E-2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4496.666666666667</v>
      </c>
      <c r="G52" s="45">
        <f t="shared" ref="G52:G60" si="6">(F52-E52)/E52</f>
        <v>0.19911111111111118</v>
      </c>
      <c r="H52" s="66">
        <v>4750</v>
      </c>
      <c r="I52" s="125">
        <f t="shared" ref="I52:I60" si="7">(F52-H52)/H52</f>
        <v>-5.3333333333333267E-2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3606.1428571428573</v>
      </c>
      <c r="F53" s="70">
        <v>6405.4285714285716</v>
      </c>
      <c r="G53" s="48">
        <f t="shared" si="6"/>
        <v>0.77625480331180918</v>
      </c>
      <c r="H53" s="70">
        <v>6201.8571428571431</v>
      </c>
      <c r="I53" s="87">
        <f t="shared" si="7"/>
        <v>3.2824269228111373E-2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2881.25</v>
      </c>
      <c r="F54" s="70">
        <v>4658.6000000000004</v>
      </c>
      <c r="G54" s="48">
        <f t="shared" si="6"/>
        <v>0.61686767895878536</v>
      </c>
      <c r="H54" s="70">
        <v>4554.6000000000004</v>
      </c>
      <c r="I54" s="87">
        <f t="shared" si="7"/>
        <v>2.2834057875554384E-2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4650</v>
      </c>
      <c r="F55" s="70">
        <v>7999</v>
      </c>
      <c r="G55" s="48">
        <f t="shared" si="6"/>
        <v>0.72021505376344086</v>
      </c>
      <c r="H55" s="70">
        <v>7999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2026</v>
      </c>
      <c r="F56" s="105">
        <v>3763.3333333333335</v>
      </c>
      <c r="G56" s="55">
        <f t="shared" si="6"/>
        <v>0.85751892069759794</v>
      </c>
      <c r="H56" s="105">
        <v>3325</v>
      </c>
      <c r="I56" s="88">
        <f t="shared" si="7"/>
        <v>0.13182957393483713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3991.0222222222219</v>
      </c>
      <c r="F57" s="50">
        <v>7163.1111111111113</v>
      </c>
      <c r="G57" s="51">
        <f t="shared" si="6"/>
        <v>0.79480612040357268</v>
      </c>
      <c r="H57" s="50">
        <v>6965.333333333333</v>
      </c>
      <c r="I57" s="126">
        <f t="shared" si="7"/>
        <v>2.8394589076059289E-2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4845.8249999999998</v>
      </c>
      <c r="F58" s="68">
        <v>6895.625</v>
      </c>
      <c r="G58" s="44">
        <f t="shared" si="6"/>
        <v>0.42300330697043337</v>
      </c>
      <c r="H58" s="68">
        <v>6795.625</v>
      </c>
      <c r="I58" s="44">
        <f t="shared" si="7"/>
        <v>1.4715349949415984E-2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4771.5</v>
      </c>
      <c r="F59" s="70">
        <v>6981.25</v>
      </c>
      <c r="G59" s="48">
        <f t="shared" si="6"/>
        <v>0.46311432463585872</v>
      </c>
      <c r="H59" s="70">
        <v>6750.625</v>
      </c>
      <c r="I59" s="44">
        <f t="shared" si="7"/>
        <v>3.4163503379316729E-2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20929.535714285717</v>
      </c>
      <c r="F60" s="73">
        <v>32082.5</v>
      </c>
      <c r="G60" s="51">
        <f t="shared" si="6"/>
        <v>0.53288159077994679</v>
      </c>
      <c r="H60" s="73">
        <v>31227.5</v>
      </c>
      <c r="I60" s="51">
        <f t="shared" si="7"/>
        <v>2.7379713393643423E-2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6257.1111111111113</v>
      </c>
      <c r="F62" s="54">
        <v>11478.125</v>
      </c>
      <c r="G62" s="45">
        <f t="shared" ref="G62:G67" si="8">(F62-E62)/E62</f>
        <v>0.83441284582874586</v>
      </c>
      <c r="H62" s="54">
        <v>11118.333333333334</v>
      </c>
      <c r="I62" s="44">
        <f t="shared" ref="I62:I67" si="9">(F62-H62)/H62</f>
        <v>3.2360215859691142E-2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46491.857142857145</v>
      </c>
      <c r="F63" s="46">
        <v>49729.714285714283</v>
      </c>
      <c r="G63" s="48">
        <f t="shared" si="8"/>
        <v>6.9643532047086468E-2</v>
      </c>
      <c r="H63" s="46">
        <v>49729.714285714283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10743.65</v>
      </c>
      <c r="F64" s="46">
        <v>16246.625</v>
      </c>
      <c r="G64" s="48">
        <f t="shared" si="8"/>
        <v>0.51220721077101361</v>
      </c>
      <c r="H64" s="46">
        <v>16496.625</v>
      </c>
      <c r="I64" s="87">
        <f t="shared" si="9"/>
        <v>-1.5154614959120426E-2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7721.3</v>
      </c>
      <c r="F65" s="46">
        <v>12683.333333333334</v>
      </c>
      <c r="G65" s="48">
        <f t="shared" si="8"/>
        <v>0.64264221482565542</v>
      </c>
      <c r="H65" s="46">
        <v>12606.666666666666</v>
      </c>
      <c r="I65" s="87">
        <f t="shared" si="9"/>
        <v>6.0814383923850782E-3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3713.1488888888889</v>
      </c>
      <c r="F66" s="46">
        <v>6692.5</v>
      </c>
      <c r="G66" s="48">
        <f t="shared" si="8"/>
        <v>0.80237857416017666</v>
      </c>
      <c r="H66" s="46">
        <v>6627.8571428571431</v>
      </c>
      <c r="I66" s="87">
        <f t="shared" si="9"/>
        <v>9.753206164457337E-3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3141.9333333333334</v>
      </c>
      <c r="F67" s="58">
        <v>5545.833333333333</v>
      </c>
      <c r="G67" s="51">
        <f t="shared" si="8"/>
        <v>0.76510216639436424</v>
      </c>
      <c r="H67" s="58">
        <v>5427</v>
      </c>
      <c r="I67" s="88">
        <f t="shared" si="9"/>
        <v>2.1896689392543401E-2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3707.125</v>
      </c>
      <c r="F69" s="43">
        <v>5709.2222222222226</v>
      </c>
      <c r="G69" s="45">
        <f>(F69-E69)/E69</f>
        <v>0.54006736277363798</v>
      </c>
      <c r="H69" s="43">
        <v>5582.7777777777774</v>
      </c>
      <c r="I69" s="44">
        <f>(F69-H69)/H69</f>
        <v>2.2649019802965617E-2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2740.375</v>
      </c>
      <c r="F70" s="47">
        <v>4106.625</v>
      </c>
      <c r="G70" s="48">
        <f>(F70-E70)/E70</f>
        <v>0.49856315285316788</v>
      </c>
      <c r="H70" s="47">
        <v>4144.125</v>
      </c>
      <c r="I70" s="44">
        <f>(F70-H70)/H70</f>
        <v>-9.0489548457153204E-3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1311.875</v>
      </c>
      <c r="F71" s="47">
        <v>1675</v>
      </c>
      <c r="G71" s="48">
        <f>(F71-E71)/E71</f>
        <v>0.27679847546450692</v>
      </c>
      <c r="H71" s="47">
        <v>1625</v>
      </c>
      <c r="I71" s="44">
        <f>(F71-H71)/H71</f>
        <v>3.0769230769230771E-2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2262.875</v>
      </c>
      <c r="F72" s="47">
        <v>3706.3</v>
      </c>
      <c r="G72" s="48">
        <f>(F72-E72)/E72</f>
        <v>0.63787217588245049</v>
      </c>
      <c r="H72" s="47">
        <v>3310.5</v>
      </c>
      <c r="I72" s="44">
        <f>(F72-H72)/H72</f>
        <v>0.11955897900619247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1515.5555555555554</v>
      </c>
      <c r="F73" s="50">
        <v>2745.375</v>
      </c>
      <c r="G73" s="48">
        <f>(F73-E73)/E73</f>
        <v>0.81146444281524943</v>
      </c>
      <c r="H73" s="50">
        <v>2670.3333333333335</v>
      </c>
      <c r="I73" s="59">
        <f>(F73-H73)/H73</f>
        <v>2.8101984770939899E-2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1456.6666666666667</v>
      </c>
      <c r="F75" s="43">
        <v>1875.5</v>
      </c>
      <c r="G75" s="44">
        <f t="shared" ref="G75:G81" si="10">(F75-E75)/E75</f>
        <v>0.28752860411899306</v>
      </c>
      <c r="H75" s="43">
        <v>1875.5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1184.3333333333335</v>
      </c>
      <c r="F76" s="32">
        <v>1857.1428571428571</v>
      </c>
      <c r="G76" s="48">
        <f t="shared" si="10"/>
        <v>0.56809135137308486</v>
      </c>
      <c r="H76" s="32">
        <v>1835.7142857142858</v>
      </c>
      <c r="I76" s="44">
        <f t="shared" si="11"/>
        <v>1.1673151750972709E-2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885.625</v>
      </c>
      <c r="F77" s="47">
        <v>1228.5714285714287</v>
      </c>
      <c r="G77" s="48">
        <f t="shared" si="10"/>
        <v>0.38723661659441488</v>
      </c>
      <c r="H77" s="47">
        <v>1223.5714285714287</v>
      </c>
      <c r="I77" s="44">
        <f t="shared" si="11"/>
        <v>4.0863981319322826E-3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1515.8</v>
      </c>
      <c r="F78" s="47">
        <v>2114.2222222222222</v>
      </c>
      <c r="G78" s="48">
        <f t="shared" si="10"/>
        <v>0.39478969667648911</v>
      </c>
      <c r="H78" s="47">
        <v>2114.2222222222222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1940.3</v>
      </c>
      <c r="F79" s="61">
        <v>2727.5</v>
      </c>
      <c r="G79" s="48">
        <f t="shared" si="10"/>
        <v>0.40571045714580223</v>
      </c>
      <c r="H79" s="61">
        <v>2727.5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8814.1166666666668</v>
      </c>
      <c r="F80" s="61">
        <v>9999</v>
      </c>
      <c r="G80" s="48">
        <f t="shared" si="10"/>
        <v>0.13443018491170414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3949.1</v>
      </c>
      <c r="F81" s="50">
        <v>4191.4444444444443</v>
      </c>
      <c r="G81" s="51">
        <f t="shared" si="10"/>
        <v>6.1367006265843974E-2</v>
      </c>
      <c r="H81" s="50">
        <v>4102.5555555555557</v>
      </c>
      <c r="I81" s="56">
        <f t="shared" si="11"/>
        <v>2.1666711805649545E-2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C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3" t="s">
        <v>203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217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4" t="s">
        <v>3</v>
      </c>
      <c r="B12" s="170"/>
      <c r="C12" s="172" t="s">
        <v>0</v>
      </c>
      <c r="D12" s="166" t="s">
        <v>23</v>
      </c>
      <c r="E12" s="166" t="s">
        <v>218</v>
      </c>
      <c r="F12" s="174" t="s">
        <v>221</v>
      </c>
      <c r="G12" s="166" t="s">
        <v>197</v>
      </c>
      <c r="H12" s="174" t="s">
        <v>222</v>
      </c>
      <c r="I12" s="166" t="s">
        <v>187</v>
      </c>
    </row>
    <row r="13" spans="1:9" ht="30.75" customHeight="1" thickBot="1" x14ac:dyDescent="0.25">
      <c r="A13" s="165"/>
      <c r="B13" s="171"/>
      <c r="C13" s="173"/>
      <c r="D13" s="167"/>
      <c r="E13" s="167"/>
      <c r="F13" s="175"/>
      <c r="G13" s="167"/>
      <c r="H13" s="175"/>
      <c r="I13" s="16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1621.14175</v>
      </c>
      <c r="F15" s="83">
        <v>2050</v>
      </c>
      <c r="G15" s="44">
        <f>(F15-E15)/E15</f>
        <v>0.2645408706548949</v>
      </c>
      <c r="H15" s="83">
        <v>2253.3339999999998</v>
      </c>
      <c r="I15" s="127">
        <f>(F15-H15)/H15</f>
        <v>-9.0236955551196513E-2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1531.6799999999998</v>
      </c>
      <c r="F16" s="83">
        <v>2400</v>
      </c>
      <c r="G16" s="48">
        <f t="shared" ref="G16:G39" si="0">(F16-E16)/E16</f>
        <v>0.5669069257286119</v>
      </c>
      <c r="H16" s="83">
        <v>2440</v>
      </c>
      <c r="I16" s="48">
        <f>(F16-H16)/H16</f>
        <v>-1.6393442622950821E-2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1794.7332499999998</v>
      </c>
      <c r="F17" s="83">
        <v>2525</v>
      </c>
      <c r="G17" s="48">
        <f t="shared" si="0"/>
        <v>0.406894311452691</v>
      </c>
      <c r="H17" s="83">
        <v>2575</v>
      </c>
      <c r="I17" s="48">
        <f t="shared" ref="I17:I29" si="1">(F17-H17)/H17</f>
        <v>-1.9417475728155338E-2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1012.85</v>
      </c>
      <c r="F18" s="83">
        <v>966.6</v>
      </c>
      <c r="G18" s="48">
        <f t="shared" si="0"/>
        <v>-4.5663227526287209E-2</v>
      </c>
      <c r="H18" s="83">
        <v>1033.3340000000001</v>
      </c>
      <c r="I18" s="48">
        <f t="shared" si="1"/>
        <v>-6.4581248657258963E-2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4569.2722222222219</v>
      </c>
      <c r="F19" s="83">
        <v>5966.6</v>
      </c>
      <c r="G19" s="48">
        <f t="shared" si="0"/>
        <v>0.30580970225017617</v>
      </c>
      <c r="H19" s="83">
        <v>7125</v>
      </c>
      <c r="I19" s="48">
        <f t="shared" si="1"/>
        <v>-0.16258245614035083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1466.2417500000001</v>
      </c>
      <c r="F20" s="83">
        <v>2086.6</v>
      </c>
      <c r="G20" s="48">
        <f t="shared" si="0"/>
        <v>0.42309411118596213</v>
      </c>
      <c r="H20" s="83">
        <v>2291.6660000000002</v>
      </c>
      <c r="I20" s="48">
        <f t="shared" si="1"/>
        <v>-8.9483371486071814E-2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1238.9402500000001</v>
      </c>
      <c r="F21" s="83">
        <v>1430</v>
      </c>
      <c r="G21" s="48">
        <f t="shared" si="0"/>
        <v>0.15421223904865458</v>
      </c>
      <c r="H21" s="83">
        <v>1466.6659999999999</v>
      </c>
      <c r="I21" s="48">
        <f t="shared" si="1"/>
        <v>-2.4999556817980332E-2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424.85</v>
      </c>
      <c r="F22" s="83">
        <v>410</v>
      </c>
      <c r="G22" s="48">
        <f t="shared" si="0"/>
        <v>-3.495351300458991E-2</v>
      </c>
      <c r="H22" s="83">
        <v>385</v>
      </c>
      <c r="I22" s="48">
        <f t="shared" si="1"/>
        <v>6.4935064935064929E-2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515.65</v>
      </c>
      <c r="F23" s="83">
        <v>500</v>
      </c>
      <c r="G23" s="48">
        <f t="shared" si="0"/>
        <v>-3.0350043634247995E-2</v>
      </c>
      <c r="H23" s="83">
        <v>475</v>
      </c>
      <c r="I23" s="48">
        <f t="shared" si="1"/>
        <v>5.2631578947368418E-2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492.81674999999996</v>
      </c>
      <c r="F24" s="83">
        <v>500</v>
      </c>
      <c r="G24" s="48">
        <f t="shared" si="0"/>
        <v>1.4575904735380939E-2</v>
      </c>
      <c r="H24" s="83">
        <v>521.66599999999994</v>
      </c>
      <c r="I24" s="48">
        <f t="shared" si="1"/>
        <v>-4.1532321447056049E-2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513.23325</v>
      </c>
      <c r="F25" s="83">
        <v>445</v>
      </c>
      <c r="G25" s="48">
        <f t="shared" si="0"/>
        <v>-0.13294783609596611</v>
      </c>
      <c r="H25" s="83">
        <v>516.66599999999994</v>
      </c>
      <c r="I25" s="48">
        <f t="shared" si="1"/>
        <v>-0.13870856607556903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1568.65</v>
      </c>
      <c r="F26" s="83">
        <v>1450</v>
      </c>
      <c r="G26" s="48">
        <f t="shared" si="0"/>
        <v>-7.5638287699614365E-2</v>
      </c>
      <c r="H26" s="83">
        <v>1383.3340000000001</v>
      </c>
      <c r="I26" s="48">
        <f t="shared" si="1"/>
        <v>4.8192265931438057E-2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522.40824999999995</v>
      </c>
      <c r="F27" s="83">
        <v>500</v>
      </c>
      <c r="G27" s="48">
        <f t="shared" si="0"/>
        <v>-4.2894134998825065E-2</v>
      </c>
      <c r="H27" s="83">
        <v>541.66599999999994</v>
      </c>
      <c r="I27" s="48">
        <f t="shared" si="1"/>
        <v>-7.6921940827003987E-2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1424.14375</v>
      </c>
      <c r="F28" s="83">
        <v>2354</v>
      </c>
      <c r="G28" s="48">
        <f t="shared" si="0"/>
        <v>0.65292302831087101</v>
      </c>
      <c r="H28" s="83">
        <v>2385.4175</v>
      </c>
      <c r="I28" s="48">
        <f t="shared" si="1"/>
        <v>-1.3170650420733485E-2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1387.7920833333333</v>
      </c>
      <c r="F29" s="83">
        <v>2343.75</v>
      </c>
      <c r="G29" s="48">
        <f t="shared" si="0"/>
        <v>0.68883367195073963</v>
      </c>
      <c r="H29" s="83">
        <v>2583.3333333333335</v>
      </c>
      <c r="I29" s="48">
        <f t="shared" si="1"/>
        <v>-9.2741935483871024E-2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1260.65825</v>
      </c>
      <c r="F30" s="95">
        <v>1725</v>
      </c>
      <c r="G30" s="51">
        <f t="shared" si="0"/>
        <v>0.36833277377116286</v>
      </c>
      <c r="H30" s="95">
        <v>1625</v>
      </c>
      <c r="I30" s="51">
        <f>(F30-H30)/H30</f>
        <v>6.1538461538461542E-2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2268.7082500000001</v>
      </c>
      <c r="F32" s="83">
        <v>2854</v>
      </c>
      <c r="G32" s="44">
        <f t="shared" si="0"/>
        <v>0.25798458219561721</v>
      </c>
      <c r="H32" s="83">
        <v>2850</v>
      </c>
      <c r="I32" s="45">
        <f>(F32-H32)/H32</f>
        <v>1.4035087719298245E-3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2072.0250000000001</v>
      </c>
      <c r="F33" s="83">
        <v>2812.5</v>
      </c>
      <c r="G33" s="48">
        <f t="shared" si="0"/>
        <v>0.35736779237702243</v>
      </c>
      <c r="H33" s="83">
        <v>2650</v>
      </c>
      <c r="I33" s="48">
        <f>(F33-H33)/H33</f>
        <v>6.1320754716981132E-2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1865.2082500000001</v>
      </c>
      <c r="F34" s="83">
        <v>1791.5</v>
      </c>
      <c r="G34" s="48">
        <f>(F34-E34)/E34</f>
        <v>-3.9517437262032336E-2</v>
      </c>
      <c r="H34" s="83">
        <v>1825</v>
      </c>
      <c r="I34" s="48">
        <f>(F34-H34)/H34</f>
        <v>-1.8356164383561645E-2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1579.4271874999999</v>
      </c>
      <c r="F35" s="83">
        <v>2291.5</v>
      </c>
      <c r="G35" s="48">
        <f t="shared" si="0"/>
        <v>0.45084244347288094</v>
      </c>
      <c r="H35" s="83">
        <v>1950</v>
      </c>
      <c r="I35" s="48">
        <f>(F35-H35)/H35</f>
        <v>0.17512820512820512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983.71333333333337</v>
      </c>
      <c r="F36" s="83">
        <v>1983.2</v>
      </c>
      <c r="G36" s="55">
        <f t="shared" si="0"/>
        <v>1.0160344815901652</v>
      </c>
      <c r="H36" s="83">
        <v>1575</v>
      </c>
      <c r="I36" s="48">
        <f>(F36-H36)/H36</f>
        <v>0.25917460317460322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26194.125</v>
      </c>
      <c r="F38" s="84">
        <v>35400</v>
      </c>
      <c r="G38" s="45">
        <f t="shared" si="0"/>
        <v>0.35144808234670943</v>
      </c>
      <c r="H38" s="84">
        <v>34500</v>
      </c>
      <c r="I38" s="45">
        <f>(F38-H38)/H38</f>
        <v>2.6086956521739129E-2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15404.18888888889</v>
      </c>
      <c r="F39" s="85">
        <v>22500</v>
      </c>
      <c r="G39" s="51">
        <f t="shared" si="0"/>
        <v>0.46064165807713187</v>
      </c>
      <c r="H39" s="85">
        <v>23300</v>
      </c>
      <c r="I39" s="51">
        <f>(F39-H39)/H39</f>
        <v>-3.4334763948497854E-2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3" t="s">
        <v>204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217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4" t="s">
        <v>3</v>
      </c>
      <c r="B12" s="170"/>
      <c r="C12" s="172" t="s">
        <v>0</v>
      </c>
      <c r="D12" s="166" t="s">
        <v>219</v>
      </c>
      <c r="E12" s="174" t="s">
        <v>221</v>
      </c>
      <c r="F12" s="181" t="s">
        <v>186</v>
      </c>
      <c r="G12" s="166" t="s">
        <v>218</v>
      </c>
      <c r="H12" s="183" t="s">
        <v>223</v>
      </c>
      <c r="I12" s="179" t="s">
        <v>196</v>
      </c>
    </row>
    <row r="13" spans="1:9" ht="39.75" customHeight="1" thickBot="1" x14ac:dyDescent="0.25">
      <c r="A13" s="165"/>
      <c r="B13" s="171"/>
      <c r="C13" s="173"/>
      <c r="D13" s="167"/>
      <c r="E13" s="175"/>
      <c r="F13" s="182"/>
      <c r="G13" s="167"/>
      <c r="H13" s="184"/>
      <c r="I13" s="180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2143.8000000000002</v>
      </c>
      <c r="E15" s="83">
        <v>2050</v>
      </c>
      <c r="F15" s="67">
        <f t="shared" ref="F15:F30" si="0">D15-E15</f>
        <v>93.800000000000182</v>
      </c>
      <c r="G15" s="42">
        <v>1621.14175</v>
      </c>
      <c r="H15" s="66">
        <f>AVERAGE(D15:E15)</f>
        <v>2096.9</v>
      </c>
      <c r="I15" s="69">
        <f>(H15-G15)/G15</f>
        <v>0.2934710983786582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2386.4444444444443</v>
      </c>
      <c r="E16" s="83">
        <v>2400</v>
      </c>
      <c r="F16" s="71">
        <f t="shared" si="0"/>
        <v>-13.555555555555657</v>
      </c>
      <c r="G16" s="46">
        <v>1531.6799999999998</v>
      </c>
      <c r="H16" s="68">
        <f t="shared" ref="H16:H30" si="1">AVERAGE(D16:E16)</f>
        <v>2393.2222222222222</v>
      </c>
      <c r="I16" s="72">
        <f t="shared" ref="I16:I39" si="2">(H16-G16)/G16</f>
        <v>0.56248186450317461</v>
      </c>
    </row>
    <row r="17" spans="1:9" ht="16.5" x14ac:dyDescent="0.3">
      <c r="A17" s="37"/>
      <c r="B17" s="34" t="s">
        <v>6</v>
      </c>
      <c r="C17" s="15" t="s">
        <v>165</v>
      </c>
      <c r="D17" s="47">
        <v>3155.7142857142858</v>
      </c>
      <c r="E17" s="83">
        <v>2525</v>
      </c>
      <c r="F17" s="71">
        <f t="shared" si="0"/>
        <v>630.71428571428578</v>
      </c>
      <c r="G17" s="46">
        <v>1794.7332499999998</v>
      </c>
      <c r="H17" s="68">
        <f t="shared" si="1"/>
        <v>2840.3571428571431</v>
      </c>
      <c r="I17" s="72">
        <f t="shared" si="2"/>
        <v>0.58260685417019131</v>
      </c>
    </row>
    <row r="18" spans="1:9" ht="16.5" x14ac:dyDescent="0.3">
      <c r="A18" s="37"/>
      <c r="B18" s="34" t="s">
        <v>7</v>
      </c>
      <c r="C18" s="15" t="s">
        <v>166</v>
      </c>
      <c r="D18" s="47">
        <v>994.7</v>
      </c>
      <c r="E18" s="83">
        <v>966.6</v>
      </c>
      <c r="F18" s="71">
        <f t="shared" si="0"/>
        <v>28.100000000000023</v>
      </c>
      <c r="G18" s="46">
        <v>1012.85</v>
      </c>
      <c r="H18" s="68">
        <f t="shared" si="1"/>
        <v>980.65000000000009</v>
      </c>
      <c r="I18" s="72">
        <f t="shared" si="2"/>
        <v>-3.1791479488571785E-2</v>
      </c>
    </row>
    <row r="19" spans="1:9" ht="16.5" x14ac:dyDescent="0.3">
      <c r="A19" s="37"/>
      <c r="B19" s="34" t="s">
        <v>8</v>
      </c>
      <c r="C19" s="15" t="s">
        <v>167</v>
      </c>
      <c r="D19" s="47">
        <v>6436</v>
      </c>
      <c r="E19" s="83">
        <v>5966.6</v>
      </c>
      <c r="F19" s="71">
        <f t="shared" si="0"/>
        <v>469.39999999999964</v>
      </c>
      <c r="G19" s="46">
        <v>4569.2722222222219</v>
      </c>
      <c r="H19" s="68">
        <f t="shared" si="1"/>
        <v>6201.3</v>
      </c>
      <c r="I19" s="72">
        <f t="shared" si="2"/>
        <v>0.35717455612308807</v>
      </c>
    </row>
    <row r="20" spans="1:9" ht="16.5" x14ac:dyDescent="0.3">
      <c r="A20" s="37"/>
      <c r="B20" s="34" t="s">
        <v>9</v>
      </c>
      <c r="C20" s="15" t="s">
        <v>168</v>
      </c>
      <c r="D20" s="47">
        <v>1912.8</v>
      </c>
      <c r="E20" s="83">
        <v>2086.6</v>
      </c>
      <c r="F20" s="71">
        <f t="shared" si="0"/>
        <v>-173.79999999999995</v>
      </c>
      <c r="G20" s="46">
        <v>1466.2417500000001</v>
      </c>
      <c r="H20" s="68">
        <f t="shared" si="1"/>
        <v>1999.6999999999998</v>
      </c>
      <c r="I20" s="72">
        <f t="shared" si="2"/>
        <v>0.36382694054374021</v>
      </c>
    </row>
    <row r="21" spans="1:9" ht="16.5" x14ac:dyDescent="0.3">
      <c r="A21" s="37"/>
      <c r="B21" s="34" t="s">
        <v>10</v>
      </c>
      <c r="C21" s="15" t="s">
        <v>169</v>
      </c>
      <c r="D21" s="47">
        <v>1634</v>
      </c>
      <c r="E21" s="83">
        <v>1430</v>
      </c>
      <c r="F21" s="71">
        <f t="shared" si="0"/>
        <v>204</v>
      </c>
      <c r="G21" s="46">
        <v>1238.9402500000001</v>
      </c>
      <c r="H21" s="68">
        <f t="shared" si="1"/>
        <v>1532</v>
      </c>
      <c r="I21" s="72">
        <f t="shared" si="2"/>
        <v>0.23654066449128588</v>
      </c>
    </row>
    <row r="22" spans="1:9" ht="16.5" x14ac:dyDescent="0.3">
      <c r="A22" s="37"/>
      <c r="B22" s="34" t="s">
        <v>11</v>
      </c>
      <c r="C22" s="15" t="s">
        <v>170</v>
      </c>
      <c r="D22" s="47">
        <v>457</v>
      </c>
      <c r="E22" s="83">
        <v>410</v>
      </c>
      <c r="F22" s="71">
        <f t="shared" si="0"/>
        <v>47</v>
      </c>
      <c r="G22" s="46">
        <v>424.85</v>
      </c>
      <c r="H22" s="68">
        <f t="shared" si="1"/>
        <v>433.5</v>
      </c>
      <c r="I22" s="72">
        <f t="shared" si="2"/>
        <v>2.0360127103683599E-2</v>
      </c>
    </row>
    <row r="23" spans="1:9" ht="16.5" x14ac:dyDescent="0.3">
      <c r="A23" s="37"/>
      <c r="B23" s="34" t="s">
        <v>12</v>
      </c>
      <c r="C23" s="15" t="s">
        <v>171</v>
      </c>
      <c r="D23" s="47">
        <v>542.5</v>
      </c>
      <c r="E23" s="83">
        <v>500</v>
      </c>
      <c r="F23" s="71">
        <f t="shared" si="0"/>
        <v>42.5</v>
      </c>
      <c r="G23" s="46">
        <v>515.65</v>
      </c>
      <c r="H23" s="68">
        <f t="shared" si="1"/>
        <v>521.25</v>
      </c>
      <c r="I23" s="72">
        <f t="shared" si="2"/>
        <v>1.0860079511296467E-2</v>
      </c>
    </row>
    <row r="24" spans="1:9" ht="16.5" x14ac:dyDescent="0.3">
      <c r="A24" s="37"/>
      <c r="B24" s="34" t="s">
        <v>13</v>
      </c>
      <c r="C24" s="15" t="s">
        <v>172</v>
      </c>
      <c r="D24" s="47">
        <v>525</v>
      </c>
      <c r="E24" s="83">
        <v>500</v>
      </c>
      <c r="F24" s="71">
        <f t="shared" si="0"/>
        <v>25</v>
      </c>
      <c r="G24" s="46">
        <v>492.81674999999996</v>
      </c>
      <c r="H24" s="68">
        <f t="shared" si="1"/>
        <v>512.5</v>
      </c>
      <c r="I24" s="72">
        <f t="shared" si="2"/>
        <v>3.9940302353765465E-2</v>
      </c>
    </row>
    <row r="25" spans="1:9" ht="16.5" x14ac:dyDescent="0.3">
      <c r="A25" s="37"/>
      <c r="B25" s="34" t="s">
        <v>14</v>
      </c>
      <c r="C25" s="15" t="s">
        <v>173</v>
      </c>
      <c r="D25" s="47">
        <v>532.5</v>
      </c>
      <c r="E25" s="83">
        <v>445</v>
      </c>
      <c r="F25" s="71">
        <f t="shared" si="0"/>
        <v>87.5</v>
      </c>
      <c r="G25" s="46">
        <v>513.23325</v>
      </c>
      <c r="H25" s="68">
        <f t="shared" si="1"/>
        <v>488.75</v>
      </c>
      <c r="I25" s="72">
        <f t="shared" si="2"/>
        <v>-4.7703943577311093E-2</v>
      </c>
    </row>
    <row r="26" spans="1:9" ht="16.5" x14ac:dyDescent="0.3">
      <c r="A26" s="37"/>
      <c r="B26" s="34" t="s">
        <v>15</v>
      </c>
      <c r="C26" s="15" t="s">
        <v>174</v>
      </c>
      <c r="D26" s="47">
        <v>1824</v>
      </c>
      <c r="E26" s="83">
        <v>1450</v>
      </c>
      <c r="F26" s="71">
        <f t="shared" si="0"/>
        <v>374</v>
      </c>
      <c r="G26" s="46">
        <v>1568.65</v>
      </c>
      <c r="H26" s="68">
        <f t="shared" si="1"/>
        <v>1637</v>
      </c>
      <c r="I26" s="72">
        <f t="shared" si="2"/>
        <v>4.3572498645331914E-2</v>
      </c>
    </row>
    <row r="27" spans="1:9" ht="16.5" x14ac:dyDescent="0.3">
      <c r="A27" s="37"/>
      <c r="B27" s="34" t="s">
        <v>16</v>
      </c>
      <c r="C27" s="15" t="s">
        <v>175</v>
      </c>
      <c r="D27" s="47">
        <v>549.77777777777783</v>
      </c>
      <c r="E27" s="83">
        <v>500</v>
      </c>
      <c r="F27" s="71">
        <f t="shared" si="0"/>
        <v>49.777777777777828</v>
      </c>
      <c r="G27" s="46">
        <v>522.40824999999995</v>
      </c>
      <c r="H27" s="68">
        <f t="shared" si="1"/>
        <v>524.88888888888891</v>
      </c>
      <c r="I27" s="72">
        <f t="shared" si="2"/>
        <v>4.748468059011246E-3</v>
      </c>
    </row>
    <row r="28" spans="1:9" ht="16.5" x14ac:dyDescent="0.3">
      <c r="A28" s="37"/>
      <c r="B28" s="34" t="s">
        <v>17</v>
      </c>
      <c r="C28" s="15" t="s">
        <v>176</v>
      </c>
      <c r="D28" s="47">
        <v>2320</v>
      </c>
      <c r="E28" s="83">
        <v>2354</v>
      </c>
      <c r="F28" s="71">
        <f t="shared" si="0"/>
        <v>-34</v>
      </c>
      <c r="G28" s="46">
        <v>1424.14375</v>
      </c>
      <c r="H28" s="68">
        <f t="shared" si="1"/>
        <v>2337</v>
      </c>
      <c r="I28" s="72">
        <f t="shared" si="2"/>
        <v>0.6409860310800789</v>
      </c>
    </row>
    <row r="29" spans="1:9" ht="16.5" x14ac:dyDescent="0.3">
      <c r="A29" s="37"/>
      <c r="B29" s="34" t="s">
        <v>18</v>
      </c>
      <c r="C29" s="15" t="s">
        <v>177</v>
      </c>
      <c r="D29" s="47">
        <v>2678.4857142857145</v>
      </c>
      <c r="E29" s="83">
        <v>2343.75</v>
      </c>
      <c r="F29" s="71">
        <f t="shared" si="0"/>
        <v>334.73571428571449</v>
      </c>
      <c r="G29" s="46">
        <v>1387.7920833333333</v>
      </c>
      <c r="H29" s="68">
        <f t="shared" si="1"/>
        <v>2511.1178571428572</v>
      </c>
      <c r="I29" s="72">
        <f t="shared" si="2"/>
        <v>0.80943376698864822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1570</v>
      </c>
      <c r="E30" s="95">
        <v>1725</v>
      </c>
      <c r="F30" s="74">
        <f t="shared" si="0"/>
        <v>-155</v>
      </c>
      <c r="G30" s="49">
        <v>1260.65825</v>
      </c>
      <c r="H30" s="107">
        <f t="shared" si="1"/>
        <v>1647.5</v>
      </c>
      <c r="I30" s="75">
        <f t="shared" si="2"/>
        <v>0.30685695350028452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2429.8000000000002</v>
      </c>
      <c r="E32" s="83">
        <v>2854</v>
      </c>
      <c r="F32" s="67">
        <f>D32-E32</f>
        <v>-424.19999999999982</v>
      </c>
      <c r="G32" s="54">
        <v>2268.7082500000001</v>
      </c>
      <c r="H32" s="68">
        <f>AVERAGE(D32:E32)</f>
        <v>2641.9</v>
      </c>
      <c r="I32" s="78">
        <f t="shared" si="2"/>
        <v>0.16449525848023866</v>
      </c>
    </row>
    <row r="33" spans="1:9" ht="16.5" x14ac:dyDescent="0.3">
      <c r="A33" s="37"/>
      <c r="B33" s="34" t="s">
        <v>27</v>
      </c>
      <c r="C33" s="15" t="s">
        <v>180</v>
      </c>
      <c r="D33" s="47">
        <v>2588.6666666666665</v>
      </c>
      <c r="E33" s="83">
        <v>2812.5</v>
      </c>
      <c r="F33" s="79">
        <f>D33-E33</f>
        <v>-223.83333333333348</v>
      </c>
      <c r="G33" s="46">
        <v>2072.0250000000001</v>
      </c>
      <c r="H33" s="68">
        <f>AVERAGE(D33:E33)</f>
        <v>2700.583333333333</v>
      </c>
      <c r="I33" s="72">
        <f t="shared" si="2"/>
        <v>0.3033546088166566</v>
      </c>
    </row>
    <row r="34" spans="1:9" ht="16.5" x14ac:dyDescent="0.3">
      <c r="A34" s="37"/>
      <c r="B34" s="39" t="s">
        <v>28</v>
      </c>
      <c r="C34" s="15" t="s">
        <v>181</v>
      </c>
      <c r="D34" s="47">
        <v>1948.8</v>
      </c>
      <c r="E34" s="83">
        <v>1791.5</v>
      </c>
      <c r="F34" s="71">
        <f>D34-E34</f>
        <v>157.29999999999995</v>
      </c>
      <c r="G34" s="46">
        <v>1865.2082500000001</v>
      </c>
      <c r="H34" s="68">
        <f>AVERAGE(D34:E34)</f>
        <v>1870.15</v>
      </c>
      <c r="I34" s="72">
        <f t="shared" si="2"/>
        <v>2.6494360616300919E-3</v>
      </c>
    </row>
    <row r="35" spans="1:9" ht="16.5" x14ac:dyDescent="0.3">
      <c r="A35" s="37"/>
      <c r="B35" s="34" t="s">
        <v>29</v>
      </c>
      <c r="C35" s="15" t="s">
        <v>182</v>
      </c>
      <c r="D35" s="47">
        <v>1894</v>
      </c>
      <c r="E35" s="83">
        <v>2291.5</v>
      </c>
      <c r="F35" s="79">
        <f>D35-E35</f>
        <v>-397.5</v>
      </c>
      <c r="G35" s="46">
        <v>1579.4271874999999</v>
      </c>
      <c r="H35" s="68">
        <f>AVERAGE(D35:E35)</f>
        <v>2092.75</v>
      </c>
      <c r="I35" s="72">
        <f t="shared" si="2"/>
        <v>0.32500568342913883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2043</v>
      </c>
      <c r="E36" s="83">
        <v>1983.2</v>
      </c>
      <c r="F36" s="71">
        <f>D36-E36</f>
        <v>59.799999999999955</v>
      </c>
      <c r="G36" s="49">
        <v>983.71333333333337</v>
      </c>
      <c r="H36" s="68">
        <f>AVERAGE(D36:E36)</f>
        <v>2013.1</v>
      </c>
      <c r="I36" s="80">
        <f t="shared" si="2"/>
        <v>1.0464295153737198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34819.777777777781</v>
      </c>
      <c r="E38" s="84">
        <v>35400</v>
      </c>
      <c r="F38" s="67">
        <f>D38-E38</f>
        <v>-580.22222222221899</v>
      </c>
      <c r="G38" s="46">
        <v>26194.125</v>
      </c>
      <c r="H38" s="67">
        <f>AVERAGE(D38:E38)</f>
        <v>35109.888888888891</v>
      </c>
      <c r="I38" s="78">
        <f t="shared" si="2"/>
        <v>0.34037265565804892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21471.111111111109</v>
      </c>
      <c r="E39" s="85">
        <v>22500</v>
      </c>
      <c r="F39" s="74">
        <f>D39-E39</f>
        <v>-1028.8888888888905</v>
      </c>
      <c r="G39" s="46">
        <v>15404.18888888889</v>
      </c>
      <c r="H39" s="81">
        <f>AVERAGE(D39:E39)</f>
        <v>21985.555555555555</v>
      </c>
      <c r="I39" s="75">
        <f t="shared" si="2"/>
        <v>0.42724525868504731</v>
      </c>
    </row>
    <row r="40" spans="1:9" ht="15.75" customHeight="1" thickBot="1" x14ac:dyDescent="0.25">
      <c r="A40" s="176"/>
      <c r="B40" s="177"/>
      <c r="C40" s="178"/>
      <c r="D40" s="86">
        <f>SUM(D15:D39)</f>
        <v>96857.877777777772</v>
      </c>
      <c r="E40" s="86">
        <f>SUM(E15:E39)</f>
        <v>97285.25</v>
      </c>
      <c r="F40" s="86">
        <f>SUM(F15:F39)</f>
        <v>-427.37222222222044</v>
      </c>
      <c r="G40" s="86">
        <f>SUM(G15:G39)</f>
        <v>71712.457465277781</v>
      </c>
      <c r="H40" s="86">
        <f>AVERAGE(D40:E40)</f>
        <v>97071.563888888893</v>
      </c>
      <c r="I40" s="75">
        <f>(H40-G40)/G40</f>
        <v>0.35362205284750775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3" t="s">
        <v>201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217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4" t="s">
        <v>3</v>
      </c>
      <c r="B13" s="170"/>
      <c r="C13" s="172" t="s">
        <v>0</v>
      </c>
      <c r="D13" s="166" t="s">
        <v>23</v>
      </c>
      <c r="E13" s="166" t="s">
        <v>218</v>
      </c>
      <c r="F13" s="183" t="s">
        <v>224</v>
      </c>
      <c r="G13" s="166" t="s">
        <v>197</v>
      </c>
      <c r="H13" s="183" t="s">
        <v>225</v>
      </c>
      <c r="I13" s="166" t="s">
        <v>187</v>
      </c>
    </row>
    <row r="14" spans="1:9" ht="33.75" customHeight="1" thickBot="1" x14ac:dyDescent="0.25">
      <c r="A14" s="165"/>
      <c r="B14" s="171"/>
      <c r="C14" s="173"/>
      <c r="D14" s="186"/>
      <c r="E14" s="167"/>
      <c r="F14" s="184"/>
      <c r="G14" s="185"/>
      <c r="H14" s="184"/>
      <c r="I14" s="18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1621.14175</v>
      </c>
      <c r="F16" s="42">
        <v>2096.9</v>
      </c>
      <c r="G16" s="21">
        <f>(F16-E16)/E16</f>
        <v>0.2934710983786582</v>
      </c>
      <c r="H16" s="42">
        <v>2186.067</v>
      </c>
      <c r="I16" s="21">
        <f>(F16-H16)/H16</f>
        <v>-4.0788777288161764E-2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1531.6799999999998</v>
      </c>
      <c r="F17" s="46">
        <v>2393.2222222222222</v>
      </c>
      <c r="G17" s="21">
        <f t="shared" ref="G17:G80" si="0">(F17-E17)/E17</f>
        <v>0.56248186450317461</v>
      </c>
      <c r="H17" s="46">
        <v>2467.1111111111113</v>
      </c>
      <c r="I17" s="21">
        <f>(F17-H17)/H17</f>
        <v>-2.9949558638083327E-2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1794.7332499999998</v>
      </c>
      <c r="F18" s="46">
        <v>2840.3571428571431</v>
      </c>
      <c r="G18" s="21">
        <f t="shared" si="0"/>
        <v>0.58260685417019131</v>
      </c>
      <c r="H18" s="46">
        <v>2797.5</v>
      </c>
      <c r="I18" s="21">
        <f t="shared" ref="I18:I31" si="1">(F18-H18)/H18</f>
        <v>1.5319800842589139E-2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1012.85</v>
      </c>
      <c r="F19" s="46">
        <v>980.65000000000009</v>
      </c>
      <c r="G19" s="21">
        <f t="shared" si="0"/>
        <v>-3.1791479488571785E-2</v>
      </c>
      <c r="H19" s="46">
        <v>1028.5170000000001</v>
      </c>
      <c r="I19" s="21">
        <f t="shared" si="1"/>
        <v>-4.6539823843456118E-2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4569.2722222222219</v>
      </c>
      <c r="F20" s="46">
        <v>6201.3</v>
      </c>
      <c r="G20" s="21">
        <f>(F20-E20)/E20</f>
        <v>0.35717455612308807</v>
      </c>
      <c r="H20" s="46">
        <v>7374.25</v>
      </c>
      <c r="I20" s="21">
        <f t="shared" si="1"/>
        <v>-0.1590602434145845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1466.2417500000001</v>
      </c>
      <c r="F21" s="46">
        <v>1999.6999999999998</v>
      </c>
      <c r="G21" s="21">
        <f t="shared" si="0"/>
        <v>0.36382694054374021</v>
      </c>
      <c r="H21" s="46">
        <v>2352.7330000000002</v>
      </c>
      <c r="I21" s="21">
        <f t="shared" si="1"/>
        <v>-0.15005230087732027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1238.9402500000001</v>
      </c>
      <c r="F22" s="46">
        <v>1532</v>
      </c>
      <c r="G22" s="21">
        <f t="shared" si="0"/>
        <v>0.23654066449128588</v>
      </c>
      <c r="H22" s="46">
        <v>1628.2329999999999</v>
      </c>
      <c r="I22" s="21">
        <f t="shared" si="1"/>
        <v>-5.9102720556578787E-2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424.85</v>
      </c>
      <c r="F23" s="46">
        <v>433.5</v>
      </c>
      <c r="G23" s="21">
        <f t="shared" si="0"/>
        <v>2.0360127103683599E-2</v>
      </c>
      <c r="H23" s="46">
        <v>430</v>
      </c>
      <c r="I23" s="21">
        <f t="shared" si="1"/>
        <v>8.1395348837209301E-3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515.65</v>
      </c>
      <c r="F24" s="46">
        <v>521.25</v>
      </c>
      <c r="G24" s="21">
        <f t="shared" si="0"/>
        <v>1.0860079511296467E-2</v>
      </c>
      <c r="H24" s="46">
        <v>490</v>
      </c>
      <c r="I24" s="21">
        <f t="shared" si="1"/>
        <v>6.3775510204081634E-2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492.81674999999996</v>
      </c>
      <c r="F25" s="46">
        <v>512.5</v>
      </c>
      <c r="G25" s="21">
        <f t="shared" si="0"/>
        <v>3.9940302353765465E-2</v>
      </c>
      <c r="H25" s="46">
        <v>506.66633333333334</v>
      </c>
      <c r="I25" s="21">
        <f t="shared" si="1"/>
        <v>1.151382336435746E-2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513.23325</v>
      </c>
      <c r="F26" s="46">
        <v>488.75</v>
      </c>
      <c r="G26" s="21">
        <f t="shared" si="0"/>
        <v>-4.7703943577311093E-2</v>
      </c>
      <c r="H26" s="46">
        <v>517.08299999999997</v>
      </c>
      <c r="I26" s="21">
        <f t="shared" si="1"/>
        <v>-5.4793911228951581E-2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1568.65</v>
      </c>
      <c r="F27" s="46">
        <v>1637</v>
      </c>
      <c r="G27" s="21">
        <f t="shared" si="0"/>
        <v>4.3572498645331914E-2</v>
      </c>
      <c r="H27" s="46">
        <v>1671.067</v>
      </c>
      <c r="I27" s="21">
        <f t="shared" si="1"/>
        <v>-2.0386375890374238E-2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522.40824999999995</v>
      </c>
      <c r="F28" s="46">
        <v>524.88888888888891</v>
      </c>
      <c r="G28" s="21">
        <f t="shared" si="0"/>
        <v>4.748468059011246E-3</v>
      </c>
      <c r="H28" s="46">
        <v>504.16633333333334</v>
      </c>
      <c r="I28" s="21">
        <f t="shared" si="1"/>
        <v>4.1102616706964246E-2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1424.14375</v>
      </c>
      <c r="F29" s="46">
        <v>2337</v>
      </c>
      <c r="G29" s="21">
        <f t="shared" si="0"/>
        <v>0.6409860310800789</v>
      </c>
      <c r="H29" s="46">
        <v>2305.1087500000003</v>
      </c>
      <c r="I29" s="21">
        <f t="shared" si="1"/>
        <v>1.3835030559837869E-2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1387.7920833333333</v>
      </c>
      <c r="F30" s="46">
        <v>2511.1178571428572</v>
      </c>
      <c r="G30" s="21">
        <f t="shared" si="0"/>
        <v>0.80943376698864822</v>
      </c>
      <c r="H30" s="46">
        <v>2379.4444444444443</v>
      </c>
      <c r="I30" s="21">
        <f t="shared" si="1"/>
        <v>5.5337880657749999E-2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1260.65825</v>
      </c>
      <c r="F31" s="49">
        <v>1647.5</v>
      </c>
      <c r="G31" s="23">
        <f t="shared" si="0"/>
        <v>0.30685695350028452</v>
      </c>
      <c r="H31" s="49">
        <v>1626.9</v>
      </c>
      <c r="I31" s="23">
        <f t="shared" si="1"/>
        <v>1.266211813879151E-2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2268.7082500000001</v>
      </c>
      <c r="F33" s="54">
        <v>2641.9</v>
      </c>
      <c r="G33" s="21">
        <f t="shared" si="0"/>
        <v>0.16449525848023866</v>
      </c>
      <c r="H33" s="54">
        <v>2746.5</v>
      </c>
      <c r="I33" s="21">
        <f>(F33-H33)/H33</f>
        <v>-3.8084835244857056E-2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2072.0250000000001</v>
      </c>
      <c r="F34" s="46">
        <v>2700.583333333333</v>
      </c>
      <c r="G34" s="21">
        <f t="shared" si="0"/>
        <v>0.3033546088166566</v>
      </c>
      <c r="H34" s="46">
        <v>2710</v>
      </c>
      <c r="I34" s="21">
        <f>(F34-H34)/H34</f>
        <v>-3.4747847478475901E-3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1865.2082500000001</v>
      </c>
      <c r="F35" s="46">
        <v>1870.15</v>
      </c>
      <c r="G35" s="21">
        <f t="shared" si="0"/>
        <v>2.6494360616300919E-3</v>
      </c>
      <c r="H35" s="46">
        <v>1817.4</v>
      </c>
      <c r="I35" s="21">
        <f>(F35-H35)/H35</f>
        <v>2.9024980741718939E-2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1579.4271874999999</v>
      </c>
      <c r="F36" s="46">
        <v>2092.75</v>
      </c>
      <c r="G36" s="21">
        <f t="shared" si="0"/>
        <v>0.32500568342913883</v>
      </c>
      <c r="H36" s="46">
        <v>1829</v>
      </c>
      <c r="I36" s="21">
        <f>(F36-H36)/H36</f>
        <v>0.14420448332422089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983.71333333333337</v>
      </c>
      <c r="F37" s="49">
        <v>2013.1</v>
      </c>
      <c r="G37" s="23">
        <f t="shared" si="0"/>
        <v>1.0464295153737198</v>
      </c>
      <c r="H37" s="49">
        <v>1806.5</v>
      </c>
      <c r="I37" s="23">
        <f>(F37-H37)/H37</f>
        <v>0.11436479380016602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26194.125</v>
      </c>
      <c r="F39" s="46">
        <v>35109.888888888891</v>
      </c>
      <c r="G39" s="21">
        <f t="shared" si="0"/>
        <v>0.34037265565804892</v>
      </c>
      <c r="H39" s="46">
        <v>34715.444444444445</v>
      </c>
      <c r="I39" s="21">
        <f t="shared" ref="I39:I44" si="2">(F39-H39)/H39</f>
        <v>1.1362217904935067E-2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15404.18888888889</v>
      </c>
      <c r="F40" s="46">
        <v>21985.555555555555</v>
      </c>
      <c r="G40" s="21">
        <f t="shared" si="0"/>
        <v>0.42724525868504731</v>
      </c>
      <c r="H40" s="46">
        <v>22385.444444444445</v>
      </c>
      <c r="I40" s="21">
        <f t="shared" si="2"/>
        <v>-1.7863790459078144E-2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10459.25</v>
      </c>
      <c r="F41" s="57">
        <v>18672.5</v>
      </c>
      <c r="G41" s="21">
        <f t="shared" si="0"/>
        <v>0.7852618495590028</v>
      </c>
      <c r="H41" s="57">
        <v>18672.25</v>
      </c>
      <c r="I41" s="21">
        <f t="shared" si="2"/>
        <v>1.3388852441457243E-5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5851.3064000000004</v>
      </c>
      <c r="F42" s="47">
        <v>5961.2</v>
      </c>
      <c r="G42" s="21">
        <f t="shared" si="0"/>
        <v>1.8781036658753577E-2</v>
      </c>
      <c r="H42" s="47">
        <v>5961.2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9966.4</v>
      </c>
      <c r="F43" s="47">
        <v>16815.25</v>
      </c>
      <c r="G43" s="21">
        <f t="shared" si="0"/>
        <v>0.68719397174506347</v>
      </c>
      <c r="H43" s="47">
        <v>16815.25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12758.166666666668</v>
      </c>
      <c r="F44" s="50">
        <v>14615</v>
      </c>
      <c r="G44" s="31">
        <f t="shared" si="0"/>
        <v>0.1455407647389253</v>
      </c>
      <c r="H44" s="50">
        <v>14615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6521.666666666667</v>
      </c>
      <c r="F46" s="43">
        <v>9782.5</v>
      </c>
      <c r="G46" s="21">
        <f t="shared" si="0"/>
        <v>0.49999999999999994</v>
      </c>
      <c r="H46" s="43">
        <v>9432.5</v>
      </c>
      <c r="I46" s="21">
        <f t="shared" ref="I46:I51" si="3">(F46-H46)/H46</f>
        <v>3.7105751391465679E-2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6708.333333333333</v>
      </c>
      <c r="G47" s="21">
        <f t="shared" si="0"/>
        <v>0.11150999668618138</v>
      </c>
      <c r="H47" s="47">
        <v>6713.333333333333</v>
      </c>
      <c r="I47" s="21">
        <f t="shared" si="3"/>
        <v>-7.4478649453823241E-4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19026.428571428572</v>
      </c>
      <c r="F48" s="47">
        <v>24432</v>
      </c>
      <c r="G48" s="21">
        <f t="shared" si="0"/>
        <v>0.28410857078499824</v>
      </c>
      <c r="H48" s="47">
        <v>23820</v>
      </c>
      <c r="I48" s="21">
        <f t="shared" si="3"/>
        <v>2.5692695214105794E-2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19042.767500000002</v>
      </c>
      <c r="F49" s="47">
        <v>25546.019714285714</v>
      </c>
      <c r="G49" s="21">
        <f t="shared" si="0"/>
        <v>0.34150772540208307</v>
      </c>
      <c r="H49" s="47">
        <v>24403.162857142856</v>
      </c>
      <c r="I49" s="21">
        <f t="shared" si="3"/>
        <v>4.6832325130688628E-2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2246.9047619047615</v>
      </c>
      <c r="F50" s="47">
        <v>2751</v>
      </c>
      <c r="G50" s="21">
        <f t="shared" si="0"/>
        <v>0.22435095899120508</v>
      </c>
      <c r="H50" s="47">
        <v>2648</v>
      </c>
      <c r="I50" s="21">
        <f t="shared" si="3"/>
        <v>3.8897280966767374E-2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27694</v>
      </c>
      <c r="F51" s="50">
        <v>44582</v>
      </c>
      <c r="G51" s="31">
        <f t="shared" si="0"/>
        <v>0.60980717845020582</v>
      </c>
      <c r="H51" s="50">
        <v>42916.3</v>
      </c>
      <c r="I51" s="31">
        <f t="shared" si="3"/>
        <v>3.8812758788618708E-2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4496.666666666667</v>
      </c>
      <c r="G53" s="22">
        <f t="shared" si="0"/>
        <v>0.19911111111111118</v>
      </c>
      <c r="H53" s="66">
        <v>4750</v>
      </c>
      <c r="I53" s="22">
        <f t="shared" ref="I53:I61" si="4">(F53-H53)/H53</f>
        <v>-5.3333333333333267E-2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3606.1428571428573</v>
      </c>
      <c r="F54" s="70">
        <v>6405.4285714285716</v>
      </c>
      <c r="G54" s="21">
        <f t="shared" si="0"/>
        <v>0.77625480331180918</v>
      </c>
      <c r="H54" s="70">
        <v>6201.8571428571431</v>
      </c>
      <c r="I54" s="21">
        <f t="shared" si="4"/>
        <v>3.2824269228111373E-2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2881.25</v>
      </c>
      <c r="F55" s="70">
        <v>4658.6000000000004</v>
      </c>
      <c r="G55" s="21">
        <f t="shared" si="0"/>
        <v>0.61686767895878536</v>
      </c>
      <c r="H55" s="70">
        <v>4554.6000000000004</v>
      </c>
      <c r="I55" s="21">
        <f t="shared" si="4"/>
        <v>2.2834057875554384E-2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4650</v>
      </c>
      <c r="F56" s="70">
        <v>7999</v>
      </c>
      <c r="G56" s="21">
        <f t="shared" si="0"/>
        <v>0.72021505376344086</v>
      </c>
      <c r="H56" s="70">
        <v>7999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2026</v>
      </c>
      <c r="F57" s="105">
        <v>3763.3333333333335</v>
      </c>
      <c r="G57" s="21">
        <f t="shared" si="0"/>
        <v>0.85751892069759794</v>
      </c>
      <c r="H57" s="105">
        <v>3325</v>
      </c>
      <c r="I57" s="21">
        <f t="shared" si="4"/>
        <v>0.13182957393483713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3991.0222222222219</v>
      </c>
      <c r="F58" s="50">
        <v>7163.1111111111113</v>
      </c>
      <c r="G58" s="29">
        <f t="shared" si="0"/>
        <v>0.79480612040357268</v>
      </c>
      <c r="H58" s="50">
        <v>6965.333333333333</v>
      </c>
      <c r="I58" s="29">
        <f t="shared" si="4"/>
        <v>2.8394589076059289E-2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4845.8249999999998</v>
      </c>
      <c r="F59" s="68">
        <v>6895.625</v>
      </c>
      <c r="G59" s="21">
        <f t="shared" si="0"/>
        <v>0.42300330697043337</v>
      </c>
      <c r="H59" s="68">
        <v>6795.625</v>
      </c>
      <c r="I59" s="21">
        <f t="shared" si="4"/>
        <v>1.4715349949415984E-2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4771.5</v>
      </c>
      <c r="F60" s="70">
        <v>6981.25</v>
      </c>
      <c r="G60" s="21">
        <f t="shared" si="0"/>
        <v>0.46311432463585872</v>
      </c>
      <c r="H60" s="70">
        <v>6750.625</v>
      </c>
      <c r="I60" s="21">
        <f t="shared" si="4"/>
        <v>3.4163503379316729E-2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20929.535714285717</v>
      </c>
      <c r="F61" s="73">
        <v>32082.5</v>
      </c>
      <c r="G61" s="29">
        <f t="shared" si="0"/>
        <v>0.53288159077994679</v>
      </c>
      <c r="H61" s="73">
        <v>31227.5</v>
      </c>
      <c r="I61" s="29">
        <f t="shared" si="4"/>
        <v>2.7379713393643423E-2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6257.1111111111113</v>
      </c>
      <c r="F63" s="54">
        <v>11478.125</v>
      </c>
      <c r="G63" s="21">
        <f t="shared" si="0"/>
        <v>0.83441284582874586</v>
      </c>
      <c r="H63" s="54">
        <v>11118.333333333334</v>
      </c>
      <c r="I63" s="21">
        <f t="shared" ref="I63:I74" si="5">(F63-H63)/H63</f>
        <v>3.2360215859691142E-2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46491.857142857145</v>
      </c>
      <c r="F64" s="46">
        <v>49729.714285714283</v>
      </c>
      <c r="G64" s="21">
        <f t="shared" si="0"/>
        <v>6.9643532047086468E-2</v>
      </c>
      <c r="H64" s="46">
        <v>49729.714285714283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10743.65</v>
      </c>
      <c r="F65" s="46">
        <v>16246.625</v>
      </c>
      <c r="G65" s="21">
        <f t="shared" si="0"/>
        <v>0.51220721077101361</v>
      </c>
      <c r="H65" s="46">
        <v>16496.625</v>
      </c>
      <c r="I65" s="21">
        <f t="shared" si="5"/>
        <v>-1.5154614959120426E-2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7721.3</v>
      </c>
      <c r="F66" s="46">
        <v>12683.333333333334</v>
      </c>
      <c r="G66" s="21">
        <f t="shared" si="0"/>
        <v>0.64264221482565542</v>
      </c>
      <c r="H66" s="46">
        <v>12606.666666666666</v>
      </c>
      <c r="I66" s="21">
        <f t="shared" si="5"/>
        <v>6.0814383923850782E-3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3713.1488888888889</v>
      </c>
      <c r="F67" s="46">
        <v>6692.5</v>
      </c>
      <c r="G67" s="21">
        <f t="shared" si="0"/>
        <v>0.80237857416017666</v>
      </c>
      <c r="H67" s="46">
        <v>6627.8571428571431</v>
      </c>
      <c r="I67" s="21">
        <f t="shared" si="5"/>
        <v>9.753206164457337E-3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3141.9333333333334</v>
      </c>
      <c r="F68" s="58">
        <v>5545.833333333333</v>
      </c>
      <c r="G68" s="31">
        <f t="shared" si="0"/>
        <v>0.76510216639436424</v>
      </c>
      <c r="H68" s="58">
        <v>5427</v>
      </c>
      <c r="I68" s="31">
        <f t="shared" si="5"/>
        <v>2.1896689392543401E-2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3707.125</v>
      </c>
      <c r="F70" s="43">
        <v>5709.2222222222226</v>
      </c>
      <c r="G70" s="21">
        <f t="shared" si="0"/>
        <v>0.54006736277363798</v>
      </c>
      <c r="H70" s="43">
        <v>5582.7777777777774</v>
      </c>
      <c r="I70" s="21">
        <f t="shared" si="5"/>
        <v>2.2649019802965617E-2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2740.375</v>
      </c>
      <c r="F71" s="47">
        <v>4106.625</v>
      </c>
      <c r="G71" s="21">
        <f t="shared" si="0"/>
        <v>0.49856315285316788</v>
      </c>
      <c r="H71" s="47">
        <v>4144.125</v>
      </c>
      <c r="I71" s="21">
        <f t="shared" si="5"/>
        <v>-9.0489548457153204E-3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1311.875</v>
      </c>
      <c r="F72" s="47">
        <v>1675</v>
      </c>
      <c r="G72" s="21">
        <f t="shared" si="0"/>
        <v>0.27679847546450692</v>
      </c>
      <c r="H72" s="47">
        <v>1625</v>
      </c>
      <c r="I72" s="21">
        <f t="shared" si="5"/>
        <v>3.0769230769230771E-2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2262.875</v>
      </c>
      <c r="F73" s="47">
        <v>3706.3</v>
      </c>
      <c r="G73" s="21">
        <f t="shared" si="0"/>
        <v>0.63787217588245049</v>
      </c>
      <c r="H73" s="47">
        <v>3310.5</v>
      </c>
      <c r="I73" s="21">
        <f t="shared" si="5"/>
        <v>0.11955897900619247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1515.5555555555554</v>
      </c>
      <c r="F74" s="50">
        <v>2745.375</v>
      </c>
      <c r="G74" s="21">
        <f t="shared" si="0"/>
        <v>0.81146444281524943</v>
      </c>
      <c r="H74" s="50">
        <v>2670.3333333333335</v>
      </c>
      <c r="I74" s="21">
        <f t="shared" si="5"/>
        <v>2.8101984770939899E-2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1456.6666666666667</v>
      </c>
      <c r="F76" s="43">
        <v>1875.5</v>
      </c>
      <c r="G76" s="22">
        <f t="shared" si="0"/>
        <v>0.28752860411899306</v>
      </c>
      <c r="H76" s="43">
        <v>1875.5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1184.3333333333335</v>
      </c>
      <c r="F77" s="32">
        <v>1857.1428571428571</v>
      </c>
      <c r="G77" s="21">
        <f t="shared" si="0"/>
        <v>0.56809135137308486</v>
      </c>
      <c r="H77" s="32">
        <v>1835.7142857142858</v>
      </c>
      <c r="I77" s="21">
        <f t="shared" si="6"/>
        <v>1.1673151750972709E-2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885.625</v>
      </c>
      <c r="F78" s="47">
        <v>1228.5714285714287</v>
      </c>
      <c r="G78" s="21">
        <f t="shared" si="0"/>
        <v>0.38723661659441488</v>
      </c>
      <c r="H78" s="47">
        <v>1223.5714285714287</v>
      </c>
      <c r="I78" s="21">
        <f t="shared" si="6"/>
        <v>4.0863981319322826E-3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1515.8</v>
      </c>
      <c r="F79" s="47">
        <v>2114.2222222222222</v>
      </c>
      <c r="G79" s="21">
        <f t="shared" si="0"/>
        <v>0.39478969667648911</v>
      </c>
      <c r="H79" s="47">
        <v>2114.2222222222222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1940.3</v>
      </c>
      <c r="F80" s="61">
        <v>2727.5</v>
      </c>
      <c r="G80" s="21">
        <f t="shared" si="0"/>
        <v>0.40571045714580223</v>
      </c>
      <c r="H80" s="61">
        <v>2727.5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8814.1166666666668</v>
      </c>
      <c r="F81" s="61">
        <v>9999</v>
      </c>
      <c r="G81" s="21">
        <f>(F81-E81)/E81</f>
        <v>0.13443018491170414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3949.1</v>
      </c>
      <c r="F82" s="50">
        <v>4191.4444444444443</v>
      </c>
      <c r="G82" s="23">
        <f>(F82-E82)/E82</f>
        <v>6.1367006265843974E-2</v>
      </c>
      <c r="H82" s="50">
        <v>4102.5555555555557</v>
      </c>
      <c r="I82" s="23">
        <f t="shared" si="6"/>
        <v>2.1666711805649545E-2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83" zoomScaleNormal="100" workbookViewId="0">
      <selection activeCell="I66" sqref="I66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3" t="s">
        <v>201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217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4" t="s">
        <v>3</v>
      </c>
      <c r="B13" s="170"/>
      <c r="C13" s="187" t="s">
        <v>0</v>
      </c>
      <c r="D13" s="189" t="s">
        <v>23</v>
      </c>
      <c r="E13" s="166" t="s">
        <v>218</v>
      </c>
      <c r="F13" s="183" t="s">
        <v>224</v>
      </c>
      <c r="G13" s="166" t="s">
        <v>197</v>
      </c>
      <c r="H13" s="183" t="s">
        <v>225</v>
      </c>
      <c r="I13" s="166" t="s">
        <v>187</v>
      </c>
    </row>
    <row r="14" spans="1:9" ht="38.25" customHeight="1" thickBot="1" x14ac:dyDescent="0.25">
      <c r="A14" s="165"/>
      <c r="B14" s="171"/>
      <c r="C14" s="188"/>
      <c r="D14" s="190"/>
      <c r="E14" s="167"/>
      <c r="F14" s="184"/>
      <c r="G14" s="185"/>
      <c r="H14" s="184"/>
      <c r="I14" s="185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8</v>
      </c>
      <c r="C16" s="14" t="s">
        <v>89</v>
      </c>
      <c r="D16" s="11" t="s">
        <v>161</v>
      </c>
      <c r="E16" s="42">
        <v>4569.2722222222219</v>
      </c>
      <c r="F16" s="42">
        <v>6201.3</v>
      </c>
      <c r="G16" s="21">
        <f>(F16-E16)/E16</f>
        <v>0.35717455612308807</v>
      </c>
      <c r="H16" s="42">
        <v>7374.25</v>
      </c>
      <c r="I16" s="21">
        <f>(F16-H16)/H16</f>
        <v>-0.1590602434145845</v>
      </c>
    </row>
    <row r="17" spans="1:9" ht="16.5" x14ac:dyDescent="0.3">
      <c r="A17" s="37"/>
      <c r="B17" s="34" t="s">
        <v>9</v>
      </c>
      <c r="C17" s="15" t="s">
        <v>88</v>
      </c>
      <c r="D17" s="11" t="s">
        <v>161</v>
      </c>
      <c r="E17" s="46">
        <v>1466.2417500000001</v>
      </c>
      <c r="F17" s="46">
        <v>1999.6999999999998</v>
      </c>
      <c r="G17" s="21">
        <f>(F17-E17)/E17</f>
        <v>0.36382694054374021</v>
      </c>
      <c r="H17" s="46">
        <v>2352.7330000000002</v>
      </c>
      <c r="I17" s="21">
        <f>(F17-H17)/H17</f>
        <v>-0.15005230087732027</v>
      </c>
    </row>
    <row r="18" spans="1:9" ht="16.5" x14ac:dyDescent="0.3">
      <c r="A18" s="37"/>
      <c r="B18" s="34" t="s">
        <v>10</v>
      </c>
      <c r="C18" s="15" t="s">
        <v>90</v>
      </c>
      <c r="D18" s="11" t="s">
        <v>161</v>
      </c>
      <c r="E18" s="46">
        <v>1238.9402500000001</v>
      </c>
      <c r="F18" s="46">
        <v>1532</v>
      </c>
      <c r="G18" s="21">
        <f>(F18-E18)/E18</f>
        <v>0.23654066449128588</v>
      </c>
      <c r="H18" s="46">
        <v>1628.2329999999999</v>
      </c>
      <c r="I18" s="21">
        <f>(F18-H18)/H18</f>
        <v>-5.9102720556578787E-2</v>
      </c>
    </row>
    <row r="19" spans="1:9" ht="16.5" x14ac:dyDescent="0.3">
      <c r="A19" s="37"/>
      <c r="B19" s="34" t="s">
        <v>14</v>
      </c>
      <c r="C19" s="15" t="s">
        <v>94</v>
      </c>
      <c r="D19" s="11" t="s">
        <v>81</v>
      </c>
      <c r="E19" s="46">
        <v>513.23325</v>
      </c>
      <c r="F19" s="46">
        <v>488.75</v>
      </c>
      <c r="G19" s="21">
        <f>(F19-E19)/E19</f>
        <v>-4.7703943577311093E-2</v>
      </c>
      <c r="H19" s="46">
        <v>517.08299999999997</v>
      </c>
      <c r="I19" s="21">
        <f>(F19-H19)/H19</f>
        <v>-5.4793911228951581E-2</v>
      </c>
    </row>
    <row r="20" spans="1:9" ht="16.5" x14ac:dyDescent="0.3">
      <c r="A20" s="37"/>
      <c r="B20" s="34" t="s">
        <v>7</v>
      </c>
      <c r="C20" s="15" t="s">
        <v>87</v>
      </c>
      <c r="D20" s="11" t="s">
        <v>161</v>
      </c>
      <c r="E20" s="46">
        <v>1012.85</v>
      </c>
      <c r="F20" s="46">
        <v>980.65000000000009</v>
      </c>
      <c r="G20" s="21">
        <f>(F20-E20)/E20</f>
        <v>-3.1791479488571785E-2</v>
      </c>
      <c r="H20" s="46">
        <v>1028.5170000000001</v>
      </c>
      <c r="I20" s="21">
        <f>(F20-H20)/H20</f>
        <v>-4.6539823843456118E-2</v>
      </c>
    </row>
    <row r="21" spans="1:9" ht="16.5" x14ac:dyDescent="0.3">
      <c r="A21" s="37"/>
      <c r="B21" s="34" t="s">
        <v>4</v>
      </c>
      <c r="C21" s="15" t="s">
        <v>84</v>
      </c>
      <c r="D21" s="11" t="s">
        <v>161</v>
      </c>
      <c r="E21" s="46">
        <v>1621.14175</v>
      </c>
      <c r="F21" s="46">
        <v>2096.9</v>
      </c>
      <c r="G21" s="21">
        <f>(F21-E21)/E21</f>
        <v>0.2934710983786582</v>
      </c>
      <c r="H21" s="46">
        <v>2186.067</v>
      </c>
      <c r="I21" s="21">
        <f>(F21-H21)/H21</f>
        <v>-4.0788777288161764E-2</v>
      </c>
    </row>
    <row r="22" spans="1:9" ht="16.5" x14ac:dyDescent="0.3">
      <c r="A22" s="37"/>
      <c r="B22" s="34" t="s">
        <v>5</v>
      </c>
      <c r="C22" s="15" t="s">
        <v>85</v>
      </c>
      <c r="D22" s="11" t="s">
        <v>161</v>
      </c>
      <c r="E22" s="46">
        <v>1531.6799999999998</v>
      </c>
      <c r="F22" s="46">
        <v>2393.2222222222222</v>
      </c>
      <c r="G22" s="21">
        <f>(F22-E22)/E22</f>
        <v>0.56248186450317461</v>
      </c>
      <c r="H22" s="46">
        <v>2467.1111111111113</v>
      </c>
      <c r="I22" s="21">
        <f>(F22-H22)/H22</f>
        <v>-2.9949558638083327E-2</v>
      </c>
    </row>
    <row r="23" spans="1:9" ht="16.5" x14ac:dyDescent="0.3">
      <c r="A23" s="37"/>
      <c r="B23" s="34" t="s">
        <v>15</v>
      </c>
      <c r="C23" s="15" t="s">
        <v>95</v>
      </c>
      <c r="D23" s="13" t="s">
        <v>82</v>
      </c>
      <c r="E23" s="46">
        <v>1568.65</v>
      </c>
      <c r="F23" s="46">
        <v>1637</v>
      </c>
      <c r="G23" s="21">
        <f>(F23-E23)/E23</f>
        <v>4.3572498645331914E-2</v>
      </c>
      <c r="H23" s="46">
        <v>1671.067</v>
      </c>
      <c r="I23" s="21">
        <f>(F23-H23)/H23</f>
        <v>-2.0386375890374238E-2</v>
      </c>
    </row>
    <row r="24" spans="1:9" ht="16.5" x14ac:dyDescent="0.3">
      <c r="A24" s="37"/>
      <c r="B24" s="34" t="s">
        <v>11</v>
      </c>
      <c r="C24" s="15" t="s">
        <v>91</v>
      </c>
      <c r="D24" s="13" t="s">
        <v>81</v>
      </c>
      <c r="E24" s="46">
        <v>424.85</v>
      </c>
      <c r="F24" s="46">
        <v>433.5</v>
      </c>
      <c r="G24" s="21">
        <f>(F24-E24)/E24</f>
        <v>2.0360127103683599E-2</v>
      </c>
      <c r="H24" s="46">
        <v>430</v>
      </c>
      <c r="I24" s="21">
        <f>(F24-H24)/H24</f>
        <v>8.1395348837209301E-3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492.81674999999996</v>
      </c>
      <c r="F25" s="46">
        <v>512.5</v>
      </c>
      <c r="G25" s="21">
        <f>(F25-E25)/E25</f>
        <v>3.9940302353765465E-2</v>
      </c>
      <c r="H25" s="46">
        <v>506.66633333333334</v>
      </c>
      <c r="I25" s="21">
        <f>(F25-H25)/H25</f>
        <v>1.151382336435746E-2</v>
      </c>
    </row>
    <row r="26" spans="1:9" ht="16.5" x14ac:dyDescent="0.3">
      <c r="A26" s="37"/>
      <c r="B26" s="34" t="s">
        <v>19</v>
      </c>
      <c r="C26" s="15" t="s">
        <v>99</v>
      </c>
      <c r="D26" s="13" t="s">
        <v>161</v>
      </c>
      <c r="E26" s="46">
        <v>1260.65825</v>
      </c>
      <c r="F26" s="46">
        <v>1647.5</v>
      </c>
      <c r="G26" s="21">
        <f>(F26-E26)/E26</f>
        <v>0.30685695350028452</v>
      </c>
      <c r="H26" s="46">
        <v>1626.9</v>
      </c>
      <c r="I26" s="21">
        <f>(F26-H26)/H26</f>
        <v>1.266211813879151E-2</v>
      </c>
    </row>
    <row r="27" spans="1:9" ht="16.5" x14ac:dyDescent="0.3">
      <c r="A27" s="37"/>
      <c r="B27" s="34" t="s">
        <v>17</v>
      </c>
      <c r="C27" s="15" t="s">
        <v>97</v>
      </c>
      <c r="D27" s="13" t="s">
        <v>161</v>
      </c>
      <c r="E27" s="46">
        <v>1424.14375</v>
      </c>
      <c r="F27" s="46">
        <v>2337</v>
      </c>
      <c r="G27" s="21">
        <f>(F27-E27)/E27</f>
        <v>0.6409860310800789</v>
      </c>
      <c r="H27" s="46">
        <v>2305.1087500000003</v>
      </c>
      <c r="I27" s="21">
        <f>(F27-H27)/H27</f>
        <v>1.3835030559837869E-2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1794.7332499999998</v>
      </c>
      <c r="F28" s="46">
        <v>2840.3571428571431</v>
      </c>
      <c r="G28" s="21">
        <f>(F28-E28)/E28</f>
        <v>0.58260685417019131</v>
      </c>
      <c r="H28" s="46">
        <v>2797.5</v>
      </c>
      <c r="I28" s="21">
        <f>(F28-H28)/H28</f>
        <v>1.5319800842589139E-2</v>
      </c>
    </row>
    <row r="29" spans="1:9" ht="16.5" x14ac:dyDescent="0.3">
      <c r="A29" s="162"/>
      <c r="B29" s="34" t="s">
        <v>16</v>
      </c>
      <c r="C29" s="15" t="s">
        <v>96</v>
      </c>
      <c r="D29" s="13" t="s">
        <v>81</v>
      </c>
      <c r="E29" s="46">
        <v>522.40824999999995</v>
      </c>
      <c r="F29" s="46">
        <v>524.88888888888891</v>
      </c>
      <c r="G29" s="21">
        <f>(F29-E29)/E29</f>
        <v>4.748468059011246E-3</v>
      </c>
      <c r="H29" s="46">
        <v>504.16633333333334</v>
      </c>
      <c r="I29" s="21">
        <f>(F29-H29)/H29</f>
        <v>4.1102616706964246E-2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1387.7920833333333</v>
      </c>
      <c r="F30" s="46">
        <v>2511.1178571428572</v>
      </c>
      <c r="G30" s="21">
        <f>(F30-E30)/E30</f>
        <v>0.80943376698864822</v>
      </c>
      <c r="H30" s="46">
        <v>2379.4444444444443</v>
      </c>
      <c r="I30" s="21">
        <f>(F30-H30)/H30</f>
        <v>5.5337880657749999E-2</v>
      </c>
    </row>
    <row r="31" spans="1:9" ht="17.25" thickBot="1" x14ac:dyDescent="0.35">
      <c r="A31" s="38"/>
      <c r="B31" s="36" t="s">
        <v>12</v>
      </c>
      <c r="C31" s="16" t="s">
        <v>92</v>
      </c>
      <c r="D31" s="12" t="s">
        <v>81</v>
      </c>
      <c r="E31" s="49">
        <v>515.65</v>
      </c>
      <c r="F31" s="49">
        <v>521.25</v>
      </c>
      <c r="G31" s="23">
        <f>(F31-E31)/E31</f>
        <v>1.0860079511296467E-2</v>
      </c>
      <c r="H31" s="49">
        <v>490</v>
      </c>
      <c r="I31" s="23">
        <f>(F31-H31)/H31</f>
        <v>6.3775510204081634E-2</v>
      </c>
    </row>
    <row r="32" spans="1:9" ht="15.75" customHeight="1" thickBot="1" x14ac:dyDescent="0.25">
      <c r="A32" s="176" t="s">
        <v>188</v>
      </c>
      <c r="B32" s="177"/>
      <c r="C32" s="177"/>
      <c r="D32" s="178"/>
      <c r="E32" s="106">
        <f>SUM(E16:E31)</f>
        <v>21345.06155555556</v>
      </c>
      <c r="F32" s="107">
        <f>SUM(F16:F31)</f>
        <v>28657.636111111115</v>
      </c>
      <c r="G32" s="108">
        <f t="shared" ref="G32" si="0">(F32-E32)/E32</f>
        <v>0.34258859064532815</v>
      </c>
      <c r="H32" s="107">
        <f>SUM(H16:H31)</f>
        <v>30264.846972222225</v>
      </c>
      <c r="I32" s="111">
        <f t="shared" ref="I32" si="1">(F32-H32)/H32</f>
        <v>-5.3104873207726638E-2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2268.7082500000001</v>
      </c>
      <c r="F34" s="54">
        <v>2641.9</v>
      </c>
      <c r="G34" s="21">
        <f>(F34-E34)/E34</f>
        <v>0.16449525848023866</v>
      </c>
      <c r="H34" s="54">
        <v>2746.5</v>
      </c>
      <c r="I34" s="21">
        <f>(F34-H34)/H34</f>
        <v>-3.8084835244857056E-2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2072.0250000000001</v>
      </c>
      <c r="F35" s="46">
        <v>2700.583333333333</v>
      </c>
      <c r="G35" s="21">
        <f>(F35-E35)/E35</f>
        <v>0.3033546088166566</v>
      </c>
      <c r="H35" s="46">
        <v>2710</v>
      </c>
      <c r="I35" s="21">
        <f>(F35-H35)/H35</f>
        <v>-3.4747847478475901E-3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1865.2082500000001</v>
      </c>
      <c r="F36" s="46">
        <v>1870.15</v>
      </c>
      <c r="G36" s="21">
        <f>(F36-E36)/E36</f>
        <v>2.6494360616300919E-3</v>
      </c>
      <c r="H36" s="46">
        <v>1817.4</v>
      </c>
      <c r="I36" s="21">
        <f>(F36-H36)/H36</f>
        <v>2.9024980741718939E-2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983.71333333333337</v>
      </c>
      <c r="F37" s="46">
        <v>2013.1</v>
      </c>
      <c r="G37" s="21">
        <f>(F37-E37)/E37</f>
        <v>1.0464295153737198</v>
      </c>
      <c r="H37" s="46">
        <v>1806.5</v>
      </c>
      <c r="I37" s="21">
        <f>(F37-H37)/H37</f>
        <v>0.11436479380016602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1579.4271874999999</v>
      </c>
      <c r="F38" s="49">
        <v>2092.75</v>
      </c>
      <c r="G38" s="23">
        <f>(F38-E38)/E38</f>
        <v>0.32500568342913883</v>
      </c>
      <c r="H38" s="49">
        <v>1829</v>
      </c>
      <c r="I38" s="23">
        <f>(F38-H38)/H38</f>
        <v>0.14420448332422089</v>
      </c>
    </row>
    <row r="39" spans="1:9" ht="15.75" customHeight="1" thickBot="1" x14ac:dyDescent="0.25">
      <c r="A39" s="176" t="s">
        <v>189</v>
      </c>
      <c r="B39" s="177"/>
      <c r="C39" s="177"/>
      <c r="D39" s="178"/>
      <c r="E39" s="86">
        <f>SUM(E34:E38)</f>
        <v>8769.0820208333334</v>
      </c>
      <c r="F39" s="109">
        <f>SUM(F34:F38)</f>
        <v>11318.483333333334</v>
      </c>
      <c r="G39" s="110">
        <f t="shared" ref="G39" si="2">(F39-E39)/E39</f>
        <v>0.29072613375530137</v>
      </c>
      <c r="H39" s="109">
        <f>SUM(H34:H38)</f>
        <v>10909.4</v>
      </c>
      <c r="I39" s="111">
        <f t="shared" ref="I39" si="3">(F39-H39)/H39</f>
        <v>3.7498243105334297E-2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161</v>
      </c>
      <c r="E41" s="46">
        <v>15404.18888888889</v>
      </c>
      <c r="F41" s="46">
        <v>21985.555555555555</v>
      </c>
      <c r="G41" s="21">
        <f>(F41-E41)/E41</f>
        <v>0.42724525868504731</v>
      </c>
      <c r="H41" s="46">
        <v>22385.444444444445</v>
      </c>
      <c r="I41" s="21">
        <f>(F41-H41)/H41</f>
        <v>-1.7863790459078144E-2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5851.3064000000004</v>
      </c>
      <c r="F42" s="46">
        <v>5961.2</v>
      </c>
      <c r="G42" s="21">
        <f>(F42-E42)/E42</f>
        <v>1.8781036658753577E-2</v>
      </c>
      <c r="H42" s="46">
        <v>5961.2</v>
      </c>
      <c r="I42" s="21">
        <f>(F42-H42)/H42</f>
        <v>0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9966.4</v>
      </c>
      <c r="F43" s="57">
        <v>16815.25</v>
      </c>
      <c r="G43" s="21">
        <f>(F43-E43)/E43</f>
        <v>0.68719397174506347</v>
      </c>
      <c r="H43" s="57">
        <v>16815.25</v>
      </c>
      <c r="I43" s="21">
        <f>(F43-H43)/H43</f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12758.166666666668</v>
      </c>
      <c r="F44" s="47">
        <v>14615</v>
      </c>
      <c r="G44" s="21">
        <f>(F44-E44)/E44</f>
        <v>0.1455407647389253</v>
      </c>
      <c r="H44" s="47">
        <v>14615</v>
      </c>
      <c r="I44" s="21">
        <f>(F44-H44)/H44</f>
        <v>0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10459.25</v>
      </c>
      <c r="F45" s="47">
        <v>18672.5</v>
      </c>
      <c r="G45" s="21">
        <f>(F45-E45)/E45</f>
        <v>0.7852618495590028</v>
      </c>
      <c r="H45" s="47">
        <v>18672.25</v>
      </c>
      <c r="I45" s="21">
        <f>(F45-H45)/H45</f>
        <v>1.3388852441457243E-5</v>
      </c>
    </row>
    <row r="46" spans="1:9" ht="16.5" customHeight="1" thickBot="1" x14ac:dyDescent="0.35">
      <c r="A46" s="38"/>
      <c r="B46" s="34" t="s">
        <v>31</v>
      </c>
      <c r="C46" s="15" t="s">
        <v>105</v>
      </c>
      <c r="D46" s="24" t="s">
        <v>161</v>
      </c>
      <c r="E46" s="50">
        <v>26194.125</v>
      </c>
      <c r="F46" s="50">
        <v>35109.888888888891</v>
      </c>
      <c r="G46" s="31">
        <f>(F46-E46)/E46</f>
        <v>0.34037265565804892</v>
      </c>
      <c r="H46" s="50">
        <v>34715.444444444445</v>
      </c>
      <c r="I46" s="31">
        <f>(F46-H46)/H46</f>
        <v>1.1362217904935067E-2</v>
      </c>
    </row>
    <row r="47" spans="1:9" ht="15.75" customHeight="1" thickBot="1" x14ac:dyDescent="0.25">
      <c r="A47" s="176" t="s">
        <v>190</v>
      </c>
      <c r="B47" s="177"/>
      <c r="C47" s="177"/>
      <c r="D47" s="178"/>
      <c r="E47" s="86">
        <f>SUM(E41:E46)</f>
        <v>80633.43695555556</v>
      </c>
      <c r="F47" s="86">
        <f>SUM(F41:F46)</f>
        <v>113159.39444444445</v>
      </c>
      <c r="G47" s="110">
        <f t="shared" ref="G47" si="4">(F47-E47)/E47</f>
        <v>0.40338051702815186</v>
      </c>
      <c r="H47" s="109">
        <f>SUM(H41:H46)</f>
        <v>113164.58888888889</v>
      </c>
      <c r="I47" s="111">
        <f t="shared" ref="I47" si="5">(F47-H47)/H47</f>
        <v>-4.5901677330690111E-5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6035.333333333333</v>
      </c>
      <c r="F49" s="43">
        <v>6708.333333333333</v>
      </c>
      <c r="G49" s="21">
        <f>(F49-E49)/E49</f>
        <v>0.11150999668618138</v>
      </c>
      <c r="H49" s="43">
        <v>6713.333333333333</v>
      </c>
      <c r="I49" s="21">
        <f>(F49-H49)/H49</f>
        <v>-7.4478649453823241E-4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19026.428571428572</v>
      </c>
      <c r="F50" s="47">
        <v>24432</v>
      </c>
      <c r="G50" s="21">
        <f>(F50-E50)/E50</f>
        <v>0.28410857078499824</v>
      </c>
      <c r="H50" s="47">
        <v>23820</v>
      </c>
      <c r="I50" s="21">
        <f>(F50-H50)/H50</f>
        <v>2.5692695214105794E-2</v>
      </c>
    </row>
    <row r="51" spans="1:9" ht="16.5" x14ac:dyDescent="0.3">
      <c r="A51" s="37"/>
      <c r="B51" s="34" t="s">
        <v>45</v>
      </c>
      <c r="C51" s="15" t="s">
        <v>109</v>
      </c>
      <c r="D51" s="11" t="s">
        <v>108</v>
      </c>
      <c r="E51" s="47">
        <v>6521.666666666667</v>
      </c>
      <c r="F51" s="47">
        <v>9782.5</v>
      </c>
      <c r="G51" s="21">
        <f>(F51-E51)/E51</f>
        <v>0.49999999999999994</v>
      </c>
      <c r="H51" s="47">
        <v>9432.5</v>
      </c>
      <c r="I51" s="21">
        <f>(F51-H51)/H51</f>
        <v>3.7105751391465679E-2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27694</v>
      </c>
      <c r="F52" s="47">
        <v>44582</v>
      </c>
      <c r="G52" s="21">
        <f>(F52-E52)/E52</f>
        <v>0.60980717845020582</v>
      </c>
      <c r="H52" s="47">
        <v>42916.3</v>
      </c>
      <c r="I52" s="21">
        <f>(F52-H52)/H52</f>
        <v>3.8812758788618708E-2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2246.9047619047615</v>
      </c>
      <c r="F53" s="47">
        <v>2751</v>
      </c>
      <c r="G53" s="21">
        <f>(F53-E53)/E53</f>
        <v>0.22435095899120508</v>
      </c>
      <c r="H53" s="47">
        <v>2648</v>
      </c>
      <c r="I53" s="21">
        <f>(F53-H53)/H53</f>
        <v>3.8897280966767374E-2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19042.767500000002</v>
      </c>
      <c r="F54" s="50">
        <v>25546.019714285714</v>
      </c>
      <c r="G54" s="31">
        <f>(F54-E54)/E54</f>
        <v>0.34150772540208307</v>
      </c>
      <c r="H54" s="50">
        <v>24403.162857142856</v>
      </c>
      <c r="I54" s="31">
        <f>(F54-H54)/H54</f>
        <v>4.6832325130688628E-2</v>
      </c>
    </row>
    <row r="55" spans="1:9" ht="15.75" customHeight="1" thickBot="1" x14ac:dyDescent="0.25">
      <c r="A55" s="176" t="s">
        <v>191</v>
      </c>
      <c r="B55" s="177"/>
      <c r="C55" s="177"/>
      <c r="D55" s="178"/>
      <c r="E55" s="86">
        <f>SUM(E49:E54)</f>
        <v>80567.10083333333</v>
      </c>
      <c r="F55" s="86">
        <f>SUM(F49:F54)</f>
        <v>113801.85304761905</v>
      </c>
      <c r="G55" s="110">
        <f t="shared" ref="G55" si="6">(F55-E55)/E55</f>
        <v>0.41251021658378179</v>
      </c>
      <c r="H55" s="86">
        <f>SUM(H49:H54)</f>
        <v>109933.29619047619</v>
      </c>
      <c r="I55" s="111">
        <f t="shared" ref="I55" si="7">(F55-H55)/H55</f>
        <v>3.519003787933362E-2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4496.666666666667</v>
      </c>
      <c r="G57" s="22">
        <f>(F57-E57)/E57</f>
        <v>0.19911111111111118</v>
      </c>
      <c r="H57" s="66">
        <v>4750</v>
      </c>
      <c r="I57" s="22">
        <f>(F57-H57)/H57</f>
        <v>-5.3333333333333267E-2</v>
      </c>
    </row>
    <row r="58" spans="1:9" ht="16.5" x14ac:dyDescent="0.3">
      <c r="A58" s="118"/>
      <c r="B58" s="99" t="s">
        <v>41</v>
      </c>
      <c r="C58" s="15" t="s">
        <v>118</v>
      </c>
      <c r="D58" s="11" t="s">
        <v>114</v>
      </c>
      <c r="E58" s="47">
        <v>4650</v>
      </c>
      <c r="F58" s="70">
        <v>7999</v>
      </c>
      <c r="G58" s="21">
        <f>(F58-E58)/E58</f>
        <v>0.72021505376344086</v>
      </c>
      <c r="H58" s="70">
        <v>7999</v>
      </c>
      <c r="I58" s="21">
        <f>(F58-H58)/H58</f>
        <v>0</v>
      </c>
    </row>
    <row r="59" spans="1:9" ht="16.5" x14ac:dyDescent="0.3">
      <c r="A59" s="118"/>
      <c r="B59" s="99" t="s">
        <v>54</v>
      </c>
      <c r="C59" s="15" t="s">
        <v>121</v>
      </c>
      <c r="D59" s="11" t="s">
        <v>120</v>
      </c>
      <c r="E59" s="47">
        <v>4845.8249999999998</v>
      </c>
      <c r="F59" s="70">
        <v>6895.625</v>
      </c>
      <c r="G59" s="21">
        <f>(F59-E59)/E59</f>
        <v>0.42300330697043337</v>
      </c>
      <c r="H59" s="70">
        <v>6795.625</v>
      </c>
      <c r="I59" s="21">
        <f>(F59-H59)/H59</f>
        <v>1.4715349949415984E-2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2881.25</v>
      </c>
      <c r="F60" s="70">
        <v>4658.6000000000004</v>
      </c>
      <c r="G60" s="21">
        <f>(F60-E60)/E60</f>
        <v>0.61686767895878536</v>
      </c>
      <c r="H60" s="70">
        <v>4554.6000000000004</v>
      </c>
      <c r="I60" s="21">
        <f>(F60-H60)/H60</f>
        <v>2.2834057875554384E-2</v>
      </c>
    </row>
    <row r="61" spans="1:9" ht="16.5" x14ac:dyDescent="0.3">
      <c r="A61" s="118"/>
      <c r="B61" s="99" t="s">
        <v>56</v>
      </c>
      <c r="C61" s="15" t="s">
        <v>123</v>
      </c>
      <c r="D61" s="11" t="s">
        <v>120</v>
      </c>
      <c r="E61" s="47">
        <v>20929.535714285717</v>
      </c>
      <c r="F61" s="105">
        <v>32082.5</v>
      </c>
      <c r="G61" s="21">
        <f>(F61-E61)/E61</f>
        <v>0.53288159077994679</v>
      </c>
      <c r="H61" s="105">
        <v>31227.5</v>
      </c>
      <c r="I61" s="21">
        <f>(F61-H61)/H61</f>
        <v>2.7379713393643423E-2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3991.0222222222219</v>
      </c>
      <c r="F62" s="50">
        <v>7163.1111111111113</v>
      </c>
      <c r="G62" s="29">
        <f>(F62-E62)/E62</f>
        <v>0.79480612040357268</v>
      </c>
      <c r="H62" s="50">
        <v>6965.333333333333</v>
      </c>
      <c r="I62" s="29">
        <f>(F62-H62)/H62</f>
        <v>2.8394589076059289E-2</v>
      </c>
    </row>
    <row r="63" spans="1:9" ht="16.5" x14ac:dyDescent="0.3">
      <c r="A63" s="118"/>
      <c r="B63" s="101" t="s">
        <v>39</v>
      </c>
      <c r="C63" s="14" t="s">
        <v>116</v>
      </c>
      <c r="D63" s="11" t="s">
        <v>114</v>
      </c>
      <c r="E63" s="43">
        <v>3606.1428571428573</v>
      </c>
      <c r="F63" s="68">
        <v>6405.4285714285716</v>
      </c>
      <c r="G63" s="21">
        <f>(F63-E63)/E63</f>
        <v>0.77625480331180918</v>
      </c>
      <c r="H63" s="68">
        <v>6201.8571428571431</v>
      </c>
      <c r="I63" s="21">
        <f>(F63-H63)/H63</f>
        <v>3.2824269228111373E-2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4771.5</v>
      </c>
      <c r="F64" s="70">
        <v>6981.25</v>
      </c>
      <c r="G64" s="21">
        <f>(F64-E64)/E64</f>
        <v>0.46311432463585872</v>
      </c>
      <c r="H64" s="70">
        <v>6750.625</v>
      </c>
      <c r="I64" s="21">
        <f>(F64-H64)/H64</f>
        <v>3.4163503379316729E-2</v>
      </c>
    </row>
    <row r="65" spans="1:9" ht="16.5" customHeight="1" thickBot="1" x14ac:dyDescent="0.35">
      <c r="A65" s="119"/>
      <c r="B65" s="100" t="s">
        <v>42</v>
      </c>
      <c r="C65" s="16" t="s">
        <v>198</v>
      </c>
      <c r="D65" s="12" t="s">
        <v>114</v>
      </c>
      <c r="E65" s="50">
        <v>2026</v>
      </c>
      <c r="F65" s="73">
        <v>3763.3333333333335</v>
      </c>
      <c r="G65" s="29">
        <f>(F65-E65)/E65</f>
        <v>0.85751892069759794</v>
      </c>
      <c r="H65" s="73">
        <v>3325</v>
      </c>
      <c r="I65" s="29">
        <f>(F65-H65)/H65</f>
        <v>0.13182957393483713</v>
      </c>
    </row>
    <row r="66" spans="1:9" ht="15.75" customHeight="1" thickBot="1" x14ac:dyDescent="0.25">
      <c r="A66" s="176" t="s">
        <v>192</v>
      </c>
      <c r="B66" s="191"/>
      <c r="C66" s="191"/>
      <c r="D66" s="192"/>
      <c r="E66" s="106">
        <f>SUM(E57:E65)</f>
        <v>51451.275793650799</v>
      </c>
      <c r="F66" s="106">
        <f>SUM(F57:F65)</f>
        <v>80445.514682539681</v>
      </c>
      <c r="G66" s="108">
        <f t="shared" ref="G66" si="8">(F66-E66)/E66</f>
        <v>0.56352808441859537</v>
      </c>
      <c r="H66" s="106">
        <f>SUM(H57:H65)</f>
        <v>78569.540476190479</v>
      </c>
      <c r="I66" s="111">
        <f t="shared" ref="I66" si="9">(F66-H66)/H66</f>
        <v>2.3876609115687675E-2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61</v>
      </c>
      <c r="C68" s="15" t="s">
        <v>130</v>
      </c>
      <c r="D68" s="20" t="s">
        <v>216</v>
      </c>
      <c r="E68" s="43">
        <v>10743.65</v>
      </c>
      <c r="F68" s="54">
        <v>16246.625</v>
      </c>
      <c r="G68" s="21">
        <f>(F68-E68)/E68</f>
        <v>0.51220721077101361</v>
      </c>
      <c r="H68" s="54">
        <v>16496.625</v>
      </c>
      <c r="I68" s="21">
        <f>(F68-H68)/H68</f>
        <v>-1.5154614959120426E-2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46491.857142857145</v>
      </c>
      <c r="F69" s="46">
        <v>49729.714285714283</v>
      </c>
      <c r="G69" s="21">
        <f>(F69-E69)/E69</f>
        <v>6.9643532047086468E-2</v>
      </c>
      <c r="H69" s="46">
        <v>49729.714285714283</v>
      </c>
      <c r="I69" s="21">
        <f>(F69-H69)/H69</f>
        <v>0</v>
      </c>
    </row>
    <row r="70" spans="1:9" ht="16.5" x14ac:dyDescent="0.3">
      <c r="A70" s="37"/>
      <c r="B70" s="34" t="s">
        <v>62</v>
      </c>
      <c r="C70" s="15" t="s">
        <v>131</v>
      </c>
      <c r="D70" s="13" t="s">
        <v>125</v>
      </c>
      <c r="E70" s="47">
        <v>7721.3</v>
      </c>
      <c r="F70" s="46">
        <v>12683.333333333334</v>
      </c>
      <c r="G70" s="21">
        <f>(F70-E70)/E70</f>
        <v>0.64264221482565542</v>
      </c>
      <c r="H70" s="46">
        <v>12606.666666666666</v>
      </c>
      <c r="I70" s="21">
        <f>(F70-H70)/H70</f>
        <v>6.0814383923850782E-3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3713.1488888888889</v>
      </c>
      <c r="F71" s="46">
        <v>6692.5</v>
      </c>
      <c r="G71" s="21">
        <f>(F71-E71)/E71</f>
        <v>0.80237857416017666</v>
      </c>
      <c r="H71" s="46">
        <v>6627.8571428571431</v>
      </c>
      <c r="I71" s="21">
        <f>(F71-H71)/H71</f>
        <v>9.753206164457337E-3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3141.9333333333334</v>
      </c>
      <c r="F72" s="46">
        <v>5545.833333333333</v>
      </c>
      <c r="G72" s="21">
        <f>(F72-E72)/E72</f>
        <v>0.76510216639436424</v>
      </c>
      <c r="H72" s="46">
        <v>5427</v>
      </c>
      <c r="I72" s="21">
        <f>(F72-H72)/H72</f>
        <v>2.1896689392543401E-2</v>
      </c>
    </row>
    <row r="73" spans="1:9" ht="16.5" customHeight="1" thickBot="1" x14ac:dyDescent="0.35">
      <c r="A73" s="37"/>
      <c r="B73" s="34" t="s">
        <v>59</v>
      </c>
      <c r="C73" s="15" t="s">
        <v>128</v>
      </c>
      <c r="D73" s="12" t="s">
        <v>124</v>
      </c>
      <c r="E73" s="50">
        <v>6257.1111111111113</v>
      </c>
      <c r="F73" s="58">
        <v>11478.125</v>
      </c>
      <c r="G73" s="31">
        <f>(F73-E73)/E73</f>
        <v>0.83441284582874586</v>
      </c>
      <c r="H73" s="58">
        <v>11118.333333333334</v>
      </c>
      <c r="I73" s="31">
        <f>(F73-H73)/H73</f>
        <v>3.2360215859691142E-2</v>
      </c>
    </row>
    <row r="74" spans="1:9" ht="15.75" customHeight="1" thickBot="1" x14ac:dyDescent="0.25">
      <c r="A74" s="176" t="s">
        <v>214</v>
      </c>
      <c r="B74" s="177"/>
      <c r="C74" s="177"/>
      <c r="D74" s="178"/>
      <c r="E74" s="86">
        <f>SUM(E68:E73)</f>
        <v>78069.000476190486</v>
      </c>
      <c r="F74" s="86">
        <f>SUM(F68:F73)</f>
        <v>102376.13095238095</v>
      </c>
      <c r="G74" s="110">
        <f t="shared" ref="G74" si="10">(F74-E74)/E74</f>
        <v>0.31135444706511467</v>
      </c>
      <c r="H74" s="86">
        <f>SUM(H68:H73)</f>
        <v>102006.19642857143</v>
      </c>
      <c r="I74" s="111">
        <f t="shared" ref="I74" si="11">(F74-H74)/H74</f>
        <v>3.626588744229416E-3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2740.375</v>
      </c>
      <c r="F76" s="43">
        <v>4106.625</v>
      </c>
      <c r="G76" s="21">
        <f>(F76-E76)/E76</f>
        <v>0.49856315285316788</v>
      </c>
      <c r="H76" s="43">
        <v>4144.125</v>
      </c>
      <c r="I76" s="21">
        <f>(F76-H76)/H76</f>
        <v>-9.0489548457153204E-3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3707.125</v>
      </c>
      <c r="F77" s="47">
        <v>5709.2222222222226</v>
      </c>
      <c r="G77" s="21">
        <f>(F77-E77)/E77</f>
        <v>0.54006736277363798</v>
      </c>
      <c r="H77" s="47">
        <v>5582.7777777777774</v>
      </c>
      <c r="I77" s="21">
        <f>(F77-H77)/H77</f>
        <v>2.2649019802965617E-2</v>
      </c>
    </row>
    <row r="78" spans="1:9" ht="16.5" x14ac:dyDescent="0.3">
      <c r="A78" s="37"/>
      <c r="B78" s="34" t="s">
        <v>71</v>
      </c>
      <c r="C78" s="15" t="s">
        <v>200</v>
      </c>
      <c r="D78" s="13" t="s">
        <v>134</v>
      </c>
      <c r="E78" s="47">
        <v>1515.5555555555554</v>
      </c>
      <c r="F78" s="47">
        <v>2745.375</v>
      </c>
      <c r="G78" s="21">
        <f>(F78-E78)/E78</f>
        <v>0.81146444281524943</v>
      </c>
      <c r="H78" s="47">
        <v>2670.3333333333335</v>
      </c>
      <c r="I78" s="21">
        <f>(F78-H78)/H78</f>
        <v>2.8101984770939899E-2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1311.875</v>
      </c>
      <c r="F79" s="47">
        <v>1675</v>
      </c>
      <c r="G79" s="21">
        <f>(F79-E79)/E79</f>
        <v>0.27679847546450692</v>
      </c>
      <c r="H79" s="47">
        <v>1625</v>
      </c>
      <c r="I79" s="21">
        <f>(F79-H79)/H79</f>
        <v>3.0769230769230771E-2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2262.875</v>
      </c>
      <c r="F80" s="50">
        <v>3706.3</v>
      </c>
      <c r="G80" s="21">
        <f>(F80-E80)/E80</f>
        <v>0.63787217588245049</v>
      </c>
      <c r="H80" s="50">
        <v>3310.5</v>
      </c>
      <c r="I80" s="21">
        <f>(F80-H80)/H80</f>
        <v>0.11955897900619247</v>
      </c>
    </row>
    <row r="81" spans="1:11" ht="15.75" customHeight="1" thickBot="1" x14ac:dyDescent="0.25">
      <c r="A81" s="176" t="s">
        <v>193</v>
      </c>
      <c r="B81" s="177"/>
      <c r="C81" s="177"/>
      <c r="D81" s="178"/>
      <c r="E81" s="86">
        <f>SUM(E76:E80)</f>
        <v>11537.805555555555</v>
      </c>
      <c r="F81" s="86">
        <f>SUM(F76:F80)</f>
        <v>17942.522222222222</v>
      </c>
      <c r="G81" s="110">
        <f t="shared" ref="G81" si="12">(F81-E81)/E81</f>
        <v>0.5551070033055584</v>
      </c>
      <c r="H81" s="86">
        <f>SUM(H76:H80)</f>
        <v>17332.736111111109</v>
      </c>
      <c r="I81" s="111">
        <f t="shared" ref="I81" si="13">(F81-H81)/H81</f>
        <v>3.5181180120789496E-2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1456.6666666666667</v>
      </c>
      <c r="F83" s="43">
        <v>1875.5</v>
      </c>
      <c r="G83" s="22">
        <f>(F83-E83)/E83</f>
        <v>0.28752860411899306</v>
      </c>
      <c r="H83" s="43">
        <v>1875.5</v>
      </c>
      <c r="I83" s="22">
        <f>(F83-H83)/H83</f>
        <v>0</v>
      </c>
    </row>
    <row r="84" spans="1:11" ht="16.5" x14ac:dyDescent="0.3">
      <c r="A84" s="37"/>
      <c r="B84" s="34" t="s">
        <v>77</v>
      </c>
      <c r="C84" s="15" t="s">
        <v>146</v>
      </c>
      <c r="D84" s="11" t="s">
        <v>162</v>
      </c>
      <c r="E84" s="47">
        <v>1515.8</v>
      </c>
      <c r="F84" s="47">
        <v>2114.2222222222222</v>
      </c>
      <c r="G84" s="21">
        <f>(F84-E84)/E84</f>
        <v>0.39478969667648911</v>
      </c>
      <c r="H84" s="47">
        <v>2114.2222222222222</v>
      </c>
      <c r="I84" s="21">
        <f>(F84-H84)/H84</f>
        <v>0</v>
      </c>
    </row>
    <row r="85" spans="1:11" ht="16.5" x14ac:dyDescent="0.3">
      <c r="A85" s="37"/>
      <c r="B85" s="34" t="s">
        <v>78</v>
      </c>
      <c r="C85" s="15" t="s">
        <v>149</v>
      </c>
      <c r="D85" s="13" t="s">
        <v>147</v>
      </c>
      <c r="E85" s="47">
        <v>1940.3</v>
      </c>
      <c r="F85" s="47">
        <v>2727.5</v>
      </c>
      <c r="G85" s="21">
        <f>(F85-E85)/E85</f>
        <v>0.40571045714580223</v>
      </c>
      <c r="H85" s="47">
        <v>2727.5</v>
      </c>
      <c r="I85" s="21">
        <f>(F85-H85)/H85</f>
        <v>0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8814.1166666666668</v>
      </c>
      <c r="F86" s="47">
        <v>9999</v>
      </c>
      <c r="G86" s="21">
        <f>(F86-E86)/E86</f>
        <v>0.13443018491170414</v>
      </c>
      <c r="H86" s="47">
        <v>9999</v>
      </c>
      <c r="I86" s="21">
        <f>(F86-H86)/H86</f>
        <v>0</v>
      </c>
    </row>
    <row r="87" spans="1:11" ht="16.5" x14ac:dyDescent="0.3">
      <c r="A87" s="37"/>
      <c r="B87" s="34" t="s">
        <v>75</v>
      </c>
      <c r="C87" s="15" t="s">
        <v>148</v>
      </c>
      <c r="D87" s="25" t="s">
        <v>145</v>
      </c>
      <c r="E87" s="61">
        <v>885.625</v>
      </c>
      <c r="F87" s="61">
        <v>1228.5714285714287</v>
      </c>
      <c r="G87" s="21">
        <f>(F87-E87)/E87</f>
        <v>0.38723661659441488</v>
      </c>
      <c r="H87" s="61">
        <v>1223.5714285714287</v>
      </c>
      <c r="I87" s="21">
        <f>(F87-H87)/H87</f>
        <v>4.0863981319322826E-3</v>
      </c>
    </row>
    <row r="88" spans="1:11" ht="16.5" x14ac:dyDescent="0.3">
      <c r="A88" s="37"/>
      <c r="B88" s="34" t="s">
        <v>76</v>
      </c>
      <c r="C88" s="15" t="s">
        <v>143</v>
      </c>
      <c r="D88" s="25" t="s">
        <v>161</v>
      </c>
      <c r="E88" s="61">
        <v>1184.3333333333335</v>
      </c>
      <c r="F88" s="193">
        <v>1857.1428571428571</v>
      </c>
      <c r="G88" s="21">
        <f>(F88-E88)/E88</f>
        <v>0.56809135137308486</v>
      </c>
      <c r="H88" s="193">
        <v>1835.7142857142858</v>
      </c>
      <c r="I88" s="21">
        <f>(F88-H88)/H88</f>
        <v>1.1673151750972709E-2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3949.1</v>
      </c>
      <c r="F89" s="50">
        <v>4191.4444444444443</v>
      </c>
      <c r="G89" s="23">
        <f>(F89-E89)/E89</f>
        <v>6.1367006265843974E-2</v>
      </c>
      <c r="H89" s="50">
        <v>4102.5555555555557</v>
      </c>
      <c r="I89" s="23">
        <f>(F89-H89)/H89</f>
        <v>2.1666711805649545E-2</v>
      </c>
    </row>
    <row r="90" spans="1:11" ht="15.75" customHeight="1" thickBot="1" x14ac:dyDescent="0.25">
      <c r="A90" s="176" t="s">
        <v>194</v>
      </c>
      <c r="B90" s="177"/>
      <c r="C90" s="177"/>
      <c r="D90" s="178"/>
      <c r="E90" s="86">
        <f>SUM(E83:E89)</f>
        <v>19745.941666666666</v>
      </c>
      <c r="F90" s="86">
        <f>SUM(F83:F89)</f>
        <v>23993.380952380954</v>
      </c>
      <c r="G90" s="120">
        <f t="shared" ref="G90:G91" si="14">(F90-E90)/E90</f>
        <v>0.21510441777939798</v>
      </c>
      <c r="H90" s="86">
        <f>SUM(H83:H89)</f>
        <v>23878.063492063491</v>
      </c>
      <c r="I90" s="111">
        <f t="shared" ref="I90:I91" si="15">(F90-H90)/H90</f>
        <v>4.8294310112623577E-3</v>
      </c>
    </row>
    <row r="91" spans="1:11" ht="15.75" customHeight="1" thickBot="1" x14ac:dyDescent="0.25">
      <c r="A91" s="176" t="s">
        <v>195</v>
      </c>
      <c r="B91" s="177"/>
      <c r="C91" s="177"/>
      <c r="D91" s="178"/>
      <c r="E91" s="106">
        <f>SUM(E90+E81+E74+E66+E55+E47+E39+E32)</f>
        <v>352118.7048573413</v>
      </c>
      <c r="F91" s="106">
        <f>SUM(F32,F39,F47,F55,F66,F74,F81,F90)</f>
        <v>491694.91574603179</v>
      </c>
      <c r="G91" s="108">
        <f t="shared" si="14"/>
        <v>0.39638965202157866</v>
      </c>
      <c r="H91" s="106">
        <f>SUM(H32,H39,H47,H55,H66,H74,H81,H90)</f>
        <v>486058.66855952388</v>
      </c>
      <c r="I91" s="121">
        <f t="shared" si="15"/>
        <v>1.1595816618622213E-2</v>
      </c>
      <c r="J91" s="122"/>
    </row>
    <row r="92" spans="1:11" x14ac:dyDescent="0.25">
      <c r="E92" s="123"/>
      <c r="F92" s="123"/>
      <c r="K92" s="124"/>
    </row>
    <row r="95" spans="1:11" x14ac:dyDescent="0.25">
      <c r="E95" s="136"/>
      <c r="F95" s="136"/>
      <c r="G95" s="136"/>
      <c r="H95" s="136"/>
      <c r="I95" s="136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B28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8" t="s">
        <v>205</v>
      </c>
      <c r="B9" s="26"/>
      <c r="C9" s="26"/>
      <c r="D9" s="26"/>
      <c r="E9" s="137"/>
      <c r="F9" s="13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217</v>
      </c>
    </row>
    <row r="12" spans="1:9" ht="15.75" thickBot="1" x14ac:dyDescent="0.3"/>
    <row r="13" spans="1:9" ht="24.75" customHeight="1" x14ac:dyDescent="0.2">
      <c r="A13" s="170" t="s">
        <v>3</v>
      </c>
      <c r="B13" s="170"/>
      <c r="C13" s="172" t="s">
        <v>0</v>
      </c>
      <c r="D13" s="166" t="s">
        <v>207</v>
      </c>
      <c r="E13" s="166" t="s">
        <v>208</v>
      </c>
      <c r="F13" s="166" t="s">
        <v>209</v>
      </c>
      <c r="G13" s="166" t="s">
        <v>210</v>
      </c>
      <c r="H13" s="166" t="s">
        <v>211</v>
      </c>
      <c r="I13" s="166" t="s">
        <v>212</v>
      </c>
    </row>
    <row r="14" spans="1:9" ht="24.75" customHeight="1" thickBot="1" x14ac:dyDescent="0.25">
      <c r="A14" s="171"/>
      <c r="B14" s="171"/>
      <c r="C14" s="173"/>
      <c r="D14" s="186"/>
      <c r="E14" s="186"/>
      <c r="F14" s="186"/>
      <c r="G14" s="167"/>
      <c r="H14" s="186"/>
      <c r="I14" s="186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51"/>
    </row>
    <row r="16" spans="1:9" ht="16.5" x14ac:dyDescent="0.3">
      <c r="A16" s="91"/>
      <c r="B16" s="152" t="s">
        <v>4</v>
      </c>
      <c r="C16" s="158" t="s">
        <v>163</v>
      </c>
      <c r="D16" s="134">
        <v>2000</v>
      </c>
      <c r="E16" s="42">
        <v>2000</v>
      </c>
      <c r="F16" s="134">
        <v>2000</v>
      </c>
      <c r="G16" s="42">
        <v>2250</v>
      </c>
      <c r="H16" s="134">
        <v>2000</v>
      </c>
      <c r="I16" s="140">
        <v>2050</v>
      </c>
    </row>
    <row r="17" spans="1:9" ht="16.5" x14ac:dyDescent="0.3">
      <c r="A17" s="92"/>
      <c r="B17" s="153" t="s">
        <v>5</v>
      </c>
      <c r="C17" s="159" t="s">
        <v>164</v>
      </c>
      <c r="D17" s="93">
        <v>2400</v>
      </c>
      <c r="E17" s="46">
        <v>2850</v>
      </c>
      <c r="F17" s="93">
        <v>2500</v>
      </c>
      <c r="G17" s="46">
        <v>2250</v>
      </c>
      <c r="H17" s="93">
        <v>2000</v>
      </c>
      <c r="I17" s="142">
        <v>2400</v>
      </c>
    </row>
    <row r="18" spans="1:9" ht="16.5" x14ac:dyDescent="0.3">
      <c r="A18" s="92"/>
      <c r="B18" s="153" t="s">
        <v>6</v>
      </c>
      <c r="C18" s="159" t="s">
        <v>165</v>
      </c>
      <c r="D18" s="93">
        <v>2250</v>
      </c>
      <c r="E18" s="46">
        <v>3000</v>
      </c>
      <c r="F18" s="93">
        <v>2125</v>
      </c>
      <c r="G18" s="46">
        <v>2750</v>
      </c>
      <c r="H18" s="93">
        <v>2500</v>
      </c>
      <c r="I18" s="142">
        <v>2525</v>
      </c>
    </row>
    <row r="19" spans="1:9" ht="16.5" x14ac:dyDescent="0.3">
      <c r="A19" s="92"/>
      <c r="B19" s="153" t="s">
        <v>7</v>
      </c>
      <c r="C19" s="159" t="s">
        <v>166</v>
      </c>
      <c r="D19" s="93">
        <v>750</v>
      </c>
      <c r="E19" s="46">
        <v>750</v>
      </c>
      <c r="F19" s="93">
        <v>1500</v>
      </c>
      <c r="G19" s="46">
        <v>1000</v>
      </c>
      <c r="H19" s="93">
        <v>833</v>
      </c>
      <c r="I19" s="142">
        <v>966.6</v>
      </c>
    </row>
    <row r="20" spans="1:9" ht="16.5" x14ac:dyDescent="0.3">
      <c r="A20" s="92"/>
      <c r="B20" s="153" t="s">
        <v>8</v>
      </c>
      <c r="C20" s="159" t="s">
        <v>167</v>
      </c>
      <c r="D20" s="93">
        <v>7500</v>
      </c>
      <c r="E20" s="46">
        <v>9000</v>
      </c>
      <c r="F20" s="93">
        <v>4000</v>
      </c>
      <c r="G20" s="46">
        <v>5000</v>
      </c>
      <c r="H20" s="93">
        <v>4333</v>
      </c>
      <c r="I20" s="142">
        <v>5966.6</v>
      </c>
    </row>
    <row r="21" spans="1:9" ht="16.5" x14ac:dyDescent="0.3">
      <c r="A21" s="92"/>
      <c r="B21" s="153" t="s">
        <v>9</v>
      </c>
      <c r="C21" s="159" t="s">
        <v>168</v>
      </c>
      <c r="D21" s="93">
        <v>2100</v>
      </c>
      <c r="E21" s="46">
        <v>2500</v>
      </c>
      <c r="F21" s="93">
        <v>2500</v>
      </c>
      <c r="G21" s="46">
        <v>2000</v>
      </c>
      <c r="H21" s="93">
        <v>1333</v>
      </c>
      <c r="I21" s="142">
        <v>2086.6</v>
      </c>
    </row>
    <row r="22" spans="1:9" ht="16.5" x14ac:dyDescent="0.3">
      <c r="A22" s="92"/>
      <c r="B22" s="153" t="s">
        <v>10</v>
      </c>
      <c r="C22" s="159" t="s">
        <v>169</v>
      </c>
      <c r="D22" s="93">
        <v>1400</v>
      </c>
      <c r="E22" s="46">
        <v>1500</v>
      </c>
      <c r="F22" s="93">
        <v>1500</v>
      </c>
      <c r="G22" s="46">
        <v>1500</v>
      </c>
      <c r="H22" s="93">
        <v>1250</v>
      </c>
      <c r="I22" s="142">
        <v>1430</v>
      </c>
    </row>
    <row r="23" spans="1:9" ht="16.5" x14ac:dyDescent="0.3">
      <c r="A23" s="92"/>
      <c r="B23" s="153" t="s">
        <v>11</v>
      </c>
      <c r="C23" s="159" t="s">
        <v>170</v>
      </c>
      <c r="D23" s="93">
        <v>225</v>
      </c>
      <c r="E23" s="46">
        <v>500</v>
      </c>
      <c r="F23" s="93">
        <v>500</v>
      </c>
      <c r="G23" s="46">
        <v>425</v>
      </c>
      <c r="H23" s="93">
        <v>400</v>
      </c>
      <c r="I23" s="142">
        <v>410</v>
      </c>
    </row>
    <row r="24" spans="1:9" ht="16.5" x14ac:dyDescent="0.3">
      <c r="A24" s="92"/>
      <c r="B24" s="153" t="s">
        <v>12</v>
      </c>
      <c r="C24" s="159" t="s">
        <v>171</v>
      </c>
      <c r="D24" s="93"/>
      <c r="E24" s="46">
        <v>500</v>
      </c>
      <c r="F24" s="93">
        <v>500</v>
      </c>
      <c r="G24" s="46">
        <v>500</v>
      </c>
      <c r="H24" s="93">
        <v>500</v>
      </c>
      <c r="I24" s="142">
        <v>500</v>
      </c>
    </row>
    <row r="25" spans="1:9" ht="16.5" x14ac:dyDescent="0.3">
      <c r="A25" s="92"/>
      <c r="B25" s="153" t="s">
        <v>13</v>
      </c>
      <c r="C25" s="159" t="s">
        <v>172</v>
      </c>
      <c r="D25" s="93"/>
      <c r="E25" s="46">
        <v>500</v>
      </c>
      <c r="F25" s="93">
        <v>500</v>
      </c>
      <c r="G25" s="46">
        <v>500</v>
      </c>
      <c r="H25" s="93">
        <v>500</v>
      </c>
      <c r="I25" s="142">
        <v>500</v>
      </c>
    </row>
    <row r="26" spans="1:9" ht="16.5" x14ac:dyDescent="0.3">
      <c r="A26" s="92"/>
      <c r="B26" s="153" t="s">
        <v>14</v>
      </c>
      <c r="C26" s="159" t="s">
        <v>173</v>
      </c>
      <c r="D26" s="93">
        <v>225</v>
      </c>
      <c r="E26" s="46">
        <v>500</v>
      </c>
      <c r="F26" s="93">
        <v>500</v>
      </c>
      <c r="G26" s="46">
        <v>500</v>
      </c>
      <c r="H26" s="93">
        <v>500</v>
      </c>
      <c r="I26" s="142">
        <v>445</v>
      </c>
    </row>
    <row r="27" spans="1:9" ht="16.5" x14ac:dyDescent="0.3">
      <c r="A27" s="92"/>
      <c r="B27" s="153" t="s">
        <v>15</v>
      </c>
      <c r="C27" s="159" t="s">
        <v>174</v>
      </c>
      <c r="D27" s="93">
        <v>1250</v>
      </c>
      <c r="E27" s="46">
        <v>1500</v>
      </c>
      <c r="F27" s="93">
        <v>1500</v>
      </c>
      <c r="G27" s="46">
        <v>1750</v>
      </c>
      <c r="H27" s="93">
        <v>1250</v>
      </c>
      <c r="I27" s="142">
        <v>1450</v>
      </c>
    </row>
    <row r="28" spans="1:9" ht="16.5" x14ac:dyDescent="0.3">
      <c r="A28" s="92"/>
      <c r="B28" s="153" t="s">
        <v>16</v>
      </c>
      <c r="C28" s="159" t="s">
        <v>175</v>
      </c>
      <c r="D28" s="93"/>
      <c r="E28" s="46">
        <v>500</v>
      </c>
      <c r="F28" s="93">
        <v>500</v>
      </c>
      <c r="G28" s="46">
        <v>500</v>
      </c>
      <c r="H28" s="93">
        <v>500</v>
      </c>
      <c r="I28" s="142">
        <v>500</v>
      </c>
    </row>
    <row r="29" spans="1:9" ht="16.5" x14ac:dyDescent="0.3">
      <c r="A29" s="92"/>
      <c r="B29" s="155" t="s">
        <v>17</v>
      </c>
      <c r="C29" s="159" t="s">
        <v>176</v>
      </c>
      <c r="D29" s="93"/>
      <c r="E29" s="46">
        <v>3000</v>
      </c>
      <c r="F29" s="93">
        <v>2500</v>
      </c>
      <c r="G29" s="46">
        <v>2250</v>
      </c>
      <c r="H29" s="93">
        <v>1666</v>
      </c>
      <c r="I29" s="142">
        <v>2354</v>
      </c>
    </row>
    <row r="30" spans="1:9" ht="16.5" x14ac:dyDescent="0.3">
      <c r="A30" s="92"/>
      <c r="B30" s="153" t="s">
        <v>18</v>
      </c>
      <c r="C30" s="159" t="s">
        <v>177</v>
      </c>
      <c r="D30" s="93">
        <v>2000</v>
      </c>
      <c r="E30" s="46">
        <v>3000</v>
      </c>
      <c r="F30" s="93">
        <v>2375</v>
      </c>
      <c r="G30" s="46">
        <v>2000</v>
      </c>
      <c r="H30" s="93"/>
      <c r="I30" s="142">
        <v>2343.75</v>
      </c>
    </row>
    <row r="31" spans="1:9" ht="17.25" thickBot="1" x14ac:dyDescent="0.35">
      <c r="A31" s="94"/>
      <c r="B31" s="154" t="s">
        <v>19</v>
      </c>
      <c r="C31" s="160" t="s">
        <v>178</v>
      </c>
      <c r="D31" s="135">
        <v>1750</v>
      </c>
      <c r="E31" s="49">
        <v>2000</v>
      </c>
      <c r="F31" s="135">
        <v>1500</v>
      </c>
      <c r="G31" s="49">
        <v>1875</v>
      </c>
      <c r="H31" s="135">
        <v>1500</v>
      </c>
      <c r="I31" s="95">
        <v>1725</v>
      </c>
    </row>
    <row r="32" spans="1:9" ht="17.25" customHeight="1" thickBot="1" x14ac:dyDescent="0.3">
      <c r="A32" s="90" t="s">
        <v>20</v>
      </c>
      <c r="B32" s="145" t="s">
        <v>21</v>
      </c>
      <c r="C32" s="156"/>
      <c r="D32" s="157"/>
      <c r="E32" s="148"/>
      <c r="F32" s="157"/>
      <c r="G32" s="148"/>
      <c r="H32" s="157"/>
      <c r="I32" s="157"/>
    </row>
    <row r="33" spans="1:9" ht="16.5" x14ac:dyDescent="0.3">
      <c r="A33" s="91"/>
      <c r="B33" s="139" t="s">
        <v>26</v>
      </c>
      <c r="C33" s="149" t="s">
        <v>179</v>
      </c>
      <c r="D33" s="134"/>
      <c r="E33" s="42">
        <v>3000</v>
      </c>
      <c r="F33" s="134">
        <v>3000</v>
      </c>
      <c r="G33" s="42">
        <v>3250</v>
      </c>
      <c r="H33" s="134">
        <v>2166</v>
      </c>
      <c r="I33" s="140">
        <v>2854</v>
      </c>
    </row>
    <row r="34" spans="1:9" ht="16.5" x14ac:dyDescent="0.3">
      <c r="A34" s="92"/>
      <c r="B34" s="141" t="s">
        <v>27</v>
      </c>
      <c r="C34" s="15" t="s">
        <v>180</v>
      </c>
      <c r="D34" s="93"/>
      <c r="E34" s="46">
        <v>3000</v>
      </c>
      <c r="F34" s="93">
        <v>2500</v>
      </c>
      <c r="G34" s="46">
        <v>3250</v>
      </c>
      <c r="H34" s="93">
        <v>2500</v>
      </c>
      <c r="I34" s="142">
        <v>2812.5</v>
      </c>
    </row>
    <row r="35" spans="1:9" ht="16.5" x14ac:dyDescent="0.3">
      <c r="A35" s="92"/>
      <c r="B35" s="144" t="s">
        <v>28</v>
      </c>
      <c r="C35" s="15" t="s">
        <v>181</v>
      </c>
      <c r="D35" s="93"/>
      <c r="E35" s="46">
        <v>1750</v>
      </c>
      <c r="F35" s="93">
        <v>2000</v>
      </c>
      <c r="G35" s="46">
        <v>1750</v>
      </c>
      <c r="H35" s="93">
        <v>1666</v>
      </c>
      <c r="I35" s="142">
        <v>1791.5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46">
        <v>3000</v>
      </c>
      <c r="F36" s="93">
        <v>2000</v>
      </c>
      <c r="G36" s="46">
        <v>2500</v>
      </c>
      <c r="H36" s="93">
        <v>1666</v>
      </c>
      <c r="I36" s="142">
        <v>2291.5</v>
      </c>
    </row>
    <row r="37" spans="1:9" ht="16.5" customHeight="1" thickBot="1" x14ac:dyDescent="0.35">
      <c r="A37" s="94"/>
      <c r="B37" s="161" t="s">
        <v>30</v>
      </c>
      <c r="C37" s="16" t="s">
        <v>183</v>
      </c>
      <c r="D37" s="135">
        <v>1750</v>
      </c>
      <c r="E37" s="49">
        <v>2000</v>
      </c>
      <c r="F37" s="135">
        <v>2500</v>
      </c>
      <c r="G37" s="49">
        <v>2000</v>
      </c>
      <c r="H37" s="135">
        <v>1666</v>
      </c>
      <c r="I37" s="95">
        <v>1983.2</v>
      </c>
    </row>
    <row r="38" spans="1:9" ht="17.25" customHeight="1" thickBot="1" x14ac:dyDescent="0.3">
      <c r="A38" s="90" t="s">
        <v>25</v>
      </c>
      <c r="B38" s="145" t="s">
        <v>51</v>
      </c>
      <c r="C38" s="146"/>
      <c r="D38" s="147"/>
      <c r="E38" s="150"/>
      <c r="F38" s="147"/>
      <c r="G38" s="150"/>
      <c r="H38" s="147"/>
      <c r="I38" s="95"/>
    </row>
    <row r="39" spans="1:9" ht="16.5" x14ac:dyDescent="0.3">
      <c r="A39" s="91"/>
      <c r="B39" s="139" t="s">
        <v>31</v>
      </c>
      <c r="C39" s="149" t="s">
        <v>213</v>
      </c>
      <c r="D39" s="42">
        <v>32000</v>
      </c>
      <c r="E39" s="42">
        <v>40000</v>
      </c>
      <c r="F39" s="42">
        <v>40000</v>
      </c>
      <c r="G39" s="42">
        <v>30000</v>
      </c>
      <c r="H39" s="42">
        <v>35000</v>
      </c>
      <c r="I39" s="140">
        <v>35400</v>
      </c>
    </row>
    <row r="40" spans="1:9" ht="17.25" thickBot="1" x14ac:dyDescent="0.35">
      <c r="A40" s="94"/>
      <c r="B40" s="143" t="s">
        <v>32</v>
      </c>
      <c r="C40" s="16" t="s">
        <v>185</v>
      </c>
      <c r="D40" s="49">
        <v>22500</v>
      </c>
      <c r="E40" s="49">
        <v>24000</v>
      </c>
      <c r="F40" s="49">
        <v>24000</v>
      </c>
      <c r="G40" s="49">
        <v>19000</v>
      </c>
      <c r="H40" s="49">
        <v>23000</v>
      </c>
      <c r="I40" s="95">
        <v>22500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06-04-2020</vt:lpstr>
      <vt:lpstr>By Order</vt:lpstr>
      <vt:lpstr>All Stores</vt:lpstr>
      <vt:lpstr>'06-04-2020'!Print_Titles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2020-04-09T09:10:28Z</cp:lastPrinted>
  <dcterms:created xsi:type="dcterms:W3CDTF">2010-10-20T06:23:14Z</dcterms:created>
  <dcterms:modified xsi:type="dcterms:W3CDTF">2020-04-09T09:13:20Z</dcterms:modified>
</cp:coreProperties>
</file>