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7-04-2020" sheetId="9" r:id="rId4"/>
    <sheet name="By Order" sheetId="11" r:id="rId5"/>
    <sheet name="All Stores" sheetId="12" r:id="rId6"/>
  </sheets>
  <definedNames>
    <definedName name="_xlnm.Print_Titles" localSheetId="3">'27-04-2020'!$12:$14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5" i="11"/>
  <c r="G85" i="11"/>
  <c r="I84" i="11"/>
  <c r="G84" i="11"/>
  <c r="I86" i="11"/>
  <c r="G86" i="11"/>
  <c r="I89" i="11"/>
  <c r="G89" i="11"/>
  <c r="I88" i="11"/>
  <c r="G88" i="11"/>
  <c r="I83" i="11"/>
  <c r="G83" i="11"/>
  <c r="I79" i="11"/>
  <c r="G79" i="11"/>
  <c r="I76" i="11"/>
  <c r="G76" i="11"/>
  <c r="I77" i="11"/>
  <c r="G77" i="11"/>
  <c r="I80" i="11"/>
  <c r="G80" i="11"/>
  <c r="I78" i="11"/>
  <c r="G78" i="11"/>
  <c r="I69" i="11"/>
  <c r="G69" i="11"/>
  <c r="I71" i="11"/>
  <c r="G71" i="11"/>
  <c r="I68" i="11"/>
  <c r="G68" i="11"/>
  <c r="I73" i="11"/>
  <c r="G73" i="11"/>
  <c r="I70" i="11"/>
  <c r="G70" i="11"/>
  <c r="I72" i="11"/>
  <c r="G72" i="11"/>
  <c r="I65" i="11"/>
  <c r="G65" i="11"/>
  <c r="I61" i="11"/>
  <c r="G61" i="11"/>
  <c r="I64" i="11"/>
  <c r="G64" i="11"/>
  <c r="I59" i="11"/>
  <c r="G59" i="11"/>
  <c r="I63" i="11"/>
  <c r="G63" i="11"/>
  <c r="I58" i="11"/>
  <c r="G58" i="11"/>
  <c r="I60" i="11"/>
  <c r="G60" i="11"/>
  <c r="I62" i="11"/>
  <c r="G62" i="11"/>
  <c r="I57" i="11"/>
  <c r="G57" i="11"/>
  <c r="I52" i="11"/>
  <c r="G52" i="11"/>
  <c r="I50" i="11"/>
  <c r="G50" i="11"/>
  <c r="I54" i="11"/>
  <c r="G54" i="11"/>
  <c r="I49" i="11"/>
  <c r="G49" i="11"/>
  <c r="I53" i="11"/>
  <c r="G53" i="11"/>
  <c r="I51" i="11"/>
  <c r="G51" i="11"/>
  <c r="I41" i="11"/>
  <c r="G41" i="11"/>
  <c r="I43" i="11"/>
  <c r="G43" i="11"/>
  <c r="I42" i="11"/>
  <c r="G42" i="11"/>
  <c r="I45" i="11"/>
  <c r="G45" i="11"/>
  <c r="I46" i="11"/>
  <c r="G46" i="11"/>
  <c r="I44" i="11"/>
  <c r="G44" i="11"/>
  <c r="I38" i="11"/>
  <c r="G38" i="11"/>
  <c r="I34" i="11"/>
  <c r="G34" i="11"/>
  <c r="I36" i="11"/>
  <c r="G36" i="11"/>
  <c r="I35" i="11"/>
  <c r="G35" i="11"/>
  <c r="I37" i="11"/>
  <c r="G37" i="11"/>
  <c r="I27" i="11"/>
  <c r="G27" i="11"/>
  <c r="I30" i="11"/>
  <c r="G30" i="11"/>
  <c r="I20" i="11"/>
  <c r="G20" i="11"/>
  <c r="I25" i="11"/>
  <c r="G25" i="11"/>
  <c r="I26" i="11"/>
  <c r="G26" i="11"/>
  <c r="I19" i="11"/>
  <c r="G19" i="11"/>
  <c r="I22" i="11"/>
  <c r="G22" i="11"/>
  <c r="I23" i="11"/>
  <c r="G23" i="11"/>
  <c r="I21" i="11"/>
  <c r="G21" i="11"/>
  <c r="I28" i="11"/>
  <c r="G28" i="11"/>
  <c r="I29" i="11"/>
  <c r="G29" i="11"/>
  <c r="I16" i="11"/>
  <c r="G16" i="11"/>
  <c r="I24" i="11"/>
  <c r="G24" i="11"/>
  <c r="I18" i="11"/>
  <c r="G18" i="11"/>
  <c r="I17" i="11"/>
  <c r="G17" i="11"/>
  <c r="I31" i="11"/>
  <c r="G31" i="11"/>
  <c r="D40" i="8" l="1"/>
  <c r="E40" i="8" l="1"/>
  <c r="I64" i="5" l="1"/>
  <c r="H66" i="11" l="1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55" i="11"/>
  <c r="F55" i="11"/>
  <c r="H47" i="11"/>
  <c r="F47" i="11"/>
  <c r="I47" i="11" l="1"/>
  <c r="I90" i="11"/>
  <c r="G74" i="11"/>
  <c r="I55" i="11"/>
  <c r="G47" i="11"/>
  <c r="G81" i="11"/>
  <c r="G55" i="11"/>
  <c r="I39" i="11"/>
  <c r="G90" i="11"/>
  <c r="G66" i="11"/>
  <c r="F91" i="11"/>
  <c r="I32" i="11"/>
  <c r="I81" i="11"/>
  <c r="G91" i="11" l="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66" i="11"/>
  <c r="H91" i="11"/>
  <c r="I91" i="11" s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<sst xmlns="http://schemas.openxmlformats.org/spreadsheetml/2006/main" count="848" uniqueCount="226">
  <si>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</si>
  <si>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</si>
  <si>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</si>
  <si>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</si>
  <si>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</si>
  <si>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</si>
  <si>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</si>
  <si>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</si>
  <si>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</si>
  <si>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</si>
  <si>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</si>
  <si>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</si>
  <si>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</si>
  <si>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</si>
  <si>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</si>
  <si>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</si>
  <si>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</si>
  <si>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</si>
  <si>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</si>
  <si>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</si>
  <si>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</si>
  <si>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</si>
  <si>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</si>
  <si>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</si>
  <si>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</si>
  <si>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</si>
  <si>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</si>
  <si>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</si>
  <si>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</si>
  <si>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</si>
  <si>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</si>
  <si>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</si>
  <si>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</si>
  <si>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</si>
  <si>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</si>
  <si>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</si>
  <si>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</si>
  <si>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</si>
  <si>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</si>
  <si>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</si>
  <si>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</si>
  <si>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</si>
  <si>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</si>
  <si>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</si>
  <si>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</si>
  <si>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</si>
  <si>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</si>
  <si>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</si>
  <si>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</si>
  <si>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</si>
  <si>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</si>
  <si>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</si>
  <si>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</si>
  <si>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</si>
  <si>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</si>
  <si>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</si>
  <si>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</si>
  <si>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</si>
  <si>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</si>
  <si>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</si>
  <si>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</si>
  <si>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</si>
  <si>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</si>
  <si>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</si>
  <si>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</si>
  <si>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</si>
  <si>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</si>
  <si>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</si>
  <si>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</si>
  <si>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</si>
  <si>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</si>
  <si>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</si>
  <si>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</si>
  <si>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</si>
  <si>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</si>
  <si>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</si>
  <si>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</si>
  <si>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</si>
  <si>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</si>
  <si>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</si>
  <si>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</si>
  <si>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</si>
  <si>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</si>
  <si>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</si>
  <si>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</si>
  <si>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</si>
  <si>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</si>
  <si>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</si>
  <si>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</si>
  <si>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</si>
  <si>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</si>
  <si>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</si>
  <si>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</si>
  <si>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</si>
  <si>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</si>
  <si>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</si>
  <si>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</si>
  <si>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</si>
  <si>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</si>
  <si>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</si>
  <si>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</si>
  <si>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</si>
  <si>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</si>
  <si>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</si>
  <si>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</si>
  <si>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</si>
  <si>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</si>
  <si>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</si>
  <si>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</si>
  <si>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</si>
  <si>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</si>
  <si>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</si>
  <si>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</si>
  <si>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</si>
  <si>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</si>
  <si>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</si>
  <si>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</si>
  <si>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</si>
  <si>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</si>
  <si>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</si>
  <si>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</si>
  <si>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</si>
  <si>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</si>
  <si>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</si>
  <si>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</si>
  <si>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</si>
  <si>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</si>
  <si>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</si>
  <si>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</si>
  <si>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</si>
  <si>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</si>
  <si>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</si>
  <si>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</si>
  <si>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</si>
  <si>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</si>
  <si>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</si>
  <si>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</si>
  <si>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</si>
  <si>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</si>
  <si>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</si>
  <si>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</si>
  <si>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</si>
  <si>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</si>
  <si>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</si>
  <si>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</si>
  <si>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</si>
  <si>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</si>
  <si>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</si>
  <si>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</si>
  <si>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</si>
  <si>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</si>
  <si>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</si>
  <si>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</si>
  <si>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</si>
  <si>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</si>
  <si>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</si>
  <si>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</si>
  <si>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</si>
  <si>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</si>
  <si>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</si>
  <si>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</si>
  <si>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</si>
  <si>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</si>
  <si>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</si>
  <si>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</si>
  <si>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</si>
  <si>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</si>
  <si>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</si>
  <si>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</si>
  <si>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</si>
  <si>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</si>
  <si>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</si>
  <si>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</si>
  <si>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</si>
  <si>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</si>
  <si>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</si>
  <si>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</si>
  <si>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</si>
  <si>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</si>
  <si>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</si>
  <si>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</si>
  <si>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</si>
  <si>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</si>
  <si>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</si>
  <si>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</si>
  <si>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</si>
  <si>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</si>
  <si>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</si>
  <si>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</si>
  <si>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</si>
  <si>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</si>
  <si>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</si>
  <si>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</si>
  <si>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</si>
  <si>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</si>
  <si>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</si>
  <si>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</si>
  <si>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</si>
  <si>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</si>
  <si>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</si>
  <si>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</si>
  <si>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</si>
  <si>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</si>
  <si>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</si>
  <si>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</si>
  <si>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</si>
  <si>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</si>
  <si>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</si>
  <si>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</si>
  <si>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</si>
  <si>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</si>
  <si>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</si>
  <si>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</si>
  <si>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</si>
  <si>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</si>
  <si>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</si>
  <si>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</si>
  <si>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2019 (ل.ل.)</t>
  </si>
  <si>
    <t>المعدل العام للأسعار في 21-04-2020  (ل.ل.)</t>
  </si>
  <si>
    <t>معدل أسعار  السوبرماركات في 21-04-2020 (ل.ل.)</t>
  </si>
  <si>
    <t>معدل أسعار المحلات والملاحم في 21-04-2020 (ل.ل.)</t>
  </si>
  <si>
    <t xml:space="preserve"> التاريخ 27 نيسان 2020</t>
  </si>
  <si>
    <t>معدل أسعار  السوبرماركات في 27-04-2020 (ل.ل.)</t>
  </si>
  <si>
    <t>معدل أسعار المحلات والملاحم في 27-04-2020 (ل.ل.)</t>
  </si>
  <si>
    <t>المعدل العام للأسعار في27-04-2020  (ل.ل.)</t>
  </si>
  <si>
    <t>المعدل العام للأسعار في 27-04-2020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</si>
</sst>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2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3" t="s">
        <v>202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4" t="s">
        <v>3</v>
      </c>
      <c r="B12" s="170"/>
      <c r="C12" s="168" t="s">
        <v>0</v>
      </c>
      <c r="D12" s="166" t="s">
        <v>23</v>
      </c>
      <c r="E12" s="166" t="s">
        <v>217</v>
      </c>
      <c r="F12" s="166" t="s">
        <v>222</v>
      </c>
      <c r="G12" s="166" t="s">
        <v>197</v>
      </c>
      <c r="H12" s="166" t="s">
        <v>219</v>
      </c>
      <c r="I12" s="166" t="s">
        <v>187</v>
      </c>
    </row>
    <row r="13" spans="1:9" ht="38.25" customHeight="1" thickBot="1" x14ac:dyDescent="0.25">
      <c r="A13" s="165"/>
      <c r="B13" s="171"/>
      <c r="C13" s="169"/>
      <c r="D13" s="167"/>
      <c r="E13" s="167"/>
      <c r="F13" s="167"/>
      <c r="G13" s="167"/>
      <c r="H13" s="167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1621.14175</v>
      </c>
      <c r="F15" s="43">
        <v>3534.8</v>
      </c>
      <c r="G15" s="45">
        <f t="shared" ref="G15:G30" si="0">(F15-E15)/E15</f>
        <v>1.1804385705321574</v>
      </c>
      <c r="H15" s="43">
        <v>2734.8</v>
      </c>
      <c r="I15" s="45">
        <f>(F15-H15)/H15</f>
        <v>0.292525961679099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1531.6799999999998</v>
      </c>
      <c r="F16" s="47">
        <v>2377.5555555555557</v>
      </c>
      <c r="G16" s="48">
        <f t="shared" si="0"/>
        <v>0.55225344429355738</v>
      </c>
      <c r="H16" s="47">
        <v>2412.7777777777778</v>
      </c>
      <c r="I16" s="44">
        <f t="shared" ref="I16:I30" si="1">(F16-H16)/H16</f>
        <v>-1.4598204006447135E-2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1794.7332499999998</v>
      </c>
      <c r="F17" s="47">
        <v>2143.1111111111113</v>
      </c>
      <c r="G17" s="48">
        <f t="shared" si="0"/>
        <v>0.19411122021119939</v>
      </c>
      <c r="H17" s="47">
        <v>2233.3333333333335</v>
      </c>
      <c r="I17" s="44">
        <f>(F17-H17)/H17</f>
        <v>-4.0398009950248732E-2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1012.85</v>
      </c>
      <c r="F18" s="47">
        <v>1082.8</v>
      </c>
      <c r="G18" s="48">
        <f t="shared" si="0"/>
        <v>6.9062546280298093E-2</v>
      </c>
      <c r="H18" s="47">
        <v>1072.5</v>
      </c>
      <c r="I18" s="44">
        <f t="shared" si="1"/>
        <v>9.6037296037295612E-3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4569.2722222222219</v>
      </c>
      <c r="F19" s="47">
        <v>4427.5555555555557</v>
      </c>
      <c r="G19" s="48">
        <f>(F19-E19)/E19</f>
        <v>-3.1015150723005883E-2</v>
      </c>
      <c r="H19" s="47">
        <v>4710.8888888888887</v>
      </c>
      <c r="I19" s="44">
        <f>(F19-H19)/H19</f>
        <v>-6.0144346431435382E-2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1466.2417500000001</v>
      </c>
      <c r="F20" s="47">
        <v>1678.8</v>
      </c>
      <c r="G20" s="48">
        <f t="shared" si="0"/>
        <v>0.14496807910428128</v>
      </c>
      <c r="H20" s="47">
        <v>1564.8</v>
      </c>
      <c r="I20" s="44">
        <f t="shared" si="1"/>
        <v>7.2852760736196315E-2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1238.9402500000001</v>
      </c>
      <c r="F21" s="47">
        <v>1803.8</v>
      </c>
      <c r="G21" s="48">
        <f t="shared" si="0"/>
        <v>0.45592170405312105</v>
      </c>
      <c r="H21" s="47">
        <v>1695</v>
      </c>
      <c r="I21" s="44">
        <f t="shared" si="1"/>
        <v>6.4188790560471956E-2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424.85</v>
      </c>
      <c r="F22" s="47">
        <v>494.5</v>
      </c>
      <c r="G22" s="48">
        <f t="shared" si="0"/>
        <v>0.16394021419324462</v>
      </c>
      <c r="H22" s="47">
        <v>451.3</v>
      </c>
      <c r="I22" s="44">
        <f t="shared" si="1"/>
        <v>9.5723465543984018E-2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515.65</v>
      </c>
      <c r="F23" s="47">
        <v>574.29999999999995</v>
      </c>
      <c r="G23" s="48">
        <f t="shared" si="0"/>
        <v>0.11373993988170267</v>
      </c>
      <c r="H23" s="47">
        <v>579.79999999999995</v>
      </c>
      <c r="I23" s="44">
        <f t="shared" si="1"/>
        <v>-9.4860296654018638E-3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492.81674999999996</v>
      </c>
      <c r="F24" s="47">
        <v>556.79999999999995</v>
      </c>
      <c r="G24" s="48">
        <f t="shared" si="0"/>
        <v>0.12983172751332012</v>
      </c>
      <c r="H24" s="47">
        <v>562.29999999999995</v>
      </c>
      <c r="I24" s="44">
        <f t="shared" si="1"/>
        <v>-9.7812555575315669E-3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513.23325</v>
      </c>
      <c r="F25" s="47">
        <v>561.79999999999995</v>
      </c>
      <c r="G25" s="48">
        <f t="shared" si="0"/>
        <v>9.4629001530980222E-2</v>
      </c>
      <c r="H25" s="47">
        <v>577.5</v>
      </c>
      <c r="I25" s="44">
        <f t="shared" si="1"/>
        <v>-2.7186147186147265E-2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1568.65</v>
      </c>
      <c r="F26" s="47">
        <v>1565</v>
      </c>
      <c r="G26" s="48">
        <f t="shared" si="0"/>
        <v>-2.3268415516527526E-3</v>
      </c>
      <c r="H26" s="47">
        <v>1403.8</v>
      </c>
      <c r="I26" s="44">
        <f t="shared" si="1"/>
        <v>0.11483117253169971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522.40824999999995</v>
      </c>
      <c r="F27" s="47">
        <v>559.29999999999995</v>
      </c>
      <c r="G27" s="48">
        <f t="shared" si="0"/>
        <v>7.0618620590314193E-2</v>
      </c>
      <c r="H27" s="47">
        <v>464.8</v>
      </c>
      <c r="I27" s="44">
        <f t="shared" si="1"/>
        <v>0.20331325301204806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1424.14375</v>
      </c>
      <c r="F28" s="47">
        <v>1665</v>
      </c>
      <c r="G28" s="48">
        <f t="shared" si="0"/>
        <v>0.16912355230994067</v>
      </c>
      <c r="H28" s="47">
        <v>1829.8</v>
      </c>
      <c r="I28" s="44">
        <f t="shared" si="1"/>
        <v>-9.0064487922177264E-2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1387.7920833333333</v>
      </c>
      <c r="F29" s="47">
        <v>2716.4444444444443</v>
      </c>
      <c r="G29" s="48">
        <f t="shared" si="0"/>
        <v>0.95738574752482042</v>
      </c>
      <c r="H29" s="47">
        <v>2281.875</v>
      </c>
      <c r="I29" s="44">
        <f t="shared" si="1"/>
        <v>0.19044401838156969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1260.65825</v>
      </c>
      <c r="F30" s="50">
        <v>1729.8</v>
      </c>
      <c r="G30" s="51">
        <f t="shared" si="0"/>
        <v>0.37214030844600432</v>
      </c>
      <c r="H30" s="50">
        <v>1589.8</v>
      </c>
      <c r="I30" s="56">
        <f t="shared" si="1"/>
        <v>8.8061391369983644E-2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43">
        <v>2849.8</v>
      </c>
      <c r="G32" s="45">
        <f>(F32-E32)/E32</f>
        <v>0.2561333084586791</v>
      </c>
      <c r="H32" s="43">
        <v>2784.8</v>
      </c>
      <c r="I32" s="44">
        <f>(F32-H32)/H32</f>
        <v>2.3340993967250787E-2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47">
        <v>3164.4444444444443</v>
      </c>
      <c r="G33" s="48">
        <f>(F33-E33)/E33</f>
        <v>0.52722310032188036</v>
      </c>
      <c r="H33" s="47">
        <v>3175.5555555555557</v>
      </c>
      <c r="I33" s="44">
        <f>(F33-H33)/H33</f>
        <v>-3.4989503149055919E-3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47">
        <v>2107.8000000000002</v>
      </c>
      <c r="G34" s="48">
        <f>(F34-E34)/E34</f>
        <v>0.13006148241087825</v>
      </c>
      <c r="H34" s="47">
        <v>2132.8000000000002</v>
      </c>
      <c r="I34" s="44">
        <f>(F34-H34)/H34</f>
        <v>-1.1721680420105025E-2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47">
        <v>2337.7777777777778</v>
      </c>
      <c r="G35" s="48">
        <f>(F35-E35)/E35</f>
        <v>0.48014279878145882</v>
      </c>
      <c r="H35" s="47">
        <v>2122</v>
      </c>
      <c r="I35" s="44">
        <f>(F35-H35)/H35</f>
        <v>0.10168604042308098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50">
        <v>3420</v>
      </c>
      <c r="G36" s="51">
        <f>(F36-E36)/E36</f>
        <v>2.4766225933029271</v>
      </c>
      <c r="H36" s="50">
        <v>2819</v>
      </c>
      <c r="I36" s="56">
        <f>(F36-H36)/H36</f>
        <v>0.21319616885420362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26194.125</v>
      </c>
      <c r="F38" s="43">
        <v>46266.444444444445</v>
      </c>
      <c r="G38" s="45">
        <f t="shared" ref="G38:G43" si="2">(F38-E38)/E38</f>
        <v>0.76629089326115862</v>
      </c>
      <c r="H38" s="43">
        <v>36608.666666666664</v>
      </c>
      <c r="I38" s="44">
        <f t="shared" ref="I38:I43" si="3">(F38-H38)/H38</f>
        <v>0.2638112408112227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15404.18888888889</v>
      </c>
      <c r="F39" s="57">
        <v>28193.333333333332</v>
      </c>
      <c r="G39" s="48">
        <f t="shared" si="2"/>
        <v>0.83023809540983418</v>
      </c>
      <c r="H39" s="57">
        <v>22048.888888888891</v>
      </c>
      <c r="I39" s="44">
        <f>(F39-H39)/H39</f>
        <v>0.27867365450513992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10459.25</v>
      </c>
      <c r="F40" s="57">
        <v>23872.5</v>
      </c>
      <c r="G40" s="48">
        <f t="shared" si="2"/>
        <v>1.2824294284963071</v>
      </c>
      <c r="H40" s="57">
        <v>18797.5</v>
      </c>
      <c r="I40" s="44">
        <f t="shared" si="3"/>
        <v>0.26998271046681738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5851.3064000000004</v>
      </c>
      <c r="F41" s="47">
        <v>6450</v>
      </c>
      <c r="G41" s="48">
        <f t="shared" si="2"/>
        <v>0.10231793706786566</v>
      </c>
      <c r="H41" s="47">
        <v>6087.5</v>
      </c>
      <c r="I41" s="44">
        <f t="shared" si="3"/>
        <v>5.9548254620123205E-2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</v>
      </c>
      <c r="F42" s="47">
        <v>18835.25</v>
      </c>
      <c r="G42" s="48">
        <f t="shared" si="2"/>
        <v>0.88987497993257347</v>
      </c>
      <c r="H42" s="47">
        <v>16815.25</v>
      </c>
      <c r="I42" s="44">
        <f t="shared" si="3"/>
        <v>0.12012904952349801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12758.166666666668</v>
      </c>
      <c r="F43" s="50">
        <v>16006.25</v>
      </c>
      <c r="G43" s="51">
        <f t="shared" si="2"/>
        <v>0.25458856418764442</v>
      </c>
      <c r="H43" s="50">
        <v>15227.5</v>
      </c>
      <c r="I43" s="59">
        <f t="shared" si="3"/>
        <v>5.1141027745854536E-2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6521.666666666667</v>
      </c>
      <c r="F45" s="43">
        <v>10412.299999999999</v>
      </c>
      <c r="G45" s="45">
        <f t="shared" ref="G45:G50" si="4">(F45-E45)/E45</f>
        <v>0.59657040633784797</v>
      </c>
      <c r="H45" s="43">
        <v>10276.799999999999</v>
      </c>
      <c r="I45" s="44">
        <f t="shared" ref="I45:I50" si="5">(F45-H45)/H45</f>
        <v>1.3185038144169391E-2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6913.8888888888887</v>
      </c>
      <c r="G46" s="48">
        <f t="shared" si="4"/>
        <v>0.14556868809602713</v>
      </c>
      <c r="H46" s="47">
        <v>6700</v>
      </c>
      <c r="I46" s="87">
        <f t="shared" si="5"/>
        <v>3.1923714759535628E-2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24432</v>
      </c>
      <c r="G47" s="48">
        <f t="shared" si="4"/>
        <v>0.28410857078499824</v>
      </c>
      <c r="H47" s="47">
        <v>24432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19042.767500000002</v>
      </c>
      <c r="F48" s="47">
        <v>26444.997428571423</v>
      </c>
      <c r="G48" s="48">
        <f t="shared" si="4"/>
        <v>0.38871607966496574</v>
      </c>
      <c r="H48" s="47">
        <v>25302.138571428568</v>
      </c>
      <c r="I48" s="87">
        <f t="shared" si="5"/>
        <v>4.5168468819998607E-2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2246.9047619047615</v>
      </c>
      <c r="F49" s="47">
        <v>3002</v>
      </c>
      <c r="G49" s="48">
        <f t="shared" si="4"/>
        <v>0.33606018861926484</v>
      </c>
      <c r="H49" s="47">
        <v>3002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27694</v>
      </c>
      <c r="F50" s="50">
        <v>46745.888888888891</v>
      </c>
      <c r="G50" s="56">
        <f t="shared" si="4"/>
        <v>0.68794283559214597</v>
      </c>
      <c r="H50" s="50">
        <v>45318.111111111109</v>
      </c>
      <c r="I50" s="59">
        <f t="shared" si="5"/>
        <v>3.1505677151396495E-2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4496.666666666667</v>
      </c>
      <c r="G52" s="45">
        <f t="shared" ref="G52:G60" si="6">(F52-E52)/E52</f>
        <v>0.19911111111111118</v>
      </c>
      <c r="H52" s="66">
        <v>4496.666666666667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7301.1428571428569</v>
      </c>
      <c r="G53" s="48">
        <f t="shared" si="6"/>
        <v>1.0246404943944853</v>
      </c>
      <c r="H53" s="70">
        <v>7055.4285714285716</v>
      </c>
      <c r="I53" s="87">
        <f t="shared" si="7"/>
        <v>3.4826273588725948E-2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4905</v>
      </c>
      <c r="G54" s="48">
        <f t="shared" si="6"/>
        <v>0.70238611713665944</v>
      </c>
      <c r="H54" s="70">
        <v>4859</v>
      </c>
      <c r="I54" s="87">
        <f t="shared" si="7"/>
        <v>9.4669685120395142E-3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3817.5</v>
      </c>
      <c r="G56" s="55">
        <f t="shared" si="6"/>
        <v>0.88425468904244819</v>
      </c>
      <c r="H56" s="105">
        <v>3675</v>
      </c>
      <c r="I56" s="88">
        <f t="shared" si="7"/>
        <v>3.8775510204081633E-2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3991.0222222222219</v>
      </c>
      <c r="F57" s="50">
        <v>7539.75</v>
      </c>
      <c r="G57" s="51">
        <f t="shared" si="6"/>
        <v>0.88917765429074158</v>
      </c>
      <c r="H57" s="50">
        <v>7477</v>
      </c>
      <c r="I57" s="126">
        <f t="shared" si="7"/>
        <v>8.3924033703356958E-3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4845.8249999999998</v>
      </c>
      <c r="F58" s="68">
        <v>7672.2222222222226</v>
      </c>
      <c r="G58" s="44">
        <f t="shared" si="6"/>
        <v>0.58326440228902676</v>
      </c>
      <c r="H58" s="68">
        <v>7236</v>
      </c>
      <c r="I58" s="44">
        <f t="shared" si="7"/>
        <v>6.0284994779190526E-2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4771.5</v>
      </c>
      <c r="F59" s="70">
        <v>7135</v>
      </c>
      <c r="G59" s="48">
        <f t="shared" si="6"/>
        <v>0.4953368961542492</v>
      </c>
      <c r="H59" s="70">
        <v>7005</v>
      </c>
      <c r="I59" s="44">
        <f t="shared" si="7"/>
        <v>1.8558172733761598E-2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20929.535714285717</v>
      </c>
      <c r="F60" s="73">
        <v>35304.166666666664</v>
      </c>
      <c r="G60" s="51">
        <f t="shared" si="6"/>
        <v>0.6868107897190171</v>
      </c>
      <c r="H60" s="73">
        <v>32614.166666666668</v>
      </c>
      <c r="I60" s="51">
        <f t="shared" si="7"/>
        <v>8.2479495106931949E-2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6257.1111111111113</v>
      </c>
      <c r="F62" s="54">
        <v>12565.625</v>
      </c>
      <c r="G62" s="45">
        <f t="shared" ref="G62:G67" si="8">(F62-E62)/E62</f>
        <v>1.0082150974890791</v>
      </c>
      <c r="H62" s="54">
        <v>11777.777777777777</v>
      </c>
      <c r="I62" s="44">
        <f t="shared" ref="I62:I67" si="9">(F62-H62)/H62</f>
        <v>6.6892688679245318E-2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50947.571428571428</v>
      </c>
      <c r="G63" s="48">
        <f t="shared" si="8"/>
        <v>9.5838595391512418E-2</v>
      </c>
      <c r="H63" s="46">
        <v>49729.714285714283</v>
      </c>
      <c r="I63" s="44">
        <f t="shared" si="9"/>
        <v>2.4489526238983348E-2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10743.65</v>
      </c>
      <c r="F64" s="46">
        <v>20727.875</v>
      </c>
      <c r="G64" s="48">
        <f t="shared" si="8"/>
        <v>0.92931405993307681</v>
      </c>
      <c r="H64" s="46">
        <v>17345.375</v>
      </c>
      <c r="I64" s="87">
        <f>(F64-H64)/H64</f>
        <v>0.19500875593638073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7721.3</v>
      </c>
      <c r="F65" s="46">
        <v>13258.333333333334</v>
      </c>
      <c r="G65" s="48">
        <f t="shared" si="8"/>
        <v>0.7171115399393021</v>
      </c>
      <c r="H65" s="46">
        <v>13677.555555555555</v>
      </c>
      <c r="I65" s="87">
        <f t="shared" si="9"/>
        <v>-3.065037612308882E-2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3713.1488888888889</v>
      </c>
      <c r="F66" s="46">
        <v>7090</v>
      </c>
      <c r="G66" s="48">
        <f t="shared" si="8"/>
        <v>0.90943057015997797</v>
      </c>
      <c r="H66" s="46">
        <v>6688.333333333333</v>
      </c>
      <c r="I66" s="87">
        <f t="shared" si="9"/>
        <v>6.0054821829055617E-2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3141.9333333333334</v>
      </c>
      <c r="F67" s="58">
        <v>5971.666666666667</v>
      </c>
      <c r="G67" s="51">
        <f t="shared" si="8"/>
        <v>0.90063442890789114</v>
      </c>
      <c r="H67" s="58">
        <v>5971.666666666667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3707.125</v>
      </c>
      <c r="F69" s="43">
        <v>5989.125</v>
      </c>
      <c r="G69" s="45">
        <f>(F69-E69)/E69</f>
        <v>0.61557136595070305</v>
      </c>
      <c r="H69" s="43">
        <v>5770.333333333333</v>
      </c>
      <c r="I69" s="44">
        <f>(F69-H69)/H69</f>
        <v>3.7916642597192594E-2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4552.1428571428569</v>
      </c>
      <c r="G70" s="48">
        <f>(F70-E70)/E70</f>
        <v>0.66113866063690441</v>
      </c>
      <c r="H70" s="47">
        <v>4344.375</v>
      </c>
      <c r="I70" s="44">
        <f>(F70-H70)/H70</f>
        <v>4.7824567893622646E-2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2012.5</v>
      </c>
      <c r="G71" s="48">
        <f>(F71-E71)/E71</f>
        <v>0.53406383992377326</v>
      </c>
      <c r="H71" s="47">
        <v>1952.1428571428571</v>
      </c>
      <c r="I71" s="44">
        <f>(F71-H71)/H71</f>
        <v>3.0918404683498005E-2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2262.875</v>
      </c>
      <c r="F72" s="47">
        <v>3706.3</v>
      </c>
      <c r="G72" s="48">
        <f>(F72-E72)/E72</f>
        <v>0.63787217588245049</v>
      </c>
      <c r="H72" s="47">
        <v>3706.3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1515.5555555555554</v>
      </c>
      <c r="F73" s="50">
        <v>3141.1111111111113</v>
      </c>
      <c r="G73" s="48">
        <f>(F73-E73)/E73</f>
        <v>1.0725806451612907</v>
      </c>
      <c r="H73" s="50">
        <v>3005</v>
      </c>
      <c r="I73" s="59">
        <f>(F73-H73)/H73</f>
        <v>4.5294878905527892E-2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1184.3333333333335</v>
      </c>
      <c r="F76" s="32">
        <v>2172.5</v>
      </c>
      <c r="G76" s="48">
        <f t="shared" si="10"/>
        <v>0.83436532507739913</v>
      </c>
      <c r="H76" s="32">
        <v>2075.625</v>
      </c>
      <c r="I76" s="44">
        <f t="shared" si="11"/>
        <v>4.6672688949111717E-2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885.625</v>
      </c>
      <c r="F77" s="47">
        <v>1370</v>
      </c>
      <c r="G77" s="48">
        <f t="shared" si="10"/>
        <v>0.54693013408609736</v>
      </c>
      <c r="H77" s="47">
        <v>1285.7142857142858</v>
      </c>
      <c r="I77" s="44">
        <f t="shared" si="11"/>
        <v>6.5555555555555506E-2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1515.8</v>
      </c>
      <c r="F78" s="47">
        <v>2177.5555555555557</v>
      </c>
      <c r="G78" s="48">
        <f t="shared" si="10"/>
        <v>0.43657181393030459</v>
      </c>
      <c r="H78" s="47">
        <v>2145.8888888888887</v>
      </c>
      <c r="I78" s="44">
        <f t="shared" si="11"/>
        <v>1.4756899497747774E-2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1940.3</v>
      </c>
      <c r="F79" s="61">
        <v>2727.5</v>
      </c>
      <c r="G79" s="48">
        <f t="shared" si="10"/>
        <v>0.40571045714580223</v>
      </c>
      <c r="H79" s="61">
        <v>2727.5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8814.1166666666668</v>
      </c>
      <c r="F80" s="61">
        <v>9999</v>
      </c>
      <c r="G80" s="48">
        <f t="shared" si="10"/>
        <v>0.13443018491170414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3949.1</v>
      </c>
      <c r="F81" s="50">
        <v>4630.5555555555557</v>
      </c>
      <c r="G81" s="51">
        <f t="shared" si="10"/>
        <v>0.17255971121408822</v>
      </c>
      <c r="H81" s="50">
        <v>4547.2222222222226</v>
      </c>
      <c r="I81" s="56">
        <f t="shared" si="11"/>
        <v>1.8326206475259552E-2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203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4" t="s">
        <v>3</v>
      </c>
      <c r="B12" s="170"/>
      <c r="C12" s="172" t="s">
        <v>0</v>
      </c>
      <c r="D12" s="166" t="s">
        <v>23</v>
      </c>
      <c r="E12" s="166" t="s">
        <v>217</v>
      </c>
      <c r="F12" s="174" t="s">
        <v>223</v>
      </c>
      <c r="G12" s="166" t="s">
        <v>197</v>
      </c>
      <c r="H12" s="174" t="s">
        <v>220</v>
      </c>
      <c r="I12" s="166" t="s">
        <v>187</v>
      </c>
    </row>
    <row r="13" spans="1:9" ht="30.75" customHeight="1" thickBot="1" x14ac:dyDescent="0.25">
      <c r="A13" s="165"/>
      <c r="B13" s="171"/>
      <c r="C13" s="173"/>
      <c r="D13" s="167"/>
      <c r="E13" s="167"/>
      <c r="F13" s="175"/>
      <c r="G13" s="167"/>
      <c r="H13" s="175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1621.14175</v>
      </c>
      <c r="F15" s="83">
        <v>3883.2</v>
      </c>
      <c r="G15" s="44">
        <f>(F15-E15)/E15</f>
        <v>1.3953488336229698</v>
      </c>
      <c r="H15" s="83">
        <v>2650</v>
      </c>
      <c r="I15" s="127">
        <f>(F15-H15)/H15</f>
        <v>0.46535849056603767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1531.6799999999998</v>
      </c>
      <c r="F16" s="83">
        <v>2500</v>
      </c>
      <c r="G16" s="48">
        <f t="shared" ref="G16:G39" si="0">(F16-E16)/E16</f>
        <v>0.63219471430063734</v>
      </c>
      <c r="H16" s="83">
        <v>2500</v>
      </c>
      <c r="I16" s="48">
        <f>(F16-H16)/H16</f>
        <v>0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1794.7332499999998</v>
      </c>
      <c r="F17" s="83">
        <v>2096.6</v>
      </c>
      <c r="G17" s="48">
        <f t="shared" si="0"/>
        <v>0.16819588649176706</v>
      </c>
      <c r="H17" s="83">
        <v>2000</v>
      </c>
      <c r="I17" s="48">
        <f t="shared" ref="I17:I29" si="1">(F17-H17)/H17</f>
        <v>4.8299999999999954E-2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1012.85</v>
      </c>
      <c r="F18" s="83">
        <v>1104.2</v>
      </c>
      <c r="G18" s="48">
        <f t="shared" si="0"/>
        <v>9.0191045070839734E-2</v>
      </c>
      <c r="H18" s="83">
        <v>1055</v>
      </c>
      <c r="I18" s="48">
        <f t="shared" si="1"/>
        <v>4.6635071090047435E-2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4569.2722222222219</v>
      </c>
      <c r="F19" s="83">
        <v>4416.6000000000004</v>
      </c>
      <c r="G19" s="48">
        <f t="shared" si="0"/>
        <v>-3.3412809479749242E-2</v>
      </c>
      <c r="H19" s="83">
        <v>4500</v>
      </c>
      <c r="I19" s="48">
        <f t="shared" si="1"/>
        <v>-1.8533333333333252E-2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1466.2417500000001</v>
      </c>
      <c r="F20" s="83">
        <v>2100</v>
      </c>
      <c r="G20" s="48">
        <f t="shared" si="0"/>
        <v>0.43223312253930829</v>
      </c>
      <c r="H20" s="83">
        <v>1660</v>
      </c>
      <c r="I20" s="48">
        <f t="shared" si="1"/>
        <v>0.26506024096385544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1238.9402500000001</v>
      </c>
      <c r="F21" s="83">
        <v>1650</v>
      </c>
      <c r="G21" s="48">
        <f t="shared" si="0"/>
        <v>0.33178335274844761</v>
      </c>
      <c r="H21" s="83">
        <v>1395</v>
      </c>
      <c r="I21" s="48">
        <f t="shared" si="1"/>
        <v>0.18279569892473119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424.85</v>
      </c>
      <c r="F22" s="83">
        <v>490</v>
      </c>
      <c r="G22" s="48">
        <f t="shared" si="0"/>
        <v>0.15334824055549012</v>
      </c>
      <c r="H22" s="83">
        <v>520</v>
      </c>
      <c r="I22" s="48">
        <f t="shared" si="1"/>
        <v>-5.7692307692307696E-2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515.65</v>
      </c>
      <c r="F23" s="83">
        <v>531.25</v>
      </c>
      <c r="G23" s="48">
        <f t="shared" si="0"/>
        <v>3.0253078638611507E-2</v>
      </c>
      <c r="H23" s="83">
        <v>500</v>
      </c>
      <c r="I23" s="48">
        <f t="shared" si="1"/>
        <v>6.25E-2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492.81674999999996</v>
      </c>
      <c r="F24" s="83">
        <v>525</v>
      </c>
      <c r="G24" s="48">
        <f t="shared" si="0"/>
        <v>6.5304699972149979E-2</v>
      </c>
      <c r="H24" s="83">
        <v>500</v>
      </c>
      <c r="I24" s="48">
        <f t="shared" si="1"/>
        <v>0.05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513.23325</v>
      </c>
      <c r="F25" s="83">
        <v>525</v>
      </c>
      <c r="G25" s="48">
        <f t="shared" si="0"/>
        <v>2.2926710223860208E-2</v>
      </c>
      <c r="H25" s="83">
        <v>500</v>
      </c>
      <c r="I25" s="48">
        <f t="shared" si="1"/>
        <v>0.05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1568.65</v>
      </c>
      <c r="F26" s="83">
        <v>1616.6</v>
      </c>
      <c r="G26" s="48">
        <f t="shared" si="0"/>
        <v>3.0567685589519535E-2</v>
      </c>
      <c r="H26" s="83">
        <v>1600</v>
      </c>
      <c r="I26" s="48">
        <f t="shared" si="1"/>
        <v>1.0374999999999943E-2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522.40824999999995</v>
      </c>
      <c r="F27" s="83">
        <v>500</v>
      </c>
      <c r="G27" s="48">
        <f t="shared" si="0"/>
        <v>-4.2894134998825065E-2</v>
      </c>
      <c r="H27" s="83">
        <v>550</v>
      </c>
      <c r="I27" s="48">
        <f t="shared" si="1"/>
        <v>-9.0909090909090912E-2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1424.14375</v>
      </c>
      <c r="F28" s="83">
        <v>2083.25</v>
      </c>
      <c r="G28" s="48">
        <f t="shared" si="0"/>
        <v>0.46280879300281313</v>
      </c>
      <c r="H28" s="83">
        <v>1875</v>
      </c>
      <c r="I28" s="48">
        <f t="shared" si="1"/>
        <v>0.11106666666666666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1387.7920833333333</v>
      </c>
      <c r="F29" s="83">
        <v>2705</v>
      </c>
      <c r="G29" s="48">
        <f t="shared" si="0"/>
        <v>0.94913923525408028</v>
      </c>
      <c r="H29" s="83">
        <v>2050</v>
      </c>
      <c r="I29" s="48">
        <f t="shared" si="1"/>
        <v>0.31951219512195123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1260.65825</v>
      </c>
      <c r="F30" s="95">
        <v>1686.6</v>
      </c>
      <c r="G30" s="51">
        <f t="shared" si="0"/>
        <v>0.33787249637243083</v>
      </c>
      <c r="H30" s="95">
        <v>1570</v>
      </c>
      <c r="I30" s="51">
        <f>(F30-H30)/H30</f>
        <v>7.4267515923566826E-2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83">
        <v>3366.6</v>
      </c>
      <c r="G32" s="44">
        <f t="shared" si="0"/>
        <v>0.48392813399431139</v>
      </c>
      <c r="H32" s="83">
        <v>2850</v>
      </c>
      <c r="I32" s="45">
        <f>(F32-H32)/H32</f>
        <v>0.18126315789473682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83">
        <v>3100</v>
      </c>
      <c r="G33" s="48">
        <f t="shared" si="0"/>
        <v>0.4961209444866736</v>
      </c>
      <c r="H33" s="83">
        <v>3110</v>
      </c>
      <c r="I33" s="48">
        <f>(F33-H33)/H33</f>
        <v>-3.2154340836012861E-3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83">
        <v>2280</v>
      </c>
      <c r="G34" s="48">
        <f>(F34-E34)/E34</f>
        <v>0.22238361319707858</v>
      </c>
      <c r="H34" s="83">
        <v>2050</v>
      </c>
      <c r="I34" s="48">
        <f>(F34-H34)/H34</f>
        <v>0.11219512195121951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83">
        <v>2370</v>
      </c>
      <c r="G35" s="48">
        <f t="shared" si="0"/>
        <v>0.50054400655934006</v>
      </c>
      <c r="H35" s="83">
        <v>2760</v>
      </c>
      <c r="I35" s="48">
        <f>(F35-H35)/H35</f>
        <v>-0.14130434782608695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83">
        <v>3780</v>
      </c>
      <c r="G36" s="55">
        <f t="shared" si="0"/>
        <v>2.8425828662821826</v>
      </c>
      <c r="H36" s="83">
        <v>3350</v>
      </c>
      <c r="I36" s="48">
        <f>(F36-H36)/H36</f>
        <v>0.12835820895522387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26194.125</v>
      </c>
      <c r="F38" s="84">
        <v>45900</v>
      </c>
      <c r="G38" s="45">
        <f t="shared" si="0"/>
        <v>0.75230132711056397</v>
      </c>
      <c r="H38" s="84">
        <v>37200</v>
      </c>
      <c r="I38" s="45">
        <f>(F38-H38)/H38</f>
        <v>0.23387096774193547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15404.18888888889</v>
      </c>
      <c r="F39" s="85">
        <v>31964.6</v>
      </c>
      <c r="G39" s="51">
        <f t="shared" si="0"/>
        <v>1.0750589486121016</v>
      </c>
      <c r="H39" s="85">
        <v>23700</v>
      </c>
      <c r="I39" s="51">
        <f>(F39-H39)/H39</f>
        <v>0.34871729957805903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204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4" t="s">
        <v>3</v>
      </c>
      <c r="B12" s="170"/>
      <c r="C12" s="172" t="s">
        <v>0</v>
      </c>
      <c r="D12" s="166" t="s">
        <v>222</v>
      </c>
      <c r="E12" s="174" t="s">
        <v>223</v>
      </c>
      <c r="F12" s="181" t="s">
        <v>186</v>
      </c>
      <c r="G12" s="166" t="s">
        <v>217</v>
      </c>
      <c r="H12" s="183" t="s">
        <v>224</v>
      </c>
      <c r="I12" s="179" t="s">
        <v>196</v>
      </c>
    </row>
    <row r="13" spans="1:9" ht="39.75" customHeight="1" thickBot="1" x14ac:dyDescent="0.25">
      <c r="A13" s="165"/>
      <c r="B13" s="171"/>
      <c r="C13" s="173"/>
      <c r="D13" s="167"/>
      <c r="E13" s="175"/>
      <c r="F13" s="182"/>
      <c r="G13" s="167"/>
      <c r="H13" s="184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3534.8</v>
      </c>
      <c r="E15" s="83">
        <v>3883.2</v>
      </c>
      <c r="F15" s="67">
        <f t="shared" ref="F15:F30" si="0">D15-E15</f>
        <v>-348.39999999999964</v>
      </c>
      <c r="G15" s="42">
        <v>1621.14175</v>
      </c>
      <c r="H15" s="66">
        <f>AVERAGE(D15:E15)</f>
        <v>3709</v>
      </c>
      <c r="I15" s="69">
        <f>(H15-G15)/G15</f>
        <v>1.2878937020775636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2377.5555555555557</v>
      </c>
      <c r="E16" s="83">
        <v>2500</v>
      </c>
      <c r="F16" s="71">
        <f t="shared" si="0"/>
        <v>-122.44444444444434</v>
      </c>
      <c r="G16" s="46">
        <v>1531.6799999999998</v>
      </c>
      <c r="H16" s="68">
        <f t="shared" ref="H16:H30" si="1">AVERAGE(D16:E16)</f>
        <v>2438.7777777777778</v>
      </c>
      <c r="I16" s="72">
        <f t="shared" ref="I16:I39" si="2">(H16-G16)/G16</f>
        <v>0.59222407929709742</v>
      </c>
    </row>
    <row r="17" spans="1:9" ht="16.5" x14ac:dyDescent="0.3">
      <c r="A17" s="37"/>
      <c r="B17" s="34" t="s">
        <v>6</v>
      </c>
      <c r="C17" s="15" t="s">
        <v>165</v>
      </c>
      <c r="D17" s="47">
        <v>2143.1111111111113</v>
      </c>
      <c r="E17" s="83">
        <v>2096.6</v>
      </c>
      <c r="F17" s="71">
        <f t="shared" si="0"/>
        <v>46.511111111111404</v>
      </c>
      <c r="G17" s="46">
        <v>1794.7332499999998</v>
      </c>
      <c r="H17" s="68">
        <f t="shared" si="1"/>
        <v>2119.8555555555558</v>
      </c>
      <c r="I17" s="72">
        <f t="shared" si="2"/>
        <v>0.18115355335148337</v>
      </c>
    </row>
    <row r="18" spans="1:9" ht="16.5" x14ac:dyDescent="0.3">
      <c r="A18" s="37"/>
      <c r="B18" s="34" t="s">
        <v>7</v>
      </c>
      <c r="C18" s="15" t="s">
        <v>166</v>
      </c>
      <c r="D18" s="47">
        <v>1082.8</v>
      </c>
      <c r="E18" s="83">
        <v>1104.2</v>
      </c>
      <c r="F18" s="71">
        <f t="shared" si="0"/>
        <v>-21.400000000000091</v>
      </c>
      <c r="G18" s="46">
        <v>1012.85</v>
      </c>
      <c r="H18" s="68">
        <f t="shared" si="1"/>
        <v>1093.5</v>
      </c>
      <c r="I18" s="72">
        <f t="shared" si="2"/>
        <v>7.962679567556892E-2</v>
      </c>
    </row>
    <row r="19" spans="1:9" ht="16.5" x14ac:dyDescent="0.3">
      <c r="A19" s="37"/>
      <c r="B19" s="34" t="s">
        <v>8</v>
      </c>
      <c r="C19" s="15" t="s">
        <v>167</v>
      </c>
      <c r="D19" s="47">
        <v>4427.5555555555557</v>
      </c>
      <c r="E19" s="83">
        <v>4416.6000000000004</v>
      </c>
      <c r="F19" s="71">
        <f t="shared" si="0"/>
        <v>10.955555555555293</v>
      </c>
      <c r="G19" s="46">
        <v>4569.2722222222219</v>
      </c>
      <c r="H19" s="68">
        <f t="shared" si="1"/>
        <v>4422.0777777777785</v>
      </c>
      <c r="I19" s="72">
        <f t="shared" si="2"/>
        <v>-3.2213980101377465E-2</v>
      </c>
    </row>
    <row r="20" spans="1:9" ht="16.5" x14ac:dyDescent="0.3">
      <c r="A20" s="37"/>
      <c r="B20" s="34" t="s">
        <v>9</v>
      </c>
      <c r="C20" s="15" t="s">
        <v>168</v>
      </c>
      <c r="D20" s="47">
        <v>1678.8</v>
      </c>
      <c r="E20" s="83">
        <v>2100</v>
      </c>
      <c r="F20" s="71">
        <f t="shared" si="0"/>
        <v>-421.20000000000005</v>
      </c>
      <c r="G20" s="46">
        <v>1466.2417500000001</v>
      </c>
      <c r="H20" s="68">
        <f t="shared" si="1"/>
        <v>1889.4</v>
      </c>
      <c r="I20" s="72">
        <f t="shared" si="2"/>
        <v>0.28860060082179484</v>
      </c>
    </row>
    <row r="21" spans="1:9" ht="16.5" x14ac:dyDescent="0.3">
      <c r="A21" s="37"/>
      <c r="B21" s="34" t="s">
        <v>10</v>
      </c>
      <c r="C21" s="15" t="s">
        <v>169</v>
      </c>
      <c r="D21" s="47">
        <v>1803.8</v>
      </c>
      <c r="E21" s="83">
        <v>1650</v>
      </c>
      <c r="F21" s="71">
        <f t="shared" si="0"/>
        <v>153.79999999999995</v>
      </c>
      <c r="G21" s="46">
        <v>1238.9402500000001</v>
      </c>
      <c r="H21" s="68">
        <f t="shared" si="1"/>
        <v>1726.9</v>
      </c>
      <c r="I21" s="72">
        <f t="shared" si="2"/>
        <v>0.39385252840078444</v>
      </c>
    </row>
    <row r="22" spans="1:9" ht="16.5" x14ac:dyDescent="0.3">
      <c r="A22" s="37"/>
      <c r="B22" s="34" t="s">
        <v>11</v>
      </c>
      <c r="C22" s="15" t="s">
        <v>170</v>
      </c>
      <c r="D22" s="47">
        <v>494.5</v>
      </c>
      <c r="E22" s="83">
        <v>490</v>
      </c>
      <c r="F22" s="71">
        <f t="shared" si="0"/>
        <v>4.5</v>
      </c>
      <c r="G22" s="46">
        <v>424.85</v>
      </c>
      <c r="H22" s="68">
        <f t="shared" si="1"/>
        <v>492.25</v>
      </c>
      <c r="I22" s="72">
        <f t="shared" si="2"/>
        <v>0.15864422737436737</v>
      </c>
    </row>
    <row r="23" spans="1:9" ht="16.5" x14ac:dyDescent="0.3">
      <c r="A23" s="37"/>
      <c r="B23" s="34" t="s">
        <v>12</v>
      </c>
      <c r="C23" s="15" t="s">
        <v>171</v>
      </c>
      <c r="D23" s="47">
        <v>574.29999999999995</v>
      </c>
      <c r="E23" s="83">
        <v>531.25</v>
      </c>
      <c r="F23" s="71">
        <f t="shared" si="0"/>
        <v>43.049999999999955</v>
      </c>
      <c r="G23" s="46">
        <v>515.65</v>
      </c>
      <c r="H23" s="68">
        <f t="shared" si="1"/>
        <v>552.77499999999998</v>
      </c>
      <c r="I23" s="72">
        <f t="shared" si="2"/>
        <v>7.1996509260157091E-2</v>
      </c>
    </row>
    <row r="24" spans="1:9" ht="16.5" x14ac:dyDescent="0.3">
      <c r="A24" s="37"/>
      <c r="B24" s="34" t="s">
        <v>13</v>
      </c>
      <c r="C24" s="15" t="s">
        <v>172</v>
      </c>
      <c r="D24" s="47">
        <v>556.79999999999995</v>
      </c>
      <c r="E24" s="83">
        <v>525</v>
      </c>
      <c r="F24" s="71">
        <f t="shared" si="0"/>
        <v>31.799999999999955</v>
      </c>
      <c r="G24" s="46">
        <v>492.81674999999996</v>
      </c>
      <c r="H24" s="68">
        <f t="shared" si="1"/>
        <v>540.9</v>
      </c>
      <c r="I24" s="72">
        <f t="shared" si="2"/>
        <v>9.7568213742735055E-2</v>
      </c>
    </row>
    <row r="25" spans="1:9" ht="16.5" x14ac:dyDescent="0.3">
      <c r="A25" s="37"/>
      <c r="B25" s="34" t="s">
        <v>14</v>
      </c>
      <c r="C25" s="15" t="s">
        <v>173</v>
      </c>
      <c r="D25" s="47">
        <v>561.79999999999995</v>
      </c>
      <c r="E25" s="83">
        <v>525</v>
      </c>
      <c r="F25" s="71">
        <f t="shared" si="0"/>
        <v>36.799999999999955</v>
      </c>
      <c r="G25" s="46">
        <v>513.23325</v>
      </c>
      <c r="H25" s="68">
        <f t="shared" si="1"/>
        <v>543.4</v>
      </c>
      <c r="I25" s="72">
        <f t="shared" si="2"/>
        <v>5.8777855877420217E-2</v>
      </c>
    </row>
    <row r="26" spans="1:9" ht="16.5" x14ac:dyDescent="0.3">
      <c r="A26" s="37"/>
      <c r="B26" s="34" t="s">
        <v>15</v>
      </c>
      <c r="C26" s="15" t="s">
        <v>174</v>
      </c>
      <c r="D26" s="47">
        <v>1565</v>
      </c>
      <c r="E26" s="83">
        <v>1616.6</v>
      </c>
      <c r="F26" s="71">
        <f t="shared" si="0"/>
        <v>-51.599999999999909</v>
      </c>
      <c r="G26" s="46">
        <v>1568.65</v>
      </c>
      <c r="H26" s="68">
        <f t="shared" si="1"/>
        <v>1590.8</v>
      </c>
      <c r="I26" s="72">
        <f t="shared" si="2"/>
        <v>1.412042201893339E-2</v>
      </c>
    </row>
    <row r="27" spans="1:9" ht="16.5" x14ac:dyDescent="0.3">
      <c r="A27" s="37"/>
      <c r="B27" s="34" t="s">
        <v>16</v>
      </c>
      <c r="C27" s="15" t="s">
        <v>175</v>
      </c>
      <c r="D27" s="47">
        <v>559.29999999999995</v>
      </c>
      <c r="E27" s="83">
        <v>500</v>
      </c>
      <c r="F27" s="71">
        <f t="shared" si="0"/>
        <v>59.299999999999955</v>
      </c>
      <c r="G27" s="46">
        <v>522.40824999999995</v>
      </c>
      <c r="H27" s="68">
        <f t="shared" si="1"/>
        <v>529.65</v>
      </c>
      <c r="I27" s="72">
        <f t="shared" si="2"/>
        <v>1.3862242795744564E-2</v>
      </c>
    </row>
    <row r="28" spans="1:9" ht="16.5" x14ac:dyDescent="0.3">
      <c r="A28" s="37"/>
      <c r="B28" s="34" t="s">
        <v>17</v>
      </c>
      <c r="C28" s="15" t="s">
        <v>176</v>
      </c>
      <c r="D28" s="47">
        <v>1665</v>
      </c>
      <c r="E28" s="83">
        <v>2083.25</v>
      </c>
      <c r="F28" s="71">
        <f t="shared" si="0"/>
        <v>-418.25</v>
      </c>
      <c r="G28" s="46">
        <v>1424.14375</v>
      </c>
      <c r="H28" s="68">
        <f t="shared" si="1"/>
        <v>1874.125</v>
      </c>
      <c r="I28" s="72">
        <f t="shared" si="2"/>
        <v>0.31596617265637689</v>
      </c>
    </row>
    <row r="29" spans="1:9" ht="16.5" x14ac:dyDescent="0.3">
      <c r="A29" s="37"/>
      <c r="B29" s="34" t="s">
        <v>18</v>
      </c>
      <c r="C29" s="15" t="s">
        <v>177</v>
      </c>
      <c r="D29" s="47">
        <v>2716.4444444444443</v>
      </c>
      <c r="E29" s="83">
        <v>2705</v>
      </c>
      <c r="F29" s="71">
        <f t="shared" si="0"/>
        <v>11.444444444444343</v>
      </c>
      <c r="G29" s="46">
        <v>1387.7920833333333</v>
      </c>
      <c r="H29" s="68">
        <f t="shared" si="1"/>
        <v>2710.7222222222222</v>
      </c>
      <c r="I29" s="72">
        <f t="shared" si="2"/>
        <v>0.95326249138945029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1729.8</v>
      </c>
      <c r="E30" s="95">
        <v>1686.6</v>
      </c>
      <c r="F30" s="74">
        <f t="shared" si="0"/>
        <v>43.200000000000045</v>
      </c>
      <c r="G30" s="49">
        <v>1260.65825</v>
      </c>
      <c r="H30" s="107">
        <f t="shared" si="1"/>
        <v>1708.1999999999998</v>
      </c>
      <c r="I30" s="75">
        <f t="shared" si="2"/>
        <v>0.35500640240921749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2849.8</v>
      </c>
      <c r="E32" s="83">
        <v>3366.6</v>
      </c>
      <c r="F32" s="67">
        <f>D32-E32</f>
        <v>-516.79999999999973</v>
      </c>
      <c r="G32" s="54">
        <v>2268.7082500000001</v>
      </c>
      <c r="H32" s="68">
        <f>AVERAGE(D32:E32)</f>
        <v>3108.2</v>
      </c>
      <c r="I32" s="78">
        <f t="shared" si="2"/>
        <v>0.37003072122649516</v>
      </c>
    </row>
    <row r="33" spans="1:9" ht="16.5" x14ac:dyDescent="0.3">
      <c r="A33" s="37"/>
      <c r="B33" s="34" t="s">
        <v>27</v>
      </c>
      <c r="C33" s="15" t="s">
        <v>180</v>
      </c>
      <c r="D33" s="47">
        <v>3164.4444444444443</v>
      </c>
      <c r="E33" s="83">
        <v>3100</v>
      </c>
      <c r="F33" s="79">
        <f>D33-E33</f>
        <v>64.444444444444343</v>
      </c>
      <c r="G33" s="46">
        <v>2072.0250000000001</v>
      </c>
      <c r="H33" s="68">
        <f>AVERAGE(D33:E33)</f>
        <v>3132.2222222222222</v>
      </c>
      <c r="I33" s="72">
        <f t="shared" si="2"/>
        <v>0.511672022404277</v>
      </c>
    </row>
    <row r="34" spans="1:9" ht="16.5" x14ac:dyDescent="0.3">
      <c r="A34" s="37"/>
      <c r="B34" s="39" t="s">
        <v>28</v>
      </c>
      <c r="C34" s="15" t="s">
        <v>181</v>
      </c>
      <c r="D34" s="47">
        <v>2107.8000000000002</v>
      </c>
      <c r="E34" s="83">
        <v>2280</v>
      </c>
      <c r="F34" s="71">
        <f>D34-E34</f>
        <v>-172.19999999999982</v>
      </c>
      <c r="G34" s="46">
        <v>1865.2082500000001</v>
      </c>
      <c r="H34" s="68">
        <f>AVERAGE(D34:E34)</f>
        <v>2193.9</v>
      </c>
      <c r="I34" s="72">
        <f t="shared" si="2"/>
        <v>0.17622254780397842</v>
      </c>
    </row>
    <row r="35" spans="1:9" ht="16.5" x14ac:dyDescent="0.3">
      <c r="A35" s="37"/>
      <c r="B35" s="34" t="s">
        <v>29</v>
      </c>
      <c r="C35" s="15" t="s">
        <v>182</v>
      </c>
      <c r="D35" s="47">
        <v>2337.7777777777778</v>
      </c>
      <c r="E35" s="83">
        <v>2370</v>
      </c>
      <c r="F35" s="79">
        <f>D35-E35</f>
        <v>-32.222222222222172</v>
      </c>
      <c r="G35" s="46">
        <v>1579.4271874999999</v>
      </c>
      <c r="H35" s="68">
        <f>AVERAGE(D35:E35)</f>
        <v>2353.8888888888887</v>
      </c>
      <c r="I35" s="72">
        <f t="shared" si="2"/>
        <v>0.49034340267039933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3420</v>
      </c>
      <c r="E36" s="83">
        <v>3780</v>
      </c>
      <c r="F36" s="71">
        <f>D36-E36</f>
        <v>-360</v>
      </c>
      <c r="G36" s="49">
        <v>983.71333333333337</v>
      </c>
      <c r="H36" s="68">
        <f>AVERAGE(D36:E36)</f>
        <v>3600</v>
      </c>
      <c r="I36" s="80">
        <f t="shared" si="2"/>
        <v>2.6596027297925549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46266.444444444445</v>
      </c>
      <c r="E38" s="84">
        <v>45900</v>
      </c>
      <c r="F38" s="67">
        <f>D38-E38</f>
        <v>366.44444444444525</v>
      </c>
      <c r="G38" s="46">
        <v>26194.125</v>
      </c>
      <c r="H38" s="67">
        <f>AVERAGE(D38:E38)</f>
        <v>46083.222222222219</v>
      </c>
      <c r="I38" s="78">
        <f t="shared" si="2"/>
        <v>0.75929611018586107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28193.333333333332</v>
      </c>
      <c r="E39" s="85">
        <v>31964.6</v>
      </c>
      <c r="F39" s="74">
        <f>D39-E39</f>
        <v>-3771.2666666666664</v>
      </c>
      <c r="G39" s="46">
        <v>15404.18888888889</v>
      </c>
      <c r="H39" s="81">
        <f>AVERAGE(D39:E39)</f>
        <v>30078.966666666667</v>
      </c>
      <c r="I39" s="75">
        <f t="shared" si="2"/>
        <v>0.95264852201096806</v>
      </c>
    </row>
    <row r="40" spans="1:9" ht="15.75" customHeight="1" thickBot="1" x14ac:dyDescent="0.25">
      <c r="A40" s="176"/>
      <c r="B40" s="177"/>
      <c r="C40" s="178"/>
      <c r="D40" s="86">
        <f>SUM(D15:D39)</f>
        <v>115810.96666666666</v>
      </c>
      <c r="E40" s="86">
        <f>SUM(E15:E39)</f>
        <v>121174.5</v>
      </c>
      <c r="F40" s="86">
        <f>SUM(F15:F39)</f>
        <v>-5363.5333333333319</v>
      </c>
      <c r="G40" s="86">
        <f>SUM(G15:G39)</f>
        <v>71712.457465277781</v>
      </c>
      <c r="H40" s="86">
        <f>AVERAGE(D40:E40)</f>
        <v>118492.73333333334</v>
      </c>
      <c r="I40" s="75">
        <f>(H40-G40)/G40</f>
        <v>0.6523312339520082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4" t="s">
        <v>3</v>
      </c>
      <c r="B13" s="170"/>
      <c r="C13" s="172" t="s">
        <v>0</v>
      </c>
      <c r="D13" s="166" t="s">
        <v>23</v>
      </c>
      <c r="E13" s="166" t="s">
        <v>217</v>
      </c>
      <c r="F13" s="183" t="s">
        <v>225</v>
      </c>
      <c r="G13" s="166" t="s">
        <v>197</v>
      </c>
      <c r="H13" s="183" t="s">
        <v>218</v>
      </c>
      <c r="I13" s="166" t="s">
        <v>187</v>
      </c>
    </row>
    <row r="14" spans="1:9" ht="33.75" customHeight="1" thickBot="1" x14ac:dyDescent="0.25">
      <c r="A14" s="165"/>
      <c r="B14" s="171"/>
      <c r="C14" s="173"/>
      <c r="D14" s="186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1621.14175</v>
      </c>
      <c r="F16" s="42">
        <v>3709</v>
      </c>
      <c r="G16" s="21">
        <f>(F16-E16)/E16</f>
        <v>1.2878937020775636</v>
      </c>
      <c r="H16" s="42">
        <v>2692.4</v>
      </c>
      <c r="I16" s="21">
        <f>(F16-H16)/H16</f>
        <v>0.37758134006834049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1531.6799999999998</v>
      </c>
      <c r="F17" s="46">
        <v>2438.7777777777778</v>
      </c>
      <c r="G17" s="21">
        <f t="shared" ref="G17:G80" si="0">(F17-E17)/E17</f>
        <v>0.59222407929709742</v>
      </c>
      <c r="H17" s="46">
        <v>2456.3888888888887</v>
      </c>
      <c r="I17" s="21">
        <f>(F17-H17)/H17</f>
        <v>-7.1695126088430509E-3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1794.7332499999998</v>
      </c>
      <c r="F18" s="46">
        <v>2119.8555555555558</v>
      </c>
      <c r="G18" s="21">
        <f t="shared" si="0"/>
        <v>0.18115355335148337</v>
      </c>
      <c r="H18" s="46">
        <v>2116.666666666667</v>
      </c>
      <c r="I18" s="21">
        <f t="shared" ref="I18:I31" si="1">(F18-H18)/H18</f>
        <v>1.5065616797900164E-3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1012.85</v>
      </c>
      <c r="F19" s="46">
        <v>1093.5</v>
      </c>
      <c r="G19" s="21">
        <f t="shared" si="0"/>
        <v>7.962679567556892E-2</v>
      </c>
      <c r="H19" s="46">
        <v>1063.75</v>
      </c>
      <c r="I19" s="21">
        <f t="shared" si="1"/>
        <v>2.7967097532314925E-2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4569.2722222222219</v>
      </c>
      <c r="F20" s="46">
        <v>4422.0777777777785</v>
      </c>
      <c r="G20" s="21">
        <f>(F20-E20)/E20</f>
        <v>-3.2213980101377465E-2</v>
      </c>
      <c r="H20" s="46">
        <v>4605.4444444444443</v>
      </c>
      <c r="I20" s="21">
        <f t="shared" si="1"/>
        <v>-3.9815194576467296E-2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1466.2417500000001</v>
      </c>
      <c r="F21" s="46">
        <v>1889.4</v>
      </c>
      <c r="G21" s="21">
        <f t="shared" si="0"/>
        <v>0.28860060082179484</v>
      </c>
      <c r="H21" s="46">
        <v>1612.4</v>
      </c>
      <c r="I21" s="21">
        <f t="shared" si="1"/>
        <v>0.17179359960307616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1238.9402500000001</v>
      </c>
      <c r="F22" s="46">
        <v>1726.9</v>
      </c>
      <c r="G22" s="21">
        <f t="shared" si="0"/>
        <v>0.39385252840078444</v>
      </c>
      <c r="H22" s="46">
        <v>1545</v>
      </c>
      <c r="I22" s="21">
        <f t="shared" si="1"/>
        <v>0.11773462783171527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424.85</v>
      </c>
      <c r="F23" s="46">
        <v>492.25</v>
      </c>
      <c r="G23" s="21">
        <f t="shared" si="0"/>
        <v>0.15864422737436737</v>
      </c>
      <c r="H23" s="46">
        <v>485.65</v>
      </c>
      <c r="I23" s="21">
        <f t="shared" si="1"/>
        <v>1.3590033975084985E-2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515.65</v>
      </c>
      <c r="F24" s="46">
        <v>552.77499999999998</v>
      </c>
      <c r="G24" s="21">
        <f t="shared" si="0"/>
        <v>7.1996509260157091E-2</v>
      </c>
      <c r="H24" s="46">
        <v>539.9</v>
      </c>
      <c r="I24" s="21">
        <f t="shared" si="1"/>
        <v>2.3847008705315802E-2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540.9</v>
      </c>
      <c r="G25" s="21">
        <f t="shared" si="0"/>
        <v>9.7568213742735055E-2</v>
      </c>
      <c r="H25" s="46">
        <v>531.15</v>
      </c>
      <c r="I25" s="21">
        <f t="shared" si="1"/>
        <v>1.8356396498164361E-2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513.23325</v>
      </c>
      <c r="F26" s="46">
        <v>543.4</v>
      </c>
      <c r="G26" s="21">
        <f t="shared" si="0"/>
        <v>5.8777855877420217E-2</v>
      </c>
      <c r="H26" s="46">
        <v>538.75</v>
      </c>
      <c r="I26" s="21">
        <f t="shared" si="1"/>
        <v>8.6310904872389377E-3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1568.65</v>
      </c>
      <c r="F27" s="46">
        <v>1590.8</v>
      </c>
      <c r="G27" s="21">
        <f t="shared" si="0"/>
        <v>1.412042201893339E-2</v>
      </c>
      <c r="H27" s="46">
        <v>1501.9</v>
      </c>
      <c r="I27" s="21">
        <f t="shared" si="1"/>
        <v>5.9191690525334482E-2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522.40824999999995</v>
      </c>
      <c r="F28" s="46">
        <v>529.65</v>
      </c>
      <c r="G28" s="21">
        <f t="shared" si="0"/>
        <v>1.3862242795744564E-2</v>
      </c>
      <c r="H28" s="46">
        <v>507.4</v>
      </c>
      <c r="I28" s="21">
        <f t="shared" si="1"/>
        <v>4.3851005124162401E-2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1424.14375</v>
      </c>
      <c r="F29" s="46">
        <v>1874.125</v>
      </c>
      <c r="G29" s="21">
        <f t="shared" si="0"/>
        <v>0.31596617265637689</v>
      </c>
      <c r="H29" s="46">
        <v>1852.4</v>
      </c>
      <c r="I29" s="21">
        <f t="shared" si="1"/>
        <v>1.1728028503562896E-2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2710.7222222222222</v>
      </c>
      <c r="G30" s="21">
        <f t="shared" si="0"/>
        <v>0.95326249138945029</v>
      </c>
      <c r="H30" s="46">
        <v>2165.9375</v>
      </c>
      <c r="I30" s="21">
        <f t="shared" si="1"/>
        <v>0.25152374997996119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1260.65825</v>
      </c>
      <c r="F31" s="49">
        <v>1708.1999999999998</v>
      </c>
      <c r="G31" s="23">
        <f t="shared" si="0"/>
        <v>0.35500640240921749</v>
      </c>
      <c r="H31" s="49">
        <v>1579.9</v>
      </c>
      <c r="I31" s="23">
        <f t="shared" si="1"/>
        <v>8.1207671371605616E-2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2268.7082500000001</v>
      </c>
      <c r="F33" s="54">
        <v>3108.2</v>
      </c>
      <c r="G33" s="21">
        <f t="shared" si="0"/>
        <v>0.37003072122649516</v>
      </c>
      <c r="H33" s="54">
        <v>2817.4</v>
      </c>
      <c r="I33" s="21">
        <f>(F33-H33)/H33</f>
        <v>0.10321573081564553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2072.0250000000001</v>
      </c>
      <c r="F34" s="46">
        <v>3132.2222222222222</v>
      </c>
      <c r="G34" s="21">
        <f t="shared" si="0"/>
        <v>0.511672022404277</v>
      </c>
      <c r="H34" s="46">
        <v>3142.7777777777778</v>
      </c>
      <c r="I34" s="21">
        <f>(F34-H34)/H34</f>
        <v>-3.3586706735018882E-3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1865.2082500000001</v>
      </c>
      <c r="F35" s="46">
        <v>2193.9</v>
      </c>
      <c r="G35" s="21">
        <f t="shared" si="0"/>
        <v>0.17622254780397842</v>
      </c>
      <c r="H35" s="46">
        <v>2091.4</v>
      </c>
      <c r="I35" s="21">
        <f>(F35-H35)/H35</f>
        <v>4.901023238022377E-2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1579.4271874999999</v>
      </c>
      <c r="F36" s="46">
        <v>2353.8888888888887</v>
      </c>
      <c r="G36" s="21">
        <f t="shared" si="0"/>
        <v>0.49034340267039933</v>
      </c>
      <c r="H36" s="46">
        <v>2441</v>
      </c>
      <c r="I36" s="21">
        <f>(F36-H36)/H36</f>
        <v>-3.5686649369566288E-2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983.71333333333337</v>
      </c>
      <c r="F37" s="49">
        <v>3600</v>
      </c>
      <c r="G37" s="23">
        <f t="shared" si="0"/>
        <v>2.6596027297925549</v>
      </c>
      <c r="H37" s="49">
        <v>3084.5</v>
      </c>
      <c r="I37" s="23">
        <f>(F37-H37)/H37</f>
        <v>0.16712595234235694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26194.125</v>
      </c>
      <c r="F39" s="46">
        <v>46083.222222222219</v>
      </c>
      <c r="G39" s="21">
        <f t="shared" si="0"/>
        <v>0.75929611018586107</v>
      </c>
      <c r="H39" s="46">
        <v>36904.333333333328</v>
      </c>
      <c r="I39" s="21">
        <f t="shared" ref="I39:I44" si="2">(F39-H39)/H39</f>
        <v>0.24872116794474611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15404.18888888889</v>
      </c>
      <c r="F40" s="46">
        <v>30078.966666666667</v>
      </c>
      <c r="G40" s="21">
        <f t="shared" si="0"/>
        <v>0.95264852201096806</v>
      </c>
      <c r="H40" s="46">
        <v>22874.444444444445</v>
      </c>
      <c r="I40" s="21">
        <f t="shared" si="2"/>
        <v>0.31495944042356827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10459.25</v>
      </c>
      <c r="F41" s="57">
        <v>23872.5</v>
      </c>
      <c r="G41" s="21">
        <f t="shared" si="0"/>
        <v>1.2824294284963071</v>
      </c>
      <c r="H41" s="57">
        <v>18797.5</v>
      </c>
      <c r="I41" s="21">
        <f t="shared" si="2"/>
        <v>0.26998271046681738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5851.3064000000004</v>
      </c>
      <c r="F42" s="47">
        <v>6450</v>
      </c>
      <c r="G42" s="21">
        <f t="shared" si="0"/>
        <v>0.10231793706786566</v>
      </c>
      <c r="H42" s="47">
        <v>6087.5</v>
      </c>
      <c r="I42" s="21">
        <f t="shared" si="2"/>
        <v>5.9548254620123205E-2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</v>
      </c>
      <c r="F43" s="47">
        <v>18835.25</v>
      </c>
      <c r="G43" s="21">
        <f t="shared" si="0"/>
        <v>0.88987497993257347</v>
      </c>
      <c r="H43" s="47">
        <v>16815.25</v>
      </c>
      <c r="I43" s="21">
        <f t="shared" si="2"/>
        <v>0.12012904952349801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12758.166666666668</v>
      </c>
      <c r="F44" s="50">
        <v>16006.25</v>
      </c>
      <c r="G44" s="31">
        <f t="shared" si="0"/>
        <v>0.25458856418764442</v>
      </c>
      <c r="H44" s="50">
        <v>15227.5</v>
      </c>
      <c r="I44" s="31">
        <f t="shared" si="2"/>
        <v>5.1141027745854536E-2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6521.666666666667</v>
      </c>
      <c r="F46" s="43">
        <v>10412.299999999999</v>
      </c>
      <c r="G46" s="21">
        <f t="shared" si="0"/>
        <v>0.59657040633784797</v>
      </c>
      <c r="H46" s="43">
        <v>10276.799999999999</v>
      </c>
      <c r="I46" s="21">
        <f t="shared" ref="I46:I51" si="3">(F46-H46)/H46</f>
        <v>1.3185038144169391E-2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6913.8888888888887</v>
      </c>
      <c r="G47" s="21">
        <f t="shared" si="0"/>
        <v>0.14556868809602713</v>
      </c>
      <c r="H47" s="47">
        <v>6700</v>
      </c>
      <c r="I47" s="21">
        <f t="shared" si="3"/>
        <v>3.1923714759535628E-2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24432</v>
      </c>
      <c r="G48" s="21">
        <f t="shared" si="0"/>
        <v>0.28410857078499824</v>
      </c>
      <c r="H48" s="47">
        <v>24432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19042.767500000002</v>
      </c>
      <c r="F49" s="47">
        <v>26444.997428571423</v>
      </c>
      <c r="G49" s="21">
        <f t="shared" si="0"/>
        <v>0.38871607966496574</v>
      </c>
      <c r="H49" s="47">
        <v>25302.138571428568</v>
      </c>
      <c r="I49" s="21">
        <f t="shared" si="3"/>
        <v>4.5168468819998607E-2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2246.9047619047615</v>
      </c>
      <c r="F50" s="47">
        <v>3002</v>
      </c>
      <c r="G50" s="21">
        <f t="shared" si="0"/>
        <v>0.33606018861926484</v>
      </c>
      <c r="H50" s="47">
        <v>3002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27694</v>
      </c>
      <c r="F51" s="50">
        <v>46745.888888888891</v>
      </c>
      <c r="G51" s="31">
        <f t="shared" si="0"/>
        <v>0.68794283559214597</v>
      </c>
      <c r="H51" s="50">
        <v>45318.111111111109</v>
      </c>
      <c r="I51" s="31">
        <f t="shared" si="3"/>
        <v>3.1505677151396495E-2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4496.666666666667</v>
      </c>
      <c r="G53" s="22">
        <f t="shared" si="0"/>
        <v>0.19911111111111118</v>
      </c>
      <c r="H53" s="66">
        <v>4496.666666666667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3606.1428571428573</v>
      </c>
      <c r="F54" s="70">
        <v>7301.1428571428569</v>
      </c>
      <c r="G54" s="21">
        <f t="shared" si="0"/>
        <v>1.0246404943944853</v>
      </c>
      <c r="H54" s="70">
        <v>7055.4285714285716</v>
      </c>
      <c r="I54" s="21">
        <f t="shared" si="4"/>
        <v>3.4826273588725948E-2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2881.25</v>
      </c>
      <c r="F55" s="70">
        <v>4905</v>
      </c>
      <c r="G55" s="21">
        <f t="shared" si="0"/>
        <v>0.70238611713665944</v>
      </c>
      <c r="H55" s="70">
        <v>4859</v>
      </c>
      <c r="I55" s="21">
        <f t="shared" si="4"/>
        <v>9.4669685120395142E-3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3817.5</v>
      </c>
      <c r="G57" s="21">
        <f t="shared" si="0"/>
        <v>0.88425468904244819</v>
      </c>
      <c r="H57" s="105">
        <v>3675</v>
      </c>
      <c r="I57" s="21">
        <f t="shared" si="4"/>
        <v>3.8775510204081633E-2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3991.0222222222219</v>
      </c>
      <c r="F58" s="50">
        <v>7539.75</v>
      </c>
      <c r="G58" s="29">
        <f t="shared" si="0"/>
        <v>0.88917765429074158</v>
      </c>
      <c r="H58" s="50">
        <v>7477</v>
      </c>
      <c r="I58" s="29">
        <f t="shared" si="4"/>
        <v>8.3924033703356958E-3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4845.8249999999998</v>
      </c>
      <c r="F59" s="68">
        <v>7672.2222222222226</v>
      </c>
      <c r="G59" s="21">
        <f t="shared" si="0"/>
        <v>0.58326440228902676</v>
      </c>
      <c r="H59" s="68">
        <v>7236</v>
      </c>
      <c r="I59" s="21">
        <f t="shared" si="4"/>
        <v>6.0284994779190526E-2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4771.5</v>
      </c>
      <c r="F60" s="70">
        <v>7135</v>
      </c>
      <c r="G60" s="21">
        <f t="shared" si="0"/>
        <v>0.4953368961542492</v>
      </c>
      <c r="H60" s="70">
        <v>7005</v>
      </c>
      <c r="I60" s="21">
        <f t="shared" si="4"/>
        <v>1.8558172733761598E-2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20929.535714285717</v>
      </c>
      <c r="F61" s="73">
        <v>35304.166666666664</v>
      </c>
      <c r="G61" s="29">
        <f t="shared" si="0"/>
        <v>0.6868107897190171</v>
      </c>
      <c r="H61" s="73">
        <v>32614.166666666668</v>
      </c>
      <c r="I61" s="29">
        <f t="shared" si="4"/>
        <v>8.2479495106931949E-2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6257.1111111111113</v>
      </c>
      <c r="F63" s="54">
        <v>12565.625</v>
      </c>
      <c r="G63" s="21">
        <f t="shared" si="0"/>
        <v>1.0082150974890791</v>
      </c>
      <c r="H63" s="54">
        <v>11777.777777777777</v>
      </c>
      <c r="I63" s="21">
        <f t="shared" ref="I63:I74" si="5">(F63-H63)/H63</f>
        <v>6.6892688679245318E-2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50947.571428571428</v>
      </c>
      <c r="G64" s="21">
        <f t="shared" si="0"/>
        <v>9.5838595391512418E-2</v>
      </c>
      <c r="H64" s="46">
        <v>49729.714285714283</v>
      </c>
      <c r="I64" s="21">
        <f t="shared" si="5"/>
        <v>2.4489526238983348E-2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10743.65</v>
      </c>
      <c r="F65" s="46">
        <v>20727.875</v>
      </c>
      <c r="G65" s="21">
        <f t="shared" si="0"/>
        <v>0.92931405993307681</v>
      </c>
      <c r="H65" s="46">
        <v>17345.375</v>
      </c>
      <c r="I65" s="21">
        <f t="shared" si="5"/>
        <v>0.19500875593638073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7721.3</v>
      </c>
      <c r="F66" s="46">
        <v>13258.333333333334</v>
      </c>
      <c r="G66" s="21">
        <f t="shared" si="0"/>
        <v>0.7171115399393021</v>
      </c>
      <c r="H66" s="46">
        <v>13677.555555555555</v>
      </c>
      <c r="I66" s="21">
        <f t="shared" si="5"/>
        <v>-3.065037612308882E-2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3713.1488888888889</v>
      </c>
      <c r="F67" s="46">
        <v>7090</v>
      </c>
      <c r="G67" s="21">
        <f t="shared" si="0"/>
        <v>0.90943057015997797</v>
      </c>
      <c r="H67" s="46">
        <v>6688.333333333333</v>
      </c>
      <c r="I67" s="21">
        <f t="shared" si="5"/>
        <v>6.0054821829055617E-2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3141.9333333333334</v>
      </c>
      <c r="F68" s="58">
        <v>5971.666666666667</v>
      </c>
      <c r="G68" s="31">
        <f t="shared" si="0"/>
        <v>0.90063442890789114</v>
      </c>
      <c r="H68" s="58">
        <v>5971.666666666667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3707.125</v>
      </c>
      <c r="F70" s="43">
        <v>5989.125</v>
      </c>
      <c r="G70" s="21">
        <f t="shared" si="0"/>
        <v>0.61557136595070305</v>
      </c>
      <c r="H70" s="43">
        <v>5770.333333333333</v>
      </c>
      <c r="I70" s="21">
        <f t="shared" si="5"/>
        <v>3.7916642597192594E-2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4552.1428571428569</v>
      </c>
      <c r="G71" s="21">
        <f t="shared" si="0"/>
        <v>0.66113866063690441</v>
      </c>
      <c r="H71" s="47">
        <v>4344.375</v>
      </c>
      <c r="I71" s="21">
        <f t="shared" si="5"/>
        <v>4.7824567893622646E-2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2012.5</v>
      </c>
      <c r="G72" s="21">
        <f t="shared" si="0"/>
        <v>0.53406383992377326</v>
      </c>
      <c r="H72" s="47">
        <v>1952.1428571428571</v>
      </c>
      <c r="I72" s="21">
        <f t="shared" si="5"/>
        <v>3.0918404683498005E-2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2262.875</v>
      </c>
      <c r="F73" s="47">
        <v>3706.3</v>
      </c>
      <c r="G73" s="21">
        <f t="shared" si="0"/>
        <v>0.63787217588245049</v>
      </c>
      <c r="H73" s="47">
        <v>3706.3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1515.5555555555554</v>
      </c>
      <c r="F74" s="50">
        <v>3141.1111111111113</v>
      </c>
      <c r="G74" s="21">
        <f t="shared" si="0"/>
        <v>1.0725806451612907</v>
      </c>
      <c r="H74" s="50">
        <v>3005</v>
      </c>
      <c r="I74" s="21">
        <f t="shared" si="5"/>
        <v>4.5294878905527892E-2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1184.3333333333335</v>
      </c>
      <c r="F77" s="32">
        <v>2172.5</v>
      </c>
      <c r="G77" s="21">
        <f t="shared" si="0"/>
        <v>0.83436532507739913</v>
      </c>
      <c r="H77" s="32">
        <v>2075.625</v>
      </c>
      <c r="I77" s="21">
        <f t="shared" si="6"/>
        <v>4.6672688949111717E-2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885.625</v>
      </c>
      <c r="F78" s="47">
        <v>1370</v>
      </c>
      <c r="G78" s="21">
        <f t="shared" si="0"/>
        <v>0.54693013408609736</v>
      </c>
      <c r="H78" s="47">
        <v>1285.7142857142858</v>
      </c>
      <c r="I78" s="21">
        <f t="shared" si="6"/>
        <v>6.5555555555555506E-2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1515.8</v>
      </c>
      <c r="F79" s="47">
        <v>2177.5555555555557</v>
      </c>
      <c r="G79" s="21">
        <f t="shared" si="0"/>
        <v>0.43657181393030459</v>
      </c>
      <c r="H79" s="47">
        <v>2145.8888888888887</v>
      </c>
      <c r="I79" s="21">
        <f t="shared" si="6"/>
        <v>1.4756899497747774E-2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1940.3</v>
      </c>
      <c r="F80" s="61">
        <v>2727.5</v>
      </c>
      <c r="G80" s="21">
        <f t="shared" si="0"/>
        <v>0.40571045714580223</v>
      </c>
      <c r="H80" s="61">
        <v>2727.5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8814.1166666666668</v>
      </c>
      <c r="F81" s="61">
        <v>9999</v>
      </c>
      <c r="G81" s="21">
        <f>(F81-E81)/E81</f>
        <v>0.13443018491170414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3949.1</v>
      </c>
      <c r="F82" s="50">
        <v>4630.5555555555557</v>
      </c>
      <c r="G82" s="23">
        <f>(F82-E82)/E82</f>
        <v>0.17255971121408822</v>
      </c>
      <c r="H82" s="50">
        <v>4547.2222222222226</v>
      </c>
      <c r="I82" s="23">
        <f t="shared" si="6"/>
        <v>1.8326206475259552E-2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4" t="s">
        <v>3</v>
      </c>
      <c r="B13" s="170"/>
      <c r="C13" s="187" t="s">
        <v>0</v>
      </c>
      <c r="D13" s="189" t="s">
        <v>23</v>
      </c>
      <c r="E13" s="166" t="s">
        <v>217</v>
      </c>
      <c r="F13" s="183" t="s">
        <v>225</v>
      </c>
      <c r="G13" s="166" t="s">
        <v>197</v>
      </c>
      <c r="H13" s="183" t="s">
        <v>218</v>
      </c>
      <c r="I13" s="166" t="s">
        <v>187</v>
      </c>
    </row>
    <row r="14" spans="1:9" ht="38.25" customHeight="1" thickBot="1" x14ac:dyDescent="0.25">
      <c r="A14" s="165"/>
      <c r="B14" s="171"/>
      <c r="C14" s="188"/>
      <c r="D14" s="190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4569.2722222222219</v>
      </c>
      <c r="F16" s="42">
        <v>4422.0777777777785</v>
      </c>
      <c r="G16" s="21">
        <f>(F16-E16)/E16</f>
        <v>-3.2213980101377465E-2</v>
      </c>
      <c r="H16" s="42">
        <v>4605.4444444444443</v>
      </c>
      <c r="I16" s="21">
        <f>(F16-H16)/H16</f>
        <v>-3.9815194576467296E-2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1531.6799999999998</v>
      </c>
      <c r="F17" s="46">
        <v>2438.7777777777778</v>
      </c>
      <c r="G17" s="21">
        <f>(F17-E17)/E17</f>
        <v>0.59222407929709742</v>
      </c>
      <c r="H17" s="46">
        <v>2456.3888888888887</v>
      </c>
      <c r="I17" s="21">
        <f>(F17-H17)/H17</f>
        <v>-7.1695126088430509E-3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1794.7332499999998</v>
      </c>
      <c r="F18" s="46">
        <v>2119.8555555555558</v>
      </c>
      <c r="G18" s="21">
        <f>(F18-E18)/E18</f>
        <v>0.18115355335148337</v>
      </c>
      <c r="H18" s="46">
        <v>2116.666666666667</v>
      </c>
      <c r="I18" s="21">
        <f>(F18-H18)/H18</f>
        <v>1.5065616797900164E-3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513.23325</v>
      </c>
      <c r="F19" s="46">
        <v>543.4</v>
      </c>
      <c r="G19" s="21">
        <f>(F19-E19)/E19</f>
        <v>5.8777855877420217E-2</v>
      </c>
      <c r="H19" s="46">
        <v>538.75</v>
      </c>
      <c r="I19" s="21">
        <f>(F19-H19)/H19</f>
        <v>8.6310904872389377E-3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1424.14375</v>
      </c>
      <c r="F20" s="46">
        <v>1874.125</v>
      </c>
      <c r="G20" s="21">
        <f>(F20-E20)/E20</f>
        <v>0.31596617265637689</v>
      </c>
      <c r="H20" s="46">
        <v>1852.4</v>
      </c>
      <c r="I20" s="21">
        <f>(F20-H20)/H20</f>
        <v>1.1728028503562896E-2</v>
      </c>
    </row>
    <row r="21" spans="1:9" ht="16.5" x14ac:dyDescent="0.3">
      <c r="A21" s="37"/>
      <c r="B21" s="34" t="s">
        <v>11</v>
      </c>
      <c r="C21" s="15" t="s">
        <v>91</v>
      </c>
      <c r="D21" s="11" t="s">
        <v>81</v>
      </c>
      <c r="E21" s="46">
        <v>424.85</v>
      </c>
      <c r="F21" s="46">
        <v>492.25</v>
      </c>
      <c r="G21" s="21">
        <f>(F21-E21)/E21</f>
        <v>0.15864422737436737</v>
      </c>
      <c r="H21" s="46">
        <v>485.65</v>
      </c>
      <c r="I21" s="21">
        <f>(F21-H21)/H21</f>
        <v>1.3590033975084985E-2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492.81674999999996</v>
      </c>
      <c r="F22" s="46">
        <v>540.9</v>
      </c>
      <c r="G22" s="21">
        <f>(F22-E22)/E22</f>
        <v>9.7568213742735055E-2</v>
      </c>
      <c r="H22" s="46">
        <v>531.15</v>
      </c>
      <c r="I22" s="21">
        <f>(F22-H22)/H22</f>
        <v>1.8356396498164361E-2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515.65</v>
      </c>
      <c r="F23" s="46">
        <v>552.77499999999998</v>
      </c>
      <c r="G23" s="21">
        <f>(F23-E23)/E23</f>
        <v>7.1996509260157091E-2</v>
      </c>
      <c r="H23" s="46">
        <v>539.9</v>
      </c>
      <c r="I23" s="21">
        <f>(F23-H23)/H23</f>
        <v>2.3847008705315802E-2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1012.85</v>
      </c>
      <c r="F24" s="46">
        <v>1093.5</v>
      </c>
      <c r="G24" s="21">
        <f>(F24-E24)/E24</f>
        <v>7.962679567556892E-2</v>
      </c>
      <c r="H24" s="46">
        <v>1063.75</v>
      </c>
      <c r="I24" s="21">
        <f>(F24-H24)/H24</f>
        <v>2.7967097532314925E-2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522.40824999999995</v>
      </c>
      <c r="F25" s="46">
        <v>529.65</v>
      </c>
      <c r="G25" s="21">
        <f>(F25-E25)/E25</f>
        <v>1.3862242795744564E-2</v>
      </c>
      <c r="H25" s="46">
        <v>507.4</v>
      </c>
      <c r="I25" s="21">
        <f>(F25-H25)/H25</f>
        <v>4.3851005124162401E-2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1568.65</v>
      </c>
      <c r="F26" s="46">
        <v>1590.8</v>
      </c>
      <c r="G26" s="21">
        <f>(F26-E26)/E26</f>
        <v>1.412042201893339E-2</v>
      </c>
      <c r="H26" s="46">
        <v>1501.9</v>
      </c>
      <c r="I26" s="21">
        <f>(F26-H26)/H26</f>
        <v>5.9191690525334482E-2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1260.65825</v>
      </c>
      <c r="F27" s="46">
        <v>1708.1999999999998</v>
      </c>
      <c r="G27" s="21">
        <f>(F27-E27)/E27</f>
        <v>0.35500640240921749</v>
      </c>
      <c r="H27" s="46">
        <v>1579.9</v>
      </c>
      <c r="I27" s="21">
        <f>(F27-H27)/H27</f>
        <v>8.1207671371605616E-2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1238.9402500000001</v>
      </c>
      <c r="F28" s="46">
        <v>1726.9</v>
      </c>
      <c r="G28" s="21">
        <f>(F28-E28)/E28</f>
        <v>0.39385252840078444</v>
      </c>
      <c r="H28" s="46">
        <v>1545</v>
      </c>
      <c r="I28" s="21">
        <f>(F28-H28)/H28</f>
        <v>0.11773462783171527</v>
      </c>
    </row>
    <row r="29" spans="1:9" ht="16.5" x14ac:dyDescent="0.3">
      <c r="A29" s="162"/>
      <c r="B29" s="34" t="s">
        <v>9</v>
      </c>
      <c r="C29" s="15" t="s">
        <v>88</v>
      </c>
      <c r="D29" s="13" t="s">
        <v>161</v>
      </c>
      <c r="E29" s="46">
        <v>1466.2417500000001</v>
      </c>
      <c r="F29" s="46">
        <v>1889.4</v>
      </c>
      <c r="G29" s="21">
        <f>(F29-E29)/E29</f>
        <v>0.28860060082179484</v>
      </c>
      <c r="H29" s="46">
        <v>1612.4</v>
      </c>
      <c r="I29" s="21">
        <f>(F29-H29)/H29</f>
        <v>0.17179359960307616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2710.7222222222222</v>
      </c>
      <c r="G30" s="21">
        <f>(F30-E30)/E30</f>
        <v>0.95326249138945029</v>
      </c>
      <c r="H30" s="46">
        <v>2165.9375</v>
      </c>
      <c r="I30" s="21">
        <f>(F30-H30)/H30</f>
        <v>0.25152374997996119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1621.14175</v>
      </c>
      <c r="F31" s="49">
        <v>3709</v>
      </c>
      <c r="G31" s="23">
        <f>(F31-E31)/E31</f>
        <v>1.2878937020775636</v>
      </c>
      <c r="H31" s="49">
        <v>2692.4</v>
      </c>
      <c r="I31" s="23">
        <f>(F31-H31)/H31</f>
        <v>0.37758134006834049</v>
      </c>
    </row>
    <row r="32" spans="1:9" ht="15.75" customHeight="1" thickBot="1" x14ac:dyDescent="0.25">
      <c r="A32" s="176" t="s">
        <v>188</v>
      </c>
      <c r="B32" s="177"/>
      <c r="C32" s="177"/>
      <c r="D32" s="178"/>
      <c r="E32" s="106">
        <f>SUM(E16:E31)</f>
        <v>21345.061555555556</v>
      </c>
      <c r="F32" s="107">
        <f>SUM(F16:F31)</f>
        <v>27942.333333333336</v>
      </c>
      <c r="G32" s="108">
        <f t="shared" ref="G32" si="0">(F32-E32)/E32</f>
        <v>0.30907719617518198</v>
      </c>
      <c r="H32" s="107">
        <f>SUM(H16:H31)</f>
        <v>25795.037500000002</v>
      </c>
      <c r="I32" s="111">
        <f t="shared" ref="I32" si="1">(F32-H32)/H32</f>
        <v>8.3244532338180688E-2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1579.4271874999999</v>
      </c>
      <c r="F34" s="54">
        <v>2353.8888888888887</v>
      </c>
      <c r="G34" s="21">
        <f>(F34-E34)/E34</f>
        <v>0.49034340267039933</v>
      </c>
      <c r="H34" s="54">
        <v>2441</v>
      </c>
      <c r="I34" s="21">
        <f>(F34-H34)/H34</f>
        <v>-3.5686649369566288E-2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2072.0250000000001</v>
      </c>
      <c r="F35" s="46">
        <v>3132.2222222222222</v>
      </c>
      <c r="G35" s="21">
        <f>(F35-E35)/E35</f>
        <v>0.511672022404277</v>
      </c>
      <c r="H35" s="46">
        <v>3142.7777777777778</v>
      </c>
      <c r="I35" s="21">
        <f>(F35-H35)/H35</f>
        <v>-3.3586706735018882E-3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1865.2082500000001</v>
      </c>
      <c r="F36" s="46">
        <v>2193.9</v>
      </c>
      <c r="G36" s="21">
        <f>(F36-E36)/E36</f>
        <v>0.17622254780397842</v>
      </c>
      <c r="H36" s="46">
        <v>2091.4</v>
      </c>
      <c r="I36" s="21">
        <f>(F36-H36)/H36</f>
        <v>4.901023238022377E-2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2268.7082500000001</v>
      </c>
      <c r="F37" s="46">
        <v>3108.2</v>
      </c>
      <c r="G37" s="21">
        <f>(F37-E37)/E37</f>
        <v>0.37003072122649516</v>
      </c>
      <c r="H37" s="46">
        <v>2817.4</v>
      </c>
      <c r="I37" s="21">
        <f>(F37-H37)/H37</f>
        <v>0.10321573081564553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983.71333333333337</v>
      </c>
      <c r="F38" s="49">
        <v>3600</v>
      </c>
      <c r="G38" s="23">
        <f>(F38-E38)/E38</f>
        <v>2.6596027297925549</v>
      </c>
      <c r="H38" s="49">
        <v>3084.5</v>
      </c>
      <c r="I38" s="23">
        <f>(F38-H38)/H38</f>
        <v>0.16712595234235694</v>
      </c>
    </row>
    <row r="39" spans="1:9" ht="15.75" customHeight="1" thickBot="1" x14ac:dyDescent="0.25">
      <c r="A39" s="176" t="s">
        <v>189</v>
      </c>
      <c r="B39" s="177"/>
      <c r="C39" s="177"/>
      <c r="D39" s="178"/>
      <c r="E39" s="86">
        <f>SUM(E34:E38)</f>
        <v>8769.0820208333334</v>
      </c>
      <c r="F39" s="109">
        <f>SUM(F34:F38)</f>
        <v>14388.211111111112</v>
      </c>
      <c r="G39" s="110">
        <f t="shared" ref="G39" si="2">(F39-E39)/E39</f>
        <v>0.64078874811844755</v>
      </c>
      <c r="H39" s="109">
        <f>SUM(H34:H38)</f>
        <v>13577.077777777777</v>
      </c>
      <c r="I39" s="111">
        <f t="shared" ref="I39" si="3">(F39-H39)/H39</f>
        <v>5.9742850899841937E-2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12758.166666666668</v>
      </c>
      <c r="F41" s="46">
        <v>16006.25</v>
      </c>
      <c r="G41" s="21">
        <f>(F41-E41)/E41</f>
        <v>0.25458856418764442</v>
      </c>
      <c r="H41" s="46">
        <v>15227.5</v>
      </c>
      <c r="I41" s="21">
        <f>(F41-H41)/H41</f>
        <v>5.1141027745854536E-2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5851.3064000000004</v>
      </c>
      <c r="F42" s="46">
        <v>6450</v>
      </c>
      <c r="G42" s="21">
        <f>(F42-E42)/E42</f>
        <v>0.10231793706786566</v>
      </c>
      <c r="H42" s="46">
        <v>6087.5</v>
      </c>
      <c r="I42" s="21">
        <f>(F42-H42)/H42</f>
        <v>5.9548254620123205E-2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9966.4</v>
      </c>
      <c r="F43" s="57">
        <v>18835.25</v>
      </c>
      <c r="G43" s="21">
        <f>(F43-E43)/E43</f>
        <v>0.88987497993257347</v>
      </c>
      <c r="H43" s="57">
        <v>16815.25</v>
      </c>
      <c r="I43" s="21">
        <f>(F43-H43)/H43</f>
        <v>0.12012904952349801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26194.125</v>
      </c>
      <c r="F44" s="47">
        <v>46083.222222222219</v>
      </c>
      <c r="G44" s="21">
        <f>(F44-E44)/E44</f>
        <v>0.75929611018586107</v>
      </c>
      <c r="H44" s="47">
        <v>36904.333333333328</v>
      </c>
      <c r="I44" s="21">
        <f>(F44-H44)/H44</f>
        <v>0.24872116794474611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10459.25</v>
      </c>
      <c r="F45" s="47">
        <v>23872.5</v>
      </c>
      <c r="G45" s="21">
        <f>(F45-E45)/E45</f>
        <v>1.2824294284963071</v>
      </c>
      <c r="H45" s="47">
        <v>18797.5</v>
      </c>
      <c r="I45" s="21">
        <f>(F45-H45)/H45</f>
        <v>0.26998271046681738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15404.18888888889</v>
      </c>
      <c r="F46" s="50">
        <v>30078.966666666667</v>
      </c>
      <c r="G46" s="31">
        <f>(F46-E46)/E46</f>
        <v>0.95264852201096806</v>
      </c>
      <c r="H46" s="50">
        <v>22874.444444444445</v>
      </c>
      <c r="I46" s="31">
        <f>(F46-H46)/H46</f>
        <v>0.31495944042356827</v>
      </c>
    </row>
    <row r="47" spans="1:9" ht="15.75" customHeight="1" thickBot="1" x14ac:dyDescent="0.25">
      <c r="A47" s="176" t="s">
        <v>190</v>
      </c>
      <c r="B47" s="177"/>
      <c r="C47" s="177"/>
      <c r="D47" s="178"/>
      <c r="E47" s="86">
        <f>SUM(E41:E46)</f>
        <v>80633.43695555556</v>
      </c>
      <c r="F47" s="86">
        <f>SUM(F41:F46)</f>
        <v>141326.18888888889</v>
      </c>
      <c r="G47" s="110">
        <f t="shared" ref="G47" si="4">(F47-E47)/E47</f>
        <v>0.75269955275237299</v>
      </c>
      <c r="H47" s="109">
        <f>SUM(H41:H46)</f>
        <v>116706.52777777778</v>
      </c>
      <c r="I47" s="111">
        <f t="shared" ref="I47" si="5">(F47-H47)/H47</f>
        <v>0.21095359085645737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19026.428571428572</v>
      </c>
      <c r="F49" s="43">
        <v>24432</v>
      </c>
      <c r="G49" s="21">
        <f>(F49-E49)/E49</f>
        <v>0.28410857078499824</v>
      </c>
      <c r="H49" s="43">
        <v>24432</v>
      </c>
      <c r="I49" s="21">
        <f>(F49-H49)/H49</f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2246.9047619047615</v>
      </c>
      <c r="F50" s="47">
        <v>3002</v>
      </c>
      <c r="G50" s="21">
        <f>(F50-E50)/E50</f>
        <v>0.33606018861926484</v>
      </c>
      <c r="H50" s="47">
        <v>3002</v>
      </c>
      <c r="I50" s="21">
        <f>(F50-H50)/H50</f>
        <v>0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6521.666666666667</v>
      </c>
      <c r="F51" s="47">
        <v>10412.299999999999</v>
      </c>
      <c r="G51" s="21">
        <f>(F51-E51)/E51</f>
        <v>0.59657040633784797</v>
      </c>
      <c r="H51" s="47">
        <v>10276.799999999999</v>
      </c>
      <c r="I51" s="21">
        <f>(F51-H51)/H51</f>
        <v>1.3185038144169391E-2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27694</v>
      </c>
      <c r="F52" s="47">
        <v>46745.888888888891</v>
      </c>
      <c r="G52" s="21">
        <f>(F52-E52)/E52</f>
        <v>0.68794283559214597</v>
      </c>
      <c r="H52" s="47">
        <v>45318.111111111109</v>
      </c>
      <c r="I52" s="21">
        <f>(F52-H52)/H52</f>
        <v>3.1505677151396495E-2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6035.333333333333</v>
      </c>
      <c r="F53" s="47">
        <v>6913.8888888888887</v>
      </c>
      <c r="G53" s="21">
        <f>(F53-E53)/E53</f>
        <v>0.14556868809602713</v>
      </c>
      <c r="H53" s="47">
        <v>6700</v>
      </c>
      <c r="I53" s="21">
        <f>(F53-H53)/H53</f>
        <v>3.1923714759535628E-2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19042.767500000002</v>
      </c>
      <c r="F54" s="50">
        <v>26444.997428571423</v>
      </c>
      <c r="G54" s="31">
        <f>(F54-E54)/E54</f>
        <v>0.38871607966496574</v>
      </c>
      <c r="H54" s="50">
        <v>25302.138571428568</v>
      </c>
      <c r="I54" s="31">
        <f>(F54-H54)/H54</f>
        <v>4.5168468819998607E-2</v>
      </c>
    </row>
    <row r="55" spans="1:9" ht="15.75" customHeight="1" thickBot="1" x14ac:dyDescent="0.25">
      <c r="A55" s="176" t="s">
        <v>191</v>
      </c>
      <c r="B55" s="177"/>
      <c r="C55" s="177"/>
      <c r="D55" s="178"/>
      <c r="E55" s="86">
        <f>SUM(E49:E54)</f>
        <v>80567.10083333333</v>
      </c>
      <c r="F55" s="86">
        <f>SUM(F49:F54)</f>
        <v>117951.07520634921</v>
      </c>
      <c r="G55" s="110">
        <f t="shared" ref="G55" si="6">(F55-E55)/E55</f>
        <v>0.46401042095769279</v>
      </c>
      <c r="H55" s="86">
        <f>SUM(H49:H54)</f>
        <v>115031.04968253968</v>
      </c>
      <c r="I55" s="111">
        <f t="shared" ref="I55" si="7">(F55-H55)/H55</f>
        <v>2.5384672502495223E-2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4496.666666666667</v>
      </c>
      <c r="G57" s="22">
        <f>(F57-E57)/E57</f>
        <v>0.19911111111111118</v>
      </c>
      <c r="H57" s="66">
        <v>4496.666666666667</v>
      </c>
      <c r="I57" s="22">
        <f>(F57-H57)/H57</f>
        <v>0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4650</v>
      </c>
      <c r="F58" s="70">
        <v>7999</v>
      </c>
      <c r="G58" s="21">
        <f>(F58-E58)/E58</f>
        <v>0.72021505376344086</v>
      </c>
      <c r="H58" s="70">
        <v>7999</v>
      </c>
      <c r="I58" s="21">
        <f>(F58-H58)/H58</f>
        <v>0</v>
      </c>
    </row>
    <row r="59" spans="1:9" ht="16.5" x14ac:dyDescent="0.3">
      <c r="A59" s="118"/>
      <c r="B59" s="99" t="s">
        <v>43</v>
      </c>
      <c r="C59" s="15" t="s">
        <v>119</v>
      </c>
      <c r="D59" s="11" t="s">
        <v>114</v>
      </c>
      <c r="E59" s="47">
        <v>3991.0222222222219</v>
      </c>
      <c r="F59" s="47">
        <v>7539.75</v>
      </c>
      <c r="G59" s="21">
        <f>(F59-E59)/E59</f>
        <v>0.88917765429074158</v>
      </c>
      <c r="H59" s="47">
        <v>7477</v>
      </c>
      <c r="I59" s="21">
        <f>(F59-H59)/H59</f>
        <v>8.3924033703356958E-3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2881.25</v>
      </c>
      <c r="F60" s="70">
        <v>4905</v>
      </c>
      <c r="G60" s="21">
        <f>(F60-E60)/E60</f>
        <v>0.70238611713665944</v>
      </c>
      <c r="H60" s="70">
        <v>4859</v>
      </c>
      <c r="I60" s="21">
        <f>(F60-H60)/H60</f>
        <v>9.4669685120395142E-3</v>
      </c>
    </row>
    <row r="61" spans="1:9" ht="16.5" x14ac:dyDescent="0.3">
      <c r="A61" s="118"/>
      <c r="B61" s="99" t="s">
        <v>55</v>
      </c>
      <c r="C61" s="15" t="s">
        <v>122</v>
      </c>
      <c r="D61" s="11" t="s">
        <v>120</v>
      </c>
      <c r="E61" s="47">
        <v>4771.5</v>
      </c>
      <c r="F61" s="105">
        <v>7135</v>
      </c>
      <c r="G61" s="21">
        <f>(F61-E61)/E61</f>
        <v>0.4953368961542492</v>
      </c>
      <c r="H61" s="105">
        <v>7005</v>
      </c>
      <c r="I61" s="21">
        <f>(F61-H61)/H61</f>
        <v>1.8558172733761598E-2</v>
      </c>
    </row>
    <row r="62" spans="1:9" ht="17.25" thickBot="1" x14ac:dyDescent="0.35">
      <c r="A62" s="118"/>
      <c r="B62" s="100" t="s">
        <v>39</v>
      </c>
      <c r="C62" s="16" t="s">
        <v>116</v>
      </c>
      <c r="D62" s="12" t="s">
        <v>114</v>
      </c>
      <c r="E62" s="50">
        <v>3606.1428571428573</v>
      </c>
      <c r="F62" s="73">
        <v>7301.1428571428569</v>
      </c>
      <c r="G62" s="29">
        <f>(F62-E62)/E62</f>
        <v>1.0246404943944853</v>
      </c>
      <c r="H62" s="73">
        <v>7055.4285714285716</v>
      </c>
      <c r="I62" s="29">
        <f>(F62-H62)/H62</f>
        <v>3.4826273588725948E-2</v>
      </c>
    </row>
    <row r="63" spans="1:9" ht="16.5" x14ac:dyDescent="0.3">
      <c r="A63" s="118"/>
      <c r="B63" s="101" t="s">
        <v>42</v>
      </c>
      <c r="C63" s="14" t="s">
        <v>198</v>
      </c>
      <c r="D63" s="11" t="s">
        <v>114</v>
      </c>
      <c r="E63" s="43">
        <v>2026</v>
      </c>
      <c r="F63" s="68">
        <v>3817.5</v>
      </c>
      <c r="G63" s="21">
        <f>(F63-E63)/E63</f>
        <v>0.88425468904244819</v>
      </c>
      <c r="H63" s="68">
        <v>3675</v>
      </c>
      <c r="I63" s="21">
        <f>(F63-H63)/H63</f>
        <v>3.8775510204081633E-2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4845.8249999999998</v>
      </c>
      <c r="F64" s="70">
        <v>7672.2222222222226</v>
      </c>
      <c r="G64" s="21">
        <f>(F64-E64)/E64</f>
        <v>0.58326440228902676</v>
      </c>
      <c r="H64" s="70">
        <v>7236</v>
      </c>
      <c r="I64" s="21">
        <f>(F64-H64)/H64</f>
        <v>6.0284994779190526E-2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20929.535714285717</v>
      </c>
      <c r="F65" s="73">
        <v>35304.166666666664</v>
      </c>
      <c r="G65" s="29">
        <f>(F65-E65)/E65</f>
        <v>0.6868107897190171</v>
      </c>
      <c r="H65" s="73">
        <v>32614.166666666668</v>
      </c>
      <c r="I65" s="29">
        <f>(F65-H65)/H65</f>
        <v>8.2479495106931949E-2</v>
      </c>
    </row>
    <row r="66" spans="1:9" ht="15.75" customHeight="1" thickBot="1" x14ac:dyDescent="0.25">
      <c r="A66" s="176" t="s">
        <v>192</v>
      </c>
      <c r="B66" s="191"/>
      <c r="C66" s="191"/>
      <c r="D66" s="192"/>
      <c r="E66" s="106">
        <f>SUM(E57:E65)</f>
        <v>51451.275793650799</v>
      </c>
      <c r="F66" s="106">
        <f>SUM(F57:F65)</f>
        <v>86170.448412698403</v>
      </c>
      <c r="G66" s="108">
        <f t="shared" ref="G66" si="8">(F66-E66)/E66</f>
        <v>0.67479711792359531</v>
      </c>
      <c r="H66" s="106">
        <f>SUM(H57:H65)</f>
        <v>82417.261904761908</v>
      </c>
      <c r="I66" s="111">
        <f t="shared" ref="I66" si="9">(F66-H66)/H66</f>
        <v>4.5538840058451914E-2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7721.3</v>
      </c>
      <c r="F68" s="54">
        <v>13258.333333333334</v>
      </c>
      <c r="G68" s="21">
        <f>(F68-E68)/E68</f>
        <v>0.7171115399393021</v>
      </c>
      <c r="H68" s="54">
        <v>13677.555555555555</v>
      </c>
      <c r="I68" s="21">
        <f>(F68-H68)/H68</f>
        <v>-3.065037612308882E-2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3141.9333333333334</v>
      </c>
      <c r="F69" s="46">
        <v>5971.666666666667</v>
      </c>
      <c r="G69" s="21">
        <f>(F69-E69)/E69</f>
        <v>0.90063442890789114</v>
      </c>
      <c r="H69" s="46">
        <v>5971.666666666667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46491.857142857145</v>
      </c>
      <c r="F70" s="46">
        <v>50947.571428571428</v>
      </c>
      <c r="G70" s="21">
        <f>(F70-E70)/E70</f>
        <v>9.5838595391512418E-2</v>
      </c>
      <c r="H70" s="46">
        <v>49729.714285714283</v>
      </c>
      <c r="I70" s="21">
        <f>(F70-H70)/H70</f>
        <v>2.4489526238983348E-2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3713.1488888888889</v>
      </c>
      <c r="F71" s="46">
        <v>7090</v>
      </c>
      <c r="G71" s="21">
        <f>(F71-E71)/E71</f>
        <v>0.90943057015997797</v>
      </c>
      <c r="H71" s="46">
        <v>6688.333333333333</v>
      </c>
      <c r="I71" s="21">
        <f>(F71-H71)/H71</f>
        <v>6.0054821829055617E-2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6257.1111111111113</v>
      </c>
      <c r="F72" s="46">
        <v>12565.625</v>
      </c>
      <c r="G72" s="21">
        <f>(F72-E72)/E72</f>
        <v>1.0082150974890791</v>
      </c>
      <c r="H72" s="46">
        <v>11777.777777777777</v>
      </c>
      <c r="I72" s="21">
        <f>(F72-H72)/H72</f>
        <v>6.6892688679245318E-2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10743.65</v>
      </c>
      <c r="F73" s="58">
        <v>20727.875</v>
      </c>
      <c r="G73" s="31">
        <f>(F73-E73)/E73</f>
        <v>0.92931405993307681</v>
      </c>
      <c r="H73" s="58">
        <v>17345.375</v>
      </c>
      <c r="I73" s="31">
        <f>(F73-H73)/H73</f>
        <v>0.19500875593638073</v>
      </c>
    </row>
    <row r="74" spans="1:9" ht="15.75" customHeight="1" thickBot="1" x14ac:dyDescent="0.25">
      <c r="A74" s="176" t="s">
        <v>214</v>
      </c>
      <c r="B74" s="177"/>
      <c r="C74" s="177"/>
      <c r="D74" s="178"/>
      <c r="E74" s="86">
        <f>SUM(E68:E73)</f>
        <v>78069.000476190471</v>
      </c>
      <c r="F74" s="86">
        <f>SUM(F68:F73)</f>
        <v>110561.07142857142</v>
      </c>
      <c r="G74" s="110">
        <f t="shared" ref="G74" si="10">(F74-E74)/E74</f>
        <v>0.41619683554537629</v>
      </c>
      <c r="H74" s="86">
        <f>SUM(H68:H73)</f>
        <v>105190.42261904762</v>
      </c>
      <c r="I74" s="111">
        <f t="shared" ref="I74" si="11">(F74-H74)/H74</f>
        <v>5.1056442932774171E-2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2262.875</v>
      </c>
      <c r="F76" s="43">
        <v>3706.3</v>
      </c>
      <c r="G76" s="21">
        <f>(F76-E76)/E76</f>
        <v>0.63787217588245049</v>
      </c>
      <c r="H76" s="43">
        <v>3706.3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1311.875</v>
      </c>
      <c r="F77" s="47">
        <v>2012.5</v>
      </c>
      <c r="G77" s="21">
        <f>(F77-E77)/E77</f>
        <v>0.53406383992377326</v>
      </c>
      <c r="H77" s="47">
        <v>1952.1428571428571</v>
      </c>
      <c r="I77" s="21">
        <f>(F77-H77)/H77</f>
        <v>3.0918404683498005E-2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3707.125</v>
      </c>
      <c r="F78" s="47">
        <v>5989.125</v>
      </c>
      <c r="G78" s="21">
        <f>(F78-E78)/E78</f>
        <v>0.61557136595070305</v>
      </c>
      <c r="H78" s="47">
        <v>5770.333333333333</v>
      </c>
      <c r="I78" s="21">
        <f>(F78-H78)/H78</f>
        <v>3.7916642597192594E-2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1515.5555555555554</v>
      </c>
      <c r="F79" s="47">
        <v>3141.1111111111113</v>
      </c>
      <c r="G79" s="21">
        <f>(F79-E79)/E79</f>
        <v>1.0725806451612907</v>
      </c>
      <c r="H79" s="47">
        <v>3005</v>
      </c>
      <c r="I79" s="21">
        <f>(F79-H79)/H79</f>
        <v>4.5294878905527892E-2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2740.375</v>
      </c>
      <c r="F80" s="50">
        <v>4552.1428571428569</v>
      </c>
      <c r="G80" s="21">
        <f>(F80-E80)/E80</f>
        <v>0.66113866063690441</v>
      </c>
      <c r="H80" s="50">
        <v>4344.375</v>
      </c>
      <c r="I80" s="21">
        <f>(F80-H80)/H80</f>
        <v>4.7824567893622646E-2</v>
      </c>
    </row>
    <row r="81" spans="1:11" ht="15.75" customHeight="1" thickBot="1" x14ac:dyDescent="0.25">
      <c r="A81" s="176" t="s">
        <v>193</v>
      </c>
      <c r="B81" s="177"/>
      <c r="C81" s="177"/>
      <c r="D81" s="178"/>
      <c r="E81" s="86">
        <f>SUM(E76:E80)</f>
        <v>11537.805555555555</v>
      </c>
      <c r="F81" s="86">
        <f>SUM(F76:F80)</f>
        <v>19401.178968253967</v>
      </c>
      <c r="G81" s="110">
        <f t="shared" ref="G81" si="12">(F81-E81)/E81</f>
        <v>0.68153110873948897</v>
      </c>
      <c r="H81" s="86">
        <f>SUM(H76:H80)</f>
        <v>18778.15119047619</v>
      </c>
      <c r="I81" s="111">
        <f t="shared" ref="I81" si="13">(F81-H81)/H81</f>
        <v>3.3178334302354617E-2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>(F83-E83)/E83</f>
        <v>0.28752860411899306</v>
      </c>
      <c r="H83" s="43">
        <v>1875.5</v>
      </c>
      <c r="I83" s="22">
        <f>(F83-H83)/H83</f>
        <v>0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1940.3</v>
      </c>
      <c r="F84" s="47">
        <v>2727.5</v>
      </c>
      <c r="G84" s="21">
        <f>(F84-E84)/E84</f>
        <v>0.40571045714580223</v>
      </c>
      <c r="H84" s="47">
        <v>2727.5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8814.1166666666668</v>
      </c>
      <c r="F85" s="47">
        <v>9999</v>
      </c>
      <c r="G85" s="21">
        <f>(F85-E85)/E85</f>
        <v>0.13443018491170414</v>
      </c>
      <c r="H85" s="47">
        <v>9999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1515.8</v>
      </c>
      <c r="F86" s="47">
        <v>2177.5555555555557</v>
      </c>
      <c r="G86" s="21">
        <f>(F86-E86)/E86</f>
        <v>0.43657181393030459</v>
      </c>
      <c r="H86" s="47">
        <v>2145.8888888888887</v>
      </c>
      <c r="I86" s="21">
        <f>(F86-H86)/H86</f>
        <v>1.4756899497747774E-2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3949.1</v>
      </c>
      <c r="F87" s="61">
        <v>4630.5555555555557</v>
      </c>
      <c r="G87" s="21">
        <f>(F87-E87)/E87</f>
        <v>0.17255971121408822</v>
      </c>
      <c r="H87" s="61">
        <v>4547.2222222222226</v>
      </c>
      <c r="I87" s="21">
        <f>(F87-H87)/H87</f>
        <v>1.8326206475259552E-2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1184.3333333333335</v>
      </c>
      <c r="F88" s="193">
        <v>2172.5</v>
      </c>
      <c r="G88" s="21">
        <f>(F88-E88)/E88</f>
        <v>0.83436532507739913</v>
      </c>
      <c r="H88" s="193">
        <v>2075.625</v>
      </c>
      <c r="I88" s="21">
        <f>(F88-H88)/H88</f>
        <v>4.6672688949111717E-2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885.625</v>
      </c>
      <c r="F89" s="50">
        <v>1370</v>
      </c>
      <c r="G89" s="23">
        <f>(F89-E89)/E89</f>
        <v>0.54693013408609736</v>
      </c>
      <c r="H89" s="50">
        <v>1285.7142857142858</v>
      </c>
      <c r="I89" s="23">
        <f>(F89-H89)/H89</f>
        <v>6.5555555555555506E-2</v>
      </c>
    </row>
    <row r="90" spans="1:11" ht="15.75" customHeight="1" thickBot="1" x14ac:dyDescent="0.25">
      <c r="A90" s="176" t="s">
        <v>194</v>
      </c>
      <c r="B90" s="177"/>
      <c r="C90" s="177"/>
      <c r="D90" s="178"/>
      <c r="E90" s="86">
        <f>SUM(E83:E89)</f>
        <v>19745.941666666666</v>
      </c>
      <c r="F90" s="86">
        <f>SUM(F83:F89)</f>
        <v>24952.611111111109</v>
      </c>
      <c r="G90" s="120">
        <f t="shared" ref="G90:G91" si="14">(F90-E90)/E90</f>
        <v>0.26368301559575041</v>
      </c>
      <c r="H90" s="86">
        <f>SUM(H83:H89)</f>
        <v>24656.450396825399</v>
      </c>
      <c r="I90" s="111">
        <f t="shared" ref="I90:I91" si="15">(F90-H90)/H90</f>
        <v>1.2011490280200342E-2</v>
      </c>
    </row>
    <row r="91" spans="1:11" ht="15.75" customHeight="1" thickBot="1" x14ac:dyDescent="0.25">
      <c r="A91" s="176" t="s">
        <v>195</v>
      </c>
      <c r="B91" s="177"/>
      <c r="C91" s="177"/>
      <c r="D91" s="178"/>
      <c r="E91" s="106">
        <f>SUM(E90+E81+E74+E66+E55+E47+E39+E32)</f>
        <v>352118.70485734125</v>
      </c>
      <c r="F91" s="106">
        <f>SUM(F32,F39,F47,F55,F66,F74,F81,F90)</f>
        <v>542693.11846031738</v>
      </c>
      <c r="G91" s="108">
        <f t="shared" si="14"/>
        <v>0.54122206793923711</v>
      </c>
      <c r="H91" s="106">
        <f>SUM(H32,H39,H47,H55,H66,H74,H81,H90)</f>
        <v>502151.97884920635</v>
      </c>
      <c r="I91" s="121">
        <f t="shared" si="15"/>
        <v>8.0734800057982684E-2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18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0" t="s">
        <v>3</v>
      </c>
      <c r="B13" s="170"/>
      <c r="C13" s="172" t="s">
        <v>0</v>
      </c>
      <c r="D13" s="166" t="s">
        <v>207</v>
      </c>
      <c r="E13" s="166" t="s">
        <v>208</v>
      </c>
      <c r="F13" s="166" t="s">
        <v>209</v>
      </c>
      <c r="G13" s="166" t="s">
        <v>210</v>
      </c>
      <c r="H13" s="166" t="s">
        <v>211</v>
      </c>
      <c r="I13" s="166" t="s">
        <v>212</v>
      </c>
    </row>
    <row r="14" spans="1:9" ht="24.75" customHeight="1" thickBot="1" x14ac:dyDescent="0.25">
      <c r="A14" s="171"/>
      <c r="B14" s="171"/>
      <c r="C14" s="173"/>
      <c r="D14" s="186"/>
      <c r="E14" s="186"/>
      <c r="F14" s="186"/>
      <c r="G14" s="167"/>
      <c r="H14" s="186"/>
      <c r="I14" s="186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3750</v>
      </c>
      <c r="E16" s="42">
        <v>4000</v>
      </c>
      <c r="F16" s="134">
        <v>4000</v>
      </c>
      <c r="G16" s="42">
        <v>4000</v>
      </c>
      <c r="H16" s="134">
        <v>3666</v>
      </c>
      <c r="I16" s="140">
        <v>3883.2</v>
      </c>
    </row>
    <row r="17" spans="1:9" ht="16.5" x14ac:dyDescent="0.3">
      <c r="A17" s="92"/>
      <c r="B17" s="153" t="s">
        <v>5</v>
      </c>
      <c r="C17" s="159" t="s">
        <v>164</v>
      </c>
      <c r="D17" s="93">
        <v>2500</v>
      </c>
      <c r="E17" s="46">
        <v>2500</v>
      </c>
      <c r="F17" s="93">
        <v>3000</v>
      </c>
      <c r="G17" s="46">
        <v>2500</v>
      </c>
      <c r="H17" s="93">
        <v>2000</v>
      </c>
      <c r="I17" s="142">
        <v>2500</v>
      </c>
    </row>
    <row r="18" spans="1:9" ht="16.5" x14ac:dyDescent="0.3">
      <c r="A18" s="92"/>
      <c r="B18" s="153" t="s">
        <v>6</v>
      </c>
      <c r="C18" s="159" t="s">
        <v>165</v>
      </c>
      <c r="D18" s="93">
        <v>2150</v>
      </c>
      <c r="E18" s="46">
        <v>2500</v>
      </c>
      <c r="F18" s="93">
        <v>2000</v>
      </c>
      <c r="G18" s="46">
        <v>2250</v>
      </c>
      <c r="H18" s="93">
        <v>1583</v>
      </c>
      <c r="I18" s="142">
        <v>2096.6</v>
      </c>
    </row>
    <row r="19" spans="1:9" ht="16.5" x14ac:dyDescent="0.3">
      <c r="A19" s="92"/>
      <c r="B19" s="153" t="s">
        <v>7</v>
      </c>
      <c r="C19" s="159" t="s">
        <v>166</v>
      </c>
      <c r="D19" s="93">
        <v>980</v>
      </c>
      <c r="E19" s="46">
        <v>1000</v>
      </c>
      <c r="F19" s="93">
        <v>1500</v>
      </c>
      <c r="G19" s="46">
        <v>1125</v>
      </c>
      <c r="H19" s="93">
        <v>916</v>
      </c>
      <c r="I19" s="142">
        <v>1104.2</v>
      </c>
    </row>
    <row r="20" spans="1:9" ht="16.5" x14ac:dyDescent="0.3">
      <c r="A20" s="92"/>
      <c r="B20" s="153" t="s">
        <v>8</v>
      </c>
      <c r="C20" s="159" t="s">
        <v>167</v>
      </c>
      <c r="D20" s="93">
        <v>5000</v>
      </c>
      <c r="E20" s="46">
        <v>5000</v>
      </c>
      <c r="F20" s="93">
        <v>5000</v>
      </c>
      <c r="G20" s="46">
        <v>4250</v>
      </c>
      <c r="H20" s="93">
        <v>2833</v>
      </c>
      <c r="I20" s="142">
        <v>4416.6000000000004</v>
      </c>
    </row>
    <row r="21" spans="1:9" ht="16.5" x14ac:dyDescent="0.3">
      <c r="A21" s="92"/>
      <c r="B21" s="153" t="s">
        <v>9</v>
      </c>
      <c r="C21" s="159" t="s">
        <v>168</v>
      </c>
      <c r="D21" s="93">
        <v>2250</v>
      </c>
      <c r="E21" s="46">
        <v>2500</v>
      </c>
      <c r="F21" s="93">
        <v>2500</v>
      </c>
      <c r="G21" s="46">
        <v>2000</v>
      </c>
      <c r="H21" s="93">
        <v>1250</v>
      </c>
      <c r="I21" s="142">
        <v>2100</v>
      </c>
    </row>
    <row r="22" spans="1:9" ht="16.5" x14ac:dyDescent="0.3">
      <c r="A22" s="92"/>
      <c r="B22" s="153" t="s">
        <v>10</v>
      </c>
      <c r="C22" s="159" t="s">
        <v>169</v>
      </c>
      <c r="D22" s="93">
        <v>1750</v>
      </c>
      <c r="E22" s="46">
        <v>1750</v>
      </c>
      <c r="F22" s="93">
        <v>1500</v>
      </c>
      <c r="G22" s="46">
        <v>1750</v>
      </c>
      <c r="H22" s="93">
        <v>1500</v>
      </c>
      <c r="I22" s="142">
        <v>1650</v>
      </c>
    </row>
    <row r="23" spans="1:9" ht="16.5" x14ac:dyDescent="0.3">
      <c r="A23" s="92"/>
      <c r="B23" s="153" t="s">
        <v>11</v>
      </c>
      <c r="C23" s="159" t="s">
        <v>170</v>
      </c>
      <c r="D23" s="93">
        <v>500</v>
      </c>
      <c r="E23" s="46">
        <v>500</v>
      </c>
      <c r="F23" s="93">
        <v>500</v>
      </c>
      <c r="G23" s="46">
        <v>500</v>
      </c>
      <c r="H23" s="93">
        <v>450</v>
      </c>
      <c r="I23" s="142">
        <v>490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625</v>
      </c>
      <c r="H24" s="93">
        <v>500</v>
      </c>
      <c r="I24" s="142">
        <v>531.25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625</v>
      </c>
      <c r="H25" s="93">
        <v>500</v>
      </c>
      <c r="I25" s="142">
        <v>525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500</v>
      </c>
      <c r="G26" s="46">
        <v>625</v>
      </c>
      <c r="H26" s="93">
        <v>500</v>
      </c>
      <c r="I26" s="142">
        <v>525</v>
      </c>
    </row>
    <row r="27" spans="1:9" ht="16.5" x14ac:dyDescent="0.3">
      <c r="A27" s="92"/>
      <c r="B27" s="153" t="s">
        <v>15</v>
      </c>
      <c r="C27" s="159" t="s">
        <v>174</v>
      </c>
      <c r="D27" s="93">
        <v>1750</v>
      </c>
      <c r="E27" s="46">
        <v>2000</v>
      </c>
      <c r="F27" s="93">
        <v>1500</v>
      </c>
      <c r="G27" s="46">
        <v>1750</v>
      </c>
      <c r="H27" s="93">
        <v>1083</v>
      </c>
      <c r="I27" s="142">
        <v>1616.6</v>
      </c>
    </row>
    <row r="28" spans="1:9" ht="16.5" x14ac:dyDescent="0.3">
      <c r="A28" s="92"/>
      <c r="B28" s="153" t="s">
        <v>16</v>
      </c>
      <c r="C28" s="159" t="s">
        <v>175</v>
      </c>
      <c r="D28" s="93">
        <v>500</v>
      </c>
      <c r="E28" s="46">
        <v>500</v>
      </c>
      <c r="F28" s="93">
        <v>500</v>
      </c>
      <c r="G28" s="46">
        <v>500</v>
      </c>
      <c r="H28" s="93">
        <v>500</v>
      </c>
      <c r="I28" s="142">
        <v>500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2500</v>
      </c>
      <c r="F29" s="93">
        <v>2500</v>
      </c>
      <c r="G29" s="46">
        <v>2000</v>
      </c>
      <c r="H29" s="93">
        <v>1333</v>
      </c>
      <c r="I29" s="142">
        <v>2083.25</v>
      </c>
    </row>
    <row r="30" spans="1:9" ht="16.5" x14ac:dyDescent="0.3">
      <c r="A30" s="92"/>
      <c r="B30" s="153" t="s">
        <v>18</v>
      </c>
      <c r="C30" s="159" t="s">
        <v>177</v>
      </c>
      <c r="D30" s="93">
        <v>2025</v>
      </c>
      <c r="E30" s="46">
        <v>4500</v>
      </c>
      <c r="F30" s="93">
        <v>3000</v>
      </c>
      <c r="G30" s="46">
        <v>2000</v>
      </c>
      <c r="H30" s="93">
        <v>2000</v>
      </c>
      <c r="I30" s="142">
        <v>2705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1600</v>
      </c>
      <c r="E31" s="49">
        <v>1750</v>
      </c>
      <c r="F31" s="135">
        <v>1500</v>
      </c>
      <c r="G31" s="49">
        <v>2000</v>
      </c>
      <c r="H31" s="135">
        <v>1583</v>
      </c>
      <c r="I31" s="95">
        <v>1686.6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3250</v>
      </c>
      <c r="E33" s="42">
        <v>4000</v>
      </c>
      <c r="F33" s="134">
        <v>3500</v>
      </c>
      <c r="G33" s="42">
        <v>3250</v>
      </c>
      <c r="H33" s="134">
        <v>2833</v>
      </c>
      <c r="I33" s="140">
        <v>3366.6</v>
      </c>
    </row>
    <row r="34" spans="1:9" ht="16.5" x14ac:dyDescent="0.3">
      <c r="A34" s="92"/>
      <c r="B34" s="141" t="s">
        <v>27</v>
      </c>
      <c r="C34" s="15" t="s">
        <v>180</v>
      </c>
      <c r="D34" s="93">
        <v>3250</v>
      </c>
      <c r="E34" s="46">
        <v>4000</v>
      </c>
      <c r="F34" s="93">
        <v>2000</v>
      </c>
      <c r="G34" s="46">
        <v>3250</v>
      </c>
      <c r="H34" s="93">
        <v>3000</v>
      </c>
      <c r="I34" s="142">
        <v>3100</v>
      </c>
    </row>
    <row r="35" spans="1:9" ht="16.5" x14ac:dyDescent="0.3">
      <c r="A35" s="92"/>
      <c r="B35" s="144" t="s">
        <v>28</v>
      </c>
      <c r="C35" s="15" t="s">
        <v>181</v>
      </c>
      <c r="D35" s="93">
        <v>2150</v>
      </c>
      <c r="E35" s="46">
        <v>2500</v>
      </c>
      <c r="F35" s="93">
        <v>2000</v>
      </c>
      <c r="G35" s="46">
        <v>2250</v>
      </c>
      <c r="H35" s="93">
        <v>2500</v>
      </c>
      <c r="I35" s="142">
        <v>2280</v>
      </c>
    </row>
    <row r="36" spans="1:9" ht="16.5" x14ac:dyDescent="0.3">
      <c r="A36" s="92"/>
      <c r="B36" s="141" t="s">
        <v>29</v>
      </c>
      <c r="C36" s="15" t="s">
        <v>182</v>
      </c>
      <c r="D36" s="93">
        <v>2850</v>
      </c>
      <c r="E36" s="46">
        <v>2500</v>
      </c>
      <c r="F36" s="93">
        <v>2000</v>
      </c>
      <c r="G36" s="46">
        <v>3000</v>
      </c>
      <c r="H36" s="93">
        <v>1500</v>
      </c>
      <c r="I36" s="142">
        <v>2370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3650</v>
      </c>
      <c r="E37" s="49">
        <v>3500</v>
      </c>
      <c r="F37" s="135">
        <v>4000</v>
      </c>
      <c r="G37" s="49">
        <v>4250</v>
      </c>
      <c r="H37" s="135">
        <v>3500</v>
      </c>
      <c r="I37" s="95">
        <v>3780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43000</v>
      </c>
      <c r="E39" s="42">
        <v>50000</v>
      </c>
      <c r="F39" s="42">
        <v>50000</v>
      </c>
      <c r="G39" s="42">
        <v>36500</v>
      </c>
      <c r="H39" s="42">
        <v>50000</v>
      </c>
      <c r="I39" s="140">
        <v>45900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36990</v>
      </c>
      <c r="E40" s="49">
        <v>28000</v>
      </c>
      <c r="F40" s="49">
        <v>35000</v>
      </c>
      <c r="G40" s="49">
        <v>27500</v>
      </c>
      <c r="H40" s="49">
        <v>32333</v>
      </c>
      <c r="I40" s="95">
        <v>31964.6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27-04-2020</vt:lpstr>
      <vt:lpstr>By Order</vt:lpstr>
      <vt:lpstr>All Stores</vt:lpstr>
      <vt:lpstr>'27-04-2020'!Print_Titles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2020-04-30T11:22:02Z</cp:lastPrinted>
  <dcterms:created xsi:type="dcterms:W3CDTF">2010-10-20T06:23:14Z</dcterms:created>
  <dcterms:modified xsi:type="dcterms:W3CDTF">2020-04-30T11:22:31Z</dcterms:modified>
</cp:coreProperties>
</file>