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4-05-2020" sheetId="9" r:id="rId4"/>
    <sheet name="By Order" sheetId="11" r:id="rId5"/>
    <sheet name="All Stores" sheetId="12" r:id="rId6"/>
  </sheets>
  <definedNames>
    <definedName name="_xlnm.Print_Titles" localSheetId="3">'04-05-2020'!$12:$14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4" i="11"/>
  <c r="G84" i="11"/>
  <c r="I85" i="11"/>
  <c r="G85" i="11"/>
  <c r="I86" i="11"/>
  <c r="G86" i="11"/>
  <c r="I87" i="11"/>
  <c r="G87" i="11"/>
  <c r="I89" i="11"/>
  <c r="G89" i="11"/>
  <c r="I83" i="11"/>
  <c r="G83" i="11"/>
  <c r="I79" i="11"/>
  <c r="G79" i="11"/>
  <c r="I76" i="11"/>
  <c r="G76" i="11"/>
  <c r="I77" i="11"/>
  <c r="G77" i="11"/>
  <c r="I78" i="11"/>
  <c r="G78" i="11"/>
  <c r="I80" i="11"/>
  <c r="G80" i="11"/>
  <c r="I70" i="11"/>
  <c r="G70" i="11"/>
  <c r="I68" i="11"/>
  <c r="G68" i="11"/>
  <c r="I71" i="11"/>
  <c r="G71" i="11"/>
  <c r="I72" i="11"/>
  <c r="G72" i="11"/>
  <c r="I69" i="11"/>
  <c r="G69" i="11"/>
  <c r="I73" i="11"/>
  <c r="G73" i="11"/>
  <c r="I65" i="11"/>
  <c r="G65" i="11"/>
  <c r="I62" i="11"/>
  <c r="G62" i="11"/>
  <c r="I60" i="11"/>
  <c r="G60" i="11"/>
  <c r="I64" i="11"/>
  <c r="G64" i="11"/>
  <c r="I58" i="11"/>
  <c r="G58" i="11"/>
  <c r="I57" i="11"/>
  <c r="G57" i="11"/>
  <c r="I61" i="11"/>
  <c r="G61" i="11"/>
  <c r="I63" i="11"/>
  <c r="G63" i="11"/>
  <c r="I59" i="11"/>
  <c r="G59" i="11"/>
  <c r="I54" i="11"/>
  <c r="G54" i="11"/>
  <c r="I49" i="11"/>
  <c r="G49" i="11"/>
  <c r="I53" i="11"/>
  <c r="G53" i="11"/>
  <c r="I51" i="11"/>
  <c r="G51" i="11"/>
  <c r="I52" i="11"/>
  <c r="G52" i="11"/>
  <c r="I50" i="11"/>
  <c r="G50" i="11"/>
  <c r="I46" i="11"/>
  <c r="G46" i="11"/>
  <c r="I45" i="11"/>
  <c r="G45" i="11"/>
  <c r="I41" i="11"/>
  <c r="G41" i="11"/>
  <c r="I44" i="11"/>
  <c r="G44" i="11"/>
  <c r="I43" i="11"/>
  <c r="G43" i="11"/>
  <c r="I42" i="11"/>
  <c r="G42" i="11"/>
  <c r="I34" i="11"/>
  <c r="G34" i="11"/>
  <c r="I35" i="11"/>
  <c r="G35" i="11"/>
  <c r="I36" i="11"/>
  <c r="G36" i="11"/>
  <c r="I38" i="11"/>
  <c r="G38" i="11"/>
  <c r="I37" i="11"/>
  <c r="G37" i="11"/>
  <c r="I27" i="11"/>
  <c r="G27" i="11"/>
  <c r="I29" i="11"/>
  <c r="G29" i="11"/>
  <c r="I18" i="11"/>
  <c r="G18" i="11"/>
  <c r="I31" i="11"/>
  <c r="G31" i="11"/>
  <c r="I19" i="11"/>
  <c r="G19" i="11"/>
  <c r="I22" i="11"/>
  <c r="G22" i="11"/>
  <c r="I23" i="11"/>
  <c r="G23" i="11"/>
  <c r="I17" i="11"/>
  <c r="G17" i="11"/>
  <c r="I25" i="11"/>
  <c r="G25" i="11"/>
  <c r="I28" i="11"/>
  <c r="G28" i="11"/>
  <c r="I16" i="11"/>
  <c r="G16" i="11"/>
  <c r="I24" i="11"/>
  <c r="G24" i="11"/>
  <c r="I20" i="11"/>
  <c r="G20" i="11"/>
  <c r="I30" i="11"/>
  <c r="G30" i="11"/>
  <c r="I21" i="11"/>
  <c r="G21" i="11"/>
  <c r="I26" i="11"/>
  <c r="G26" i="11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<sst xmlns="http://schemas.openxmlformats.org/spreadsheetml/2006/main" count="848" uniqueCount="225">
  <si>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</si>
  <si>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</si>
  <si>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</si>
  <si>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</si>
  <si>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</si>
  <si>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</si>
  <si>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</si>
  <si>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</si>
  <si>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</si>
  <si>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</si>
  <si>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</si>
  <si>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</si>
  <si>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</si>
  <si>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</si>
  <si>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</si>
  <si>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</si>
  <si>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</si>
  <si>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</si>
  <si>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</si>
  <si>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</si>
  <si>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</si>
  <si>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</si>
  <si>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</si>
  <si>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</si>
  <si>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</si>
  <si>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</si>
  <si>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</si>
  <si>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</si>
  <si>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</si>
  <si>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</si>
  <si>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</si>
  <si>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</si>
  <si>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</si>
  <si>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</si>
  <si>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</si>
  <si>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</si>
  <si>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</si>
  <si>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</si>
  <si>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</si>
  <si>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</si>
  <si>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</si>
  <si>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</si>
  <si>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</si>
  <si>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</si>
  <si>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</si>
  <si>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</si>
  <si>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</si>
  <si>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</si>
  <si>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</si>
  <si>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</si>
  <si>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</si>
  <si>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</si>
  <si>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</si>
  <si>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</si>
  <si>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</si>
  <si>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</si>
  <si>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</si>
  <si>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</si>
  <si>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</si>
  <si>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</si>
  <si>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</si>
  <si>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</si>
  <si>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</si>
  <si>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</si>
  <si>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</si>
  <si>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</si>
  <si>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</si>
  <si>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</si>
  <si>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</si>
  <si>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</si>
  <si>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</si>
  <si>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</si>
  <si>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</si>
  <si>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</si>
  <si>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</si>
  <si>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</si>
  <si>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</si>
  <si>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</si>
  <si>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</si>
  <si>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</si>
  <si>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</si>
  <si>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</si>
  <si>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</si>
  <si>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</si>
  <si>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</si>
  <si>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</si>
  <si>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</si>
  <si>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</si>
  <si>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</si>
  <si>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</si>
  <si>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</si>
  <si>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</si>
  <si>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</si>
  <si>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</si>
  <si>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</si>
  <si>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</si>
  <si>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</si>
  <si>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</si>
  <si>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</si>
  <si>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</si>
  <si>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</si>
  <si>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</si>
  <si>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</si>
  <si>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</si>
  <si>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</si>
  <si>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</si>
  <si>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</si>
  <si>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</si>
  <si>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</si>
  <si>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</si>
  <si>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</si>
  <si>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</si>
  <si>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</si>
  <si>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</si>
  <si>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</si>
  <si>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</si>
  <si>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</si>
  <si>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</si>
  <si>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</si>
  <si>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</si>
  <si>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</si>
  <si>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</si>
  <si>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</si>
  <si>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</si>
  <si>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</si>
  <si>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</si>
  <si>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</si>
  <si>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</si>
  <si>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</si>
  <si>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</si>
  <si>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</si>
  <si>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</si>
  <si>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</si>
  <si>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</si>
  <si>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</si>
  <si>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</si>
  <si>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</si>
  <si>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</si>
  <si>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</si>
  <si>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</si>
  <si>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</si>
  <si>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</si>
  <si>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</si>
  <si>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</si>
  <si>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</si>
  <si>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</si>
  <si>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</si>
  <si>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</si>
  <si>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</si>
  <si>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</si>
  <si>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</si>
  <si>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</si>
  <si>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</si>
  <si>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</si>
  <si>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</si>
  <si>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</si>
  <si>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</si>
  <si>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</si>
  <si>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</si>
  <si>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</si>
  <si>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</si>
  <si>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</si>
  <si>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</si>
  <si>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</si>
  <si>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</si>
  <si>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</si>
  <si>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</si>
  <si>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</si>
  <si>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</si>
  <si>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</si>
  <si>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</si>
  <si>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</si>
  <si>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</si>
  <si>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</si>
  <si>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</si>
  <si>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</si>
  <si>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</si>
  <si>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</si>
  <si>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</si>
  <si>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</si>
  <si>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</si>
  <si>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</si>
  <si>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</si>
  <si>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</si>
  <si>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</si>
  <si>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</si>
  <si>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</si>
  <si>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</si>
  <si>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</si>
  <si>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</si>
  <si>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</si>
  <si>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</si>
  <si>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</si>
  <si>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</si>
  <si>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</si>
  <si>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</si>
  <si>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</si>
  <si>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</si>
  <si>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</si>
  <si>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</si>
  <si>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</si>
  <si>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</si>
  <si>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</si>
  <si>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</si>
  <si>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</si>
  <si>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</si>
  <si>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</si>
  <si>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</si>
  <si>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</si>
  <si>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</si>
  <si>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</si>
  <si>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</si>
  <si>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</si>
  <si>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</si>
  <si>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</si>
  <si>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</si>
  <si>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</si>
  <si>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27-04-2020 (ل.ل.)</t>
  </si>
  <si>
    <t>معدل أسعار المحلات والملاحم في 27-04-2020 (ل.ل.)</t>
  </si>
  <si>
    <t>المعدل العام للأسعار في 27-04-2020  (ل.ل.)</t>
  </si>
  <si>
    <t xml:space="preserve"> التاريخ 4 أيار 2020</t>
  </si>
  <si>
    <t>معدل أسعار  السوبرماركات في 04-05-2020 (ل.ل.)</t>
  </si>
  <si>
    <t>معدل الأسعار في أيار 2019 (ل.ل.)</t>
  </si>
  <si>
    <t>المعدل العام للأسعار في 04-05-2020  (ل.ل.)</t>
  </si>
  <si>
    <t>معدل أسعار المحلات والملاحم في 04-05-2020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</si>
</sst>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2" t="s">
        <v>202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3" t="s">
        <v>3</v>
      </c>
      <c r="B12" s="169"/>
      <c r="C12" s="167" t="s">
        <v>0</v>
      </c>
      <c r="D12" s="165" t="s">
        <v>23</v>
      </c>
      <c r="E12" s="165" t="s">
        <v>222</v>
      </c>
      <c r="F12" s="165" t="s">
        <v>221</v>
      </c>
      <c r="G12" s="165" t="s">
        <v>197</v>
      </c>
      <c r="H12" s="165" t="s">
        <v>217</v>
      </c>
      <c r="I12" s="165" t="s">
        <v>187</v>
      </c>
    </row>
    <row r="13" spans="1:9" ht="38.25" customHeight="1" thickBot="1" x14ac:dyDescent="0.25">
      <c r="A13" s="164"/>
      <c r="B13" s="170"/>
      <c r="C13" s="168"/>
      <c r="D13" s="166"/>
      <c r="E13" s="166"/>
      <c r="F13" s="166"/>
      <c r="G13" s="166"/>
      <c r="H13" s="166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1485.425</v>
      </c>
      <c r="F15" s="43">
        <v>3733.8</v>
      </c>
      <c r="G15" s="45">
        <f t="shared" ref="G15:G30" si="0">(F15-E15)/E15</f>
        <v>1.5136240469899187</v>
      </c>
      <c r="H15" s="43">
        <v>3534.8</v>
      </c>
      <c r="I15" s="45">
        <f>(F15-H15)/H15</f>
        <v>5.629738599072083E-2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1440.2375</v>
      </c>
      <c r="F16" s="47">
        <v>2304.2222222222222</v>
      </c>
      <c r="G16" s="48">
        <f t="shared" si="0"/>
        <v>0.59989045016688025</v>
      </c>
      <c r="H16" s="47">
        <v>2377.5555555555557</v>
      </c>
      <c r="I16" s="44">
        <f t="shared" ref="I16:I30" si="1">(F16-H16)/H16</f>
        <v>-3.0844004112533945E-2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1634.375</v>
      </c>
      <c r="F17" s="47">
        <v>2268.8000000000002</v>
      </c>
      <c r="G17" s="48">
        <f t="shared" si="0"/>
        <v>0.38817590822179743</v>
      </c>
      <c r="H17" s="47">
        <v>2143.1111111111113</v>
      </c>
      <c r="I17" s="44">
        <f>(F17-H17)/H17</f>
        <v>5.864786395686436E-2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1010.3124999999999</v>
      </c>
      <c r="F18" s="47">
        <v>949.8</v>
      </c>
      <c r="G18" s="48">
        <f t="shared" si="0"/>
        <v>-5.989483451902252E-2</v>
      </c>
      <c r="H18" s="47">
        <v>1082.8</v>
      </c>
      <c r="I18" s="44">
        <f t="shared" si="1"/>
        <v>-0.12282970077576653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2370.3125</v>
      </c>
      <c r="F19" s="47">
        <v>4392.5</v>
      </c>
      <c r="G19" s="48">
        <f>(F19-E19)/E19</f>
        <v>0.85313117996044829</v>
      </c>
      <c r="H19" s="47">
        <v>4427.5555555555557</v>
      </c>
      <c r="I19" s="44">
        <f>(F19-H19)/H19</f>
        <v>-7.9175868299538477E-3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1342.4</v>
      </c>
      <c r="F20" s="47">
        <v>1489</v>
      </c>
      <c r="G20" s="48">
        <f t="shared" si="0"/>
        <v>0.10920738974970196</v>
      </c>
      <c r="H20" s="47">
        <v>1678.8</v>
      </c>
      <c r="I20" s="44">
        <f t="shared" si="1"/>
        <v>-0.11305694543721703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1312.3249999999998</v>
      </c>
      <c r="F21" s="47">
        <v>1928</v>
      </c>
      <c r="G21" s="48">
        <f t="shared" si="0"/>
        <v>0.46914826738803289</v>
      </c>
      <c r="H21" s="47">
        <v>1803.8</v>
      </c>
      <c r="I21" s="44">
        <f t="shared" si="1"/>
        <v>6.8854640204013773E-2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455.30837499999996</v>
      </c>
      <c r="F22" s="47">
        <v>389.5</v>
      </c>
      <c r="G22" s="48">
        <f t="shared" si="0"/>
        <v>-0.1445358324454277</v>
      </c>
      <c r="H22" s="47">
        <v>494.5</v>
      </c>
      <c r="I22" s="44">
        <f t="shared" si="1"/>
        <v>-0.21233569261880689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477.45203125</v>
      </c>
      <c r="F23" s="47">
        <v>429.5</v>
      </c>
      <c r="G23" s="48">
        <f t="shared" si="0"/>
        <v>-0.10043319142335308</v>
      </c>
      <c r="H23" s="47">
        <v>574.29999999999995</v>
      </c>
      <c r="I23" s="44">
        <f t="shared" si="1"/>
        <v>-0.25213303151662886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509.275125</v>
      </c>
      <c r="F24" s="47">
        <v>524.29999999999995</v>
      </c>
      <c r="G24" s="48">
        <f t="shared" si="0"/>
        <v>2.9502471772992943E-2</v>
      </c>
      <c r="H24" s="47">
        <v>556.79999999999995</v>
      </c>
      <c r="I24" s="44">
        <f t="shared" si="1"/>
        <v>-5.8369252873563225E-2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548.44237499999997</v>
      </c>
      <c r="F25" s="47">
        <v>499.3</v>
      </c>
      <c r="G25" s="48">
        <f t="shared" si="0"/>
        <v>-8.9603534008472555E-2</v>
      </c>
      <c r="H25" s="47">
        <v>561.79999999999995</v>
      </c>
      <c r="I25" s="44">
        <f t="shared" si="1"/>
        <v>-0.1112495550017799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1404.4749999999999</v>
      </c>
      <c r="F26" s="47">
        <v>1494.8</v>
      </c>
      <c r="G26" s="48">
        <f t="shared" si="0"/>
        <v>6.4312287509567675E-2</v>
      </c>
      <c r="H26" s="47">
        <v>1565</v>
      </c>
      <c r="I26" s="44">
        <f t="shared" si="1"/>
        <v>-4.4856230031948913E-2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529.86675000000002</v>
      </c>
      <c r="F27" s="47">
        <v>541.79999999999995</v>
      </c>
      <c r="G27" s="48">
        <f t="shared" si="0"/>
        <v>2.2521228214451898E-2</v>
      </c>
      <c r="H27" s="47">
        <v>559.29999999999995</v>
      </c>
      <c r="I27" s="44">
        <f t="shared" si="1"/>
        <v>-3.1289111389236547E-2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1206.8125</v>
      </c>
      <c r="F28" s="47">
        <v>1495</v>
      </c>
      <c r="G28" s="48">
        <f t="shared" si="0"/>
        <v>0.23880055932466726</v>
      </c>
      <c r="H28" s="47">
        <v>1665</v>
      </c>
      <c r="I28" s="44">
        <f t="shared" si="1"/>
        <v>-0.1021021021021021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1354.3104166666667</v>
      </c>
      <c r="F29" s="47">
        <v>2797</v>
      </c>
      <c r="G29" s="48">
        <f t="shared" si="0"/>
        <v>1.06525768803004</v>
      </c>
      <c r="H29" s="47">
        <v>2716.4444444444443</v>
      </c>
      <c r="I29" s="44">
        <f t="shared" si="1"/>
        <v>2.9654777486911033E-2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1154.0875000000001</v>
      </c>
      <c r="F30" s="50">
        <v>1678.8</v>
      </c>
      <c r="G30" s="51">
        <f t="shared" si="0"/>
        <v>0.45465573450886509</v>
      </c>
      <c r="H30" s="50">
        <v>1729.8</v>
      </c>
      <c r="I30" s="56">
        <f t="shared" si="1"/>
        <v>-2.9483177245924384E-2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2208.35</v>
      </c>
      <c r="F32" s="43">
        <v>2868.8</v>
      </c>
      <c r="G32" s="45">
        <f>(F32-E32)/E32</f>
        <v>0.29906944098535121</v>
      </c>
      <c r="H32" s="43">
        <v>2849.8</v>
      </c>
      <c r="I32" s="44">
        <f>(F32-H32)/H32</f>
        <v>6.6671345357568945E-3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2038.8847222222221</v>
      </c>
      <c r="F33" s="47">
        <v>3380</v>
      </c>
      <c r="G33" s="48">
        <f>(F33-E33)/E33</f>
        <v>0.65776905538635311</v>
      </c>
      <c r="H33" s="47">
        <v>3164.4444444444443</v>
      </c>
      <c r="I33" s="44">
        <f>(F33-H33)/H33</f>
        <v>6.8117977528089915E-2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1902.40625</v>
      </c>
      <c r="F34" s="47">
        <v>2364.8000000000002</v>
      </c>
      <c r="G34" s="48">
        <f>(F34-E34)/E34</f>
        <v>0.2430573122854281</v>
      </c>
      <c r="H34" s="47">
        <v>2107.8000000000002</v>
      </c>
      <c r="I34" s="44">
        <f>(F34-H34)/H34</f>
        <v>0.12192807666761551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47">
        <v>2262.5</v>
      </c>
      <c r="G35" s="48">
        <f>(F35-E35)/E35</f>
        <v>0.44821792231592944</v>
      </c>
      <c r="H35" s="47">
        <v>2337.7777777777778</v>
      </c>
      <c r="I35" s="44">
        <f>(F35-H35)/H35</f>
        <v>-3.2200570342205345E-2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1116.65425</v>
      </c>
      <c r="F36" s="50">
        <v>3144</v>
      </c>
      <c r="G36" s="51">
        <f>(F36-E36)/E36</f>
        <v>1.815553695335866</v>
      </c>
      <c r="H36" s="50">
        <v>3420</v>
      </c>
      <c r="I36" s="56">
        <f>(F36-H36)/H36</f>
        <v>-8.0701754385964913E-2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26389.941583333333</v>
      </c>
      <c r="F38" s="43">
        <v>49820.888888888891</v>
      </c>
      <c r="G38" s="45">
        <f t="shared" ref="G38:G43" si="2">(F38-E38)/E38</f>
        <v>0.88787416340297853</v>
      </c>
      <c r="H38" s="43">
        <v>46266.444444444445</v>
      </c>
      <c r="I38" s="44">
        <f t="shared" ref="I38:I43" si="3">(F38-H38)/H38</f>
        <v>7.6825537106326169E-2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15146.530555555557</v>
      </c>
      <c r="F39" s="57">
        <v>31268.666666666668</v>
      </c>
      <c r="G39" s="48">
        <f t="shared" si="2"/>
        <v>1.0644111568637555</v>
      </c>
      <c r="H39" s="57">
        <v>28193.333333333332</v>
      </c>
      <c r="I39" s="44">
        <f>(F39-H39)/H39</f>
        <v>0.10908016079451416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10476.46875</v>
      </c>
      <c r="F40" s="57">
        <v>26108.5</v>
      </c>
      <c r="G40" s="48">
        <f t="shared" si="2"/>
        <v>1.4921088033599108</v>
      </c>
      <c r="H40" s="57">
        <v>23872.5</v>
      </c>
      <c r="I40" s="44">
        <f t="shared" si="3"/>
        <v>9.366425803749083E-2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6049.9</v>
      </c>
      <c r="F41" s="47">
        <v>6390</v>
      </c>
      <c r="G41" s="48">
        <f t="shared" si="2"/>
        <v>5.6215805219921054E-2</v>
      </c>
      <c r="H41" s="47">
        <v>6450</v>
      </c>
      <c r="I41" s="44">
        <f t="shared" si="3"/>
        <v>-9.3023255813953487E-3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</v>
      </c>
      <c r="F42" s="47">
        <v>20700</v>
      </c>
      <c r="G42" s="48">
        <f t="shared" si="2"/>
        <v>1.0770620108368454</v>
      </c>
      <c r="H42" s="47">
        <v>18835.25</v>
      </c>
      <c r="I42" s="44">
        <f t="shared" si="3"/>
        <v>9.9003198789503727E-2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12878.75</v>
      </c>
      <c r="F43" s="50">
        <v>22367</v>
      </c>
      <c r="G43" s="51">
        <f t="shared" si="2"/>
        <v>0.73673687275550814</v>
      </c>
      <c r="H43" s="50">
        <v>16006.25</v>
      </c>
      <c r="I43" s="59">
        <f t="shared" si="3"/>
        <v>0.39739164388910581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5311.5277777777774</v>
      </c>
      <c r="F45" s="43">
        <v>10355.799999999999</v>
      </c>
      <c r="G45" s="45">
        <f t="shared" ref="G45:G50" si="4">(F45-E45)/E45</f>
        <v>0.94968386371362079</v>
      </c>
      <c r="H45" s="43">
        <v>10412.299999999999</v>
      </c>
      <c r="I45" s="44">
        <f t="shared" ref="I45:I50" si="5">(F45-H45)/H45</f>
        <v>-5.4262746943518729E-3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6035.333333333333</v>
      </c>
      <c r="F46" s="47">
        <v>7232.7777777777774</v>
      </c>
      <c r="G46" s="48">
        <f t="shared" si="4"/>
        <v>0.19840568503994993</v>
      </c>
      <c r="H46" s="47">
        <v>6913.8888888888887</v>
      </c>
      <c r="I46" s="87">
        <f t="shared" si="5"/>
        <v>4.6122940940136574E-2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19026.428571428572</v>
      </c>
      <c r="F47" s="47">
        <v>25120.833333333332</v>
      </c>
      <c r="G47" s="48">
        <f t="shared" si="4"/>
        <v>0.32031259776501342</v>
      </c>
      <c r="H47" s="47">
        <v>24432</v>
      </c>
      <c r="I47" s="87">
        <f t="shared" si="5"/>
        <v>2.819389871207155E-2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19135.580000000002</v>
      </c>
      <c r="F48" s="47">
        <v>27721.546666666665</v>
      </c>
      <c r="G48" s="48">
        <f t="shared" si="4"/>
        <v>0.44869121639723819</v>
      </c>
      <c r="H48" s="47">
        <v>26444.997428571423</v>
      </c>
      <c r="I48" s="87">
        <f t="shared" si="5"/>
        <v>4.8271860927316487E-2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2241.6666666666665</v>
      </c>
      <c r="F49" s="47">
        <v>2936.25</v>
      </c>
      <c r="G49" s="48">
        <f t="shared" si="4"/>
        <v>0.30985130111524173</v>
      </c>
      <c r="H49" s="47">
        <v>3002</v>
      </c>
      <c r="I49" s="44">
        <f t="shared" si="5"/>
        <v>-2.1902065289806795E-2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27836</v>
      </c>
      <c r="F50" s="50">
        <v>59554.125</v>
      </c>
      <c r="G50" s="56">
        <f t="shared" si="4"/>
        <v>1.1394641830722805</v>
      </c>
      <c r="H50" s="50">
        <v>46745.888888888891</v>
      </c>
      <c r="I50" s="59">
        <f t="shared" si="5"/>
        <v>0.2739970597533235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5080</v>
      </c>
      <c r="G52" s="45">
        <f t="shared" ref="G52:G60" si="6">(F52-E52)/E52</f>
        <v>0.35466666666666669</v>
      </c>
      <c r="H52" s="66">
        <v>4496.666666666667</v>
      </c>
      <c r="I52" s="124">
        <f t="shared" ref="I52:I60" si="7">(F52-H52)/H52</f>
        <v>0.12972572275759814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3606.1428571428573</v>
      </c>
      <c r="F53" s="70">
        <v>9342.5</v>
      </c>
      <c r="G53" s="48">
        <f t="shared" si="6"/>
        <v>1.5907182189121736</v>
      </c>
      <c r="H53" s="70">
        <v>7301.1428571428569</v>
      </c>
      <c r="I53" s="87">
        <f t="shared" si="7"/>
        <v>0.27959419268998986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2881.25</v>
      </c>
      <c r="F54" s="70">
        <v>6187.5</v>
      </c>
      <c r="G54" s="48">
        <f t="shared" si="6"/>
        <v>1.1475054229934925</v>
      </c>
      <c r="H54" s="70">
        <v>4905</v>
      </c>
      <c r="I54" s="87">
        <f t="shared" si="7"/>
        <v>0.26146788990825687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4650</v>
      </c>
      <c r="F55" s="70">
        <v>7579.333333333333</v>
      </c>
      <c r="G55" s="48">
        <f t="shared" si="6"/>
        <v>0.62996415770609315</v>
      </c>
      <c r="H55" s="70">
        <v>7999</v>
      </c>
      <c r="I55" s="87">
        <f t="shared" si="7"/>
        <v>-5.2464891444763968E-2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2026</v>
      </c>
      <c r="F56" s="104">
        <v>3772.5</v>
      </c>
      <c r="G56" s="55">
        <f t="shared" si="6"/>
        <v>0.86204343534057259</v>
      </c>
      <c r="H56" s="104">
        <v>3817.5</v>
      </c>
      <c r="I56" s="88">
        <f t="shared" si="7"/>
        <v>-1.1787819253438114E-2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3967.302083333333</v>
      </c>
      <c r="F57" s="50">
        <v>9652.875</v>
      </c>
      <c r="G57" s="51">
        <f t="shared" si="6"/>
        <v>1.4331081418155183</v>
      </c>
      <c r="H57" s="50">
        <v>7539.75</v>
      </c>
      <c r="I57" s="125">
        <f t="shared" si="7"/>
        <v>0.28026459763254752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4587.78125</v>
      </c>
      <c r="F58" s="68">
        <v>9198.3333333333339</v>
      </c>
      <c r="G58" s="44">
        <f t="shared" si="6"/>
        <v>1.0049633650979619</v>
      </c>
      <c r="H58" s="68">
        <v>7672.2222222222226</v>
      </c>
      <c r="I58" s="44">
        <f t="shared" si="7"/>
        <v>0.19891383055756701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4797</v>
      </c>
      <c r="F59" s="70">
        <v>9129.1666666666661</v>
      </c>
      <c r="G59" s="48">
        <f t="shared" si="6"/>
        <v>0.90309915919672001</v>
      </c>
      <c r="H59" s="70">
        <v>7135</v>
      </c>
      <c r="I59" s="44">
        <f t="shared" si="7"/>
        <v>0.27949077318383547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21232.5</v>
      </c>
      <c r="F60" s="73">
        <v>46171.25</v>
      </c>
      <c r="G60" s="51">
        <f t="shared" si="6"/>
        <v>1.1745555163075474</v>
      </c>
      <c r="H60" s="73">
        <v>35304.166666666664</v>
      </c>
      <c r="I60" s="51">
        <f t="shared" si="7"/>
        <v>0.30781305322790048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6326.9722222222226</v>
      </c>
      <c r="F62" s="54">
        <v>16255</v>
      </c>
      <c r="G62" s="45">
        <f t="shared" ref="G62:G67" si="8">(F62-E62)/E62</f>
        <v>1.56915937498628</v>
      </c>
      <c r="H62" s="54">
        <v>12565.625</v>
      </c>
      <c r="I62" s="44">
        <f t="shared" ref="I62:I67" si="9">(F62-H62)/H62</f>
        <v>0.29360855508579953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46491.857142857145</v>
      </c>
      <c r="F63" s="46">
        <v>52609.714285714283</v>
      </c>
      <c r="G63" s="48">
        <f t="shared" si="8"/>
        <v>0.1315898636627611</v>
      </c>
      <c r="H63" s="46">
        <v>50947.571428571428</v>
      </c>
      <c r="I63" s="44">
        <f t="shared" si="9"/>
        <v>3.2624574843045893E-2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10795.3125</v>
      </c>
      <c r="F64" s="46">
        <v>25802.875</v>
      </c>
      <c r="G64" s="48">
        <f t="shared" si="8"/>
        <v>1.390192502532928</v>
      </c>
      <c r="H64" s="46">
        <v>20727.875</v>
      </c>
      <c r="I64" s="87">
        <f t="shared" si="9"/>
        <v>0.24483937692599941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7671.625</v>
      </c>
      <c r="F65" s="46">
        <v>14802</v>
      </c>
      <c r="G65" s="48">
        <f t="shared" si="8"/>
        <v>0.92944780277972394</v>
      </c>
      <c r="H65" s="46">
        <v>13258.333333333334</v>
      </c>
      <c r="I65" s="87">
        <f t="shared" si="9"/>
        <v>0.11642991829038335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3661.7222222222222</v>
      </c>
      <c r="F66" s="46">
        <v>7078</v>
      </c>
      <c r="G66" s="48">
        <f t="shared" si="8"/>
        <v>0.93297021741439212</v>
      </c>
      <c r="H66" s="46">
        <v>7090</v>
      </c>
      <c r="I66" s="87">
        <f t="shared" si="9"/>
        <v>-1.692524682651622E-3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2940</v>
      </c>
      <c r="F67" s="58">
        <v>6225</v>
      </c>
      <c r="G67" s="51">
        <f t="shared" si="8"/>
        <v>1.1173469387755102</v>
      </c>
      <c r="H67" s="58">
        <v>5971.666666666667</v>
      </c>
      <c r="I67" s="88">
        <f t="shared" si="9"/>
        <v>4.2422550934970639E-2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3795.25</v>
      </c>
      <c r="F69" s="43">
        <v>6623.2857142857147</v>
      </c>
      <c r="G69" s="45">
        <f>(F69-E69)/E69</f>
        <v>0.74515136401705151</v>
      </c>
      <c r="H69" s="43">
        <v>5989.125</v>
      </c>
      <c r="I69" s="44">
        <f>(F69-H69)/H69</f>
        <v>0.10588536961337669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2740.375</v>
      </c>
      <c r="F70" s="47">
        <v>4737.8571428571431</v>
      </c>
      <c r="G70" s="48">
        <f>(F70-E70)/E70</f>
        <v>0.72890832198408728</v>
      </c>
      <c r="H70" s="47">
        <v>4552.1428571428569</v>
      </c>
      <c r="I70" s="44">
        <f>(F70-H70)/H70</f>
        <v>4.0797112819708263E-2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1316.0491071428571</v>
      </c>
      <c r="F71" s="47">
        <v>2012.5</v>
      </c>
      <c r="G71" s="48">
        <f>(F71-E71)/E71</f>
        <v>0.52919825641547524</v>
      </c>
      <c r="H71" s="47">
        <v>2012.5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2500.625</v>
      </c>
      <c r="F72" s="47">
        <v>3607.5555555555557</v>
      </c>
      <c r="G72" s="48">
        <f>(F72-E72)/E72</f>
        <v>0.442661556833014</v>
      </c>
      <c r="H72" s="47">
        <v>3706.3</v>
      </c>
      <c r="I72" s="44">
        <f>(F72-H72)/H72</f>
        <v>-2.6642323731064545E-2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1610.5555555555557</v>
      </c>
      <c r="F73" s="50">
        <v>3348.125</v>
      </c>
      <c r="G73" s="48">
        <f>(F73-E73)/E73</f>
        <v>1.078863401172818</v>
      </c>
      <c r="H73" s="50">
        <v>3141.1111111111113</v>
      </c>
      <c r="I73" s="59">
        <f>(F73-H73)/H73</f>
        <v>6.5904669260700321E-2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1456.6666666666667</v>
      </c>
      <c r="F75" s="43">
        <v>1871.75</v>
      </c>
      <c r="G75" s="44">
        <f t="shared" ref="G75:G81" si="10">(F75-E75)/E75</f>
        <v>0.2849542334096109</v>
      </c>
      <c r="H75" s="43">
        <v>1875.5</v>
      </c>
      <c r="I75" s="45">
        <f t="shared" ref="I75:I81" si="11">(F75-H75)/H75</f>
        <v>-1.9994668088509733E-3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1183.3333333333335</v>
      </c>
      <c r="F76" s="32">
        <v>2584.6875</v>
      </c>
      <c r="G76" s="48">
        <f t="shared" si="10"/>
        <v>1.1842429577464786</v>
      </c>
      <c r="H76" s="32">
        <v>2172.5</v>
      </c>
      <c r="I76" s="44">
        <f t="shared" si="11"/>
        <v>0.1897295742232451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907.875</v>
      </c>
      <c r="F77" s="47">
        <v>1543</v>
      </c>
      <c r="G77" s="48">
        <f t="shared" si="10"/>
        <v>0.6995731791270825</v>
      </c>
      <c r="H77" s="47">
        <v>1370</v>
      </c>
      <c r="I77" s="44">
        <f t="shared" si="11"/>
        <v>0.12627737226277372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1501.8</v>
      </c>
      <c r="F78" s="47">
        <v>2279.7777777777778</v>
      </c>
      <c r="G78" s="48">
        <f t="shared" si="10"/>
        <v>0.51803021559314011</v>
      </c>
      <c r="H78" s="47">
        <v>2177.5555555555557</v>
      </c>
      <c r="I78" s="44">
        <f t="shared" si="11"/>
        <v>4.6943565669966297E-2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1941.3</v>
      </c>
      <c r="F79" s="61">
        <v>2848.5</v>
      </c>
      <c r="G79" s="48">
        <f t="shared" si="10"/>
        <v>0.46731571627260088</v>
      </c>
      <c r="H79" s="61">
        <v>2727.5</v>
      </c>
      <c r="I79" s="44">
        <f t="shared" si="11"/>
        <v>4.4362969752520624E-2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8388.5208333333339</v>
      </c>
      <c r="F80" s="61">
        <v>9999</v>
      </c>
      <c r="G80" s="48">
        <f t="shared" si="10"/>
        <v>0.19198607223661293</v>
      </c>
      <c r="H80" s="61">
        <v>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3939.3</v>
      </c>
      <c r="F81" s="50">
        <v>5437.5555555555557</v>
      </c>
      <c r="G81" s="51">
        <f t="shared" si="10"/>
        <v>0.38033547979477456</v>
      </c>
      <c r="H81" s="50">
        <v>4630.5555555555557</v>
      </c>
      <c r="I81" s="56">
        <f t="shared" si="11"/>
        <v>0.17427714457108578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23" sqref="I23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203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3" t="s">
        <v>3</v>
      </c>
      <c r="B12" s="169"/>
      <c r="C12" s="171" t="s">
        <v>0</v>
      </c>
      <c r="D12" s="165" t="s">
        <v>23</v>
      </c>
      <c r="E12" s="165" t="s">
        <v>222</v>
      </c>
      <c r="F12" s="173" t="s">
        <v>224</v>
      </c>
      <c r="G12" s="165" t="s">
        <v>197</v>
      </c>
      <c r="H12" s="173" t="s">
        <v>218</v>
      </c>
      <c r="I12" s="165" t="s">
        <v>187</v>
      </c>
    </row>
    <row r="13" spans="1:9" ht="30.75" customHeight="1" thickBot="1" x14ac:dyDescent="0.25">
      <c r="A13" s="164"/>
      <c r="B13" s="170"/>
      <c r="C13" s="172"/>
      <c r="D13" s="166"/>
      <c r="E13" s="166"/>
      <c r="F13" s="174"/>
      <c r="G13" s="166"/>
      <c r="H13" s="174"/>
      <c r="I13" s="16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1485.425</v>
      </c>
      <c r="F15" s="83">
        <v>3483.2</v>
      </c>
      <c r="G15" s="44">
        <f>(F15-E15)/E15</f>
        <v>1.3449181210764596</v>
      </c>
      <c r="H15" s="83">
        <v>3883.2</v>
      </c>
      <c r="I15" s="126">
        <f>(F15-H15)/H15</f>
        <v>-0.10300782859497322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1440.2375</v>
      </c>
      <c r="F16" s="83">
        <v>2300</v>
      </c>
      <c r="G16" s="48">
        <f t="shared" ref="G16:G39" si="0">(F16-E16)/E16</f>
        <v>0.59695883491438051</v>
      </c>
      <c r="H16" s="83">
        <v>2500</v>
      </c>
      <c r="I16" s="48">
        <f>(F16-H16)/H16</f>
        <v>-0.08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1634.375</v>
      </c>
      <c r="F17" s="83">
        <v>2016.6</v>
      </c>
      <c r="G17" s="48">
        <f t="shared" si="0"/>
        <v>0.23386615678776285</v>
      </c>
      <c r="H17" s="83">
        <v>2096.6</v>
      </c>
      <c r="I17" s="48">
        <f t="shared" ref="I17:I29" si="1">(F17-H17)/H17</f>
        <v>-3.8157016121339316E-2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1010.3124999999999</v>
      </c>
      <c r="F18" s="83">
        <v>1100</v>
      </c>
      <c r="G18" s="48">
        <f t="shared" si="0"/>
        <v>8.877203835446966E-2</v>
      </c>
      <c r="H18" s="83">
        <v>1104.2</v>
      </c>
      <c r="I18" s="48">
        <f t="shared" si="1"/>
        <v>-3.8036587574715136E-3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2370.3125</v>
      </c>
      <c r="F19" s="83">
        <v>4066.6</v>
      </c>
      <c r="G19" s="48">
        <f t="shared" si="0"/>
        <v>0.71563876071193144</v>
      </c>
      <c r="H19" s="83">
        <v>4416.6000000000004</v>
      </c>
      <c r="I19" s="48">
        <f t="shared" si="1"/>
        <v>-7.9246479192138841E-2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1342.4</v>
      </c>
      <c r="F20" s="83">
        <v>1716.6</v>
      </c>
      <c r="G20" s="48">
        <f t="shared" si="0"/>
        <v>0.27875446960667444</v>
      </c>
      <c r="H20" s="83">
        <v>2100</v>
      </c>
      <c r="I20" s="48">
        <f t="shared" si="1"/>
        <v>-0.18257142857142861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1312.3249999999998</v>
      </c>
      <c r="F21" s="83">
        <v>1541.6</v>
      </c>
      <c r="G21" s="48">
        <f t="shared" si="0"/>
        <v>0.17470900882022375</v>
      </c>
      <c r="H21" s="83">
        <v>1650</v>
      </c>
      <c r="I21" s="48">
        <f t="shared" si="1"/>
        <v>-6.5696969696969754E-2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455.30837499999996</v>
      </c>
      <c r="F22" s="83">
        <v>558.33400000000006</v>
      </c>
      <c r="G22" s="48">
        <f t="shared" si="0"/>
        <v>0.22627658671993484</v>
      </c>
      <c r="H22" s="83">
        <v>490</v>
      </c>
      <c r="I22" s="48">
        <f t="shared" si="1"/>
        <v>0.13945714285714297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477.45203125</v>
      </c>
      <c r="F23" s="83">
        <v>531.25</v>
      </c>
      <c r="G23" s="48">
        <f t="shared" si="0"/>
        <v>0.11267722248275595</v>
      </c>
      <c r="H23" s="83">
        <v>531.25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509.275125</v>
      </c>
      <c r="F24" s="83">
        <v>508.334</v>
      </c>
      <c r="G24" s="48">
        <f t="shared" si="0"/>
        <v>-1.8479697000712524E-3</v>
      </c>
      <c r="H24" s="83">
        <v>525</v>
      </c>
      <c r="I24" s="48">
        <f t="shared" si="1"/>
        <v>-3.1744761904761901E-2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548.44237499999997</v>
      </c>
      <c r="F25" s="83">
        <v>533.33400000000006</v>
      </c>
      <c r="G25" s="48">
        <f t="shared" si="0"/>
        <v>-2.7547789318795635E-2</v>
      </c>
      <c r="H25" s="83">
        <v>525</v>
      </c>
      <c r="I25" s="48">
        <f t="shared" si="1"/>
        <v>1.587428571428583E-2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1404.4749999999999</v>
      </c>
      <c r="F26" s="83">
        <v>1400</v>
      </c>
      <c r="G26" s="48">
        <f t="shared" si="0"/>
        <v>-3.1862439701667239E-3</v>
      </c>
      <c r="H26" s="83">
        <v>1616.6</v>
      </c>
      <c r="I26" s="48">
        <f t="shared" si="1"/>
        <v>-0.13398490659408629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529.86675000000002</v>
      </c>
      <c r="F27" s="83">
        <v>558.33400000000006</v>
      </c>
      <c r="G27" s="48">
        <f t="shared" si="0"/>
        <v>5.3725299804148939E-2</v>
      </c>
      <c r="H27" s="83">
        <v>500</v>
      </c>
      <c r="I27" s="48">
        <f t="shared" si="1"/>
        <v>0.11666800000000012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1206.8125</v>
      </c>
      <c r="F28" s="83">
        <v>1833.3333333333333</v>
      </c>
      <c r="G28" s="48">
        <f t="shared" si="0"/>
        <v>0.51915341723203334</v>
      </c>
      <c r="H28" s="83">
        <v>2083.25</v>
      </c>
      <c r="I28" s="48">
        <f t="shared" si="1"/>
        <v>-0.11996479859194371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1354.3104166666667</v>
      </c>
      <c r="F29" s="83">
        <v>2650</v>
      </c>
      <c r="G29" s="48">
        <f t="shared" si="0"/>
        <v>0.95671536406135349</v>
      </c>
      <c r="H29" s="83">
        <v>2705</v>
      </c>
      <c r="I29" s="48">
        <f t="shared" si="1"/>
        <v>-2.0332717190388171E-2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1154.0875000000001</v>
      </c>
      <c r="F30" s="94">
        <v>1650</v>
      </c>
      <c r="G30" s="51">
        <f t="shared" si="0"/>
        <v>0.42970095421707616</v>
      </c>
      <c r="H30" s="94">
        <v>1686.6</v>
      </c>
      <c r="I30" s="51">
        <f>(F30-H30)/H30</f>
        <v>-2.1700462468872236E-2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2208.35</v>
      </c>
      <c r="F32" s="83">
        <v>3700</v>
      </c>
      <c r="G32" s="44">
        <f t="shared" si="0"/>
        <v>0.67545905313922161</v>
      </c>
      <c r="H32" s="83">
        <v>3366.6</v>
      </c>
      <c r="I32" s="45">
        <f>(F32-H32)/H32</f>
        <v>9.9031663993346439E-2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2038.8847222222221</v>
      </c>
      <c r="F33" s="83">
        <v>3433.2</v>
      </c>
      <c r="G33" s="48">
        <f t="shared" si="0"/>
        <v>0.68386175176107311</v>
      </c>
      <c r="H33" s="83">
        <v>3100</v>
      </c>
      <c r="I33" s="48">
        <f>(F33-H33)/H33</f>
        <v>0.10748387096774188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1902.40625</v>
      </c>
      <c r="F34" s="83">
        <v>2125</v>
      </c>
      <c r="G34" s="48">
        <f>(F34-E34)/E34</f>
        <v>0.11700642278693102</v>
      </c>
      <c r="H34" s="83">
        <v>2280</v>
      </c>
      <c r="I34" s="48">
        <f>(F34-H34)/H34</f>
        <v>-6.798245614035088E-2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83">
        <v>2250</v>
      </c>
      <c r="G35" s="48">
        <f t="shared" si="0"/>
        <v>0.44021671832523368</v>
      </c>
      <c r="H35" s="83">
        <v>2370</v>
      </c>
      <c r="I35" s="48">
        <f>(F35-H35)/H35</f>
        <v>-5.0632911392405063E-2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1116.65425</v>
      </c>
      <c r="F36" s="83">
        <v>3333.2</v>
      </c>
      <c r="G36" s="55">
        <f t="shared" si="0"/>
        <v>1.9849884151696908</v>
      </c>
      <c r="H36" s="83">
        <v>3780</v>
      </c>
      <c r="I36" s="48">
        <f>(F36-H36)/H36</f>
        <v>-0.11820105820105825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26389.941583333333</v>
      </c>
      <c r="F38" s="84">
        <v>46400</v>
      </c>
      <c r="G38" s="45">
        <f t="shared" si="0"/>
        <v>0.75824565027851731</v>
      </c>
      <c r="H38" s="84">
        <v>45900</v>
      </c>
      <c r="I38" s="45">
        <f>(F38-H38)/H38</f>
        <v>1.0893246187363835E-2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15146.530555555557</v>
      </c>
      <c r="F39" s="85">
        <v>31798</v>
      </c>
      <c r="G39" s="51">
        <f t="shared" si="0"/>
        <v>1.0993586540078575</v>
      </c>
      <c r="H39" s="85">
        <v>31964.6</v>
      </c>
      <c r="I39" s="51">
        <f>(F39-H39)/H39</f>
        <v>-5.2120157924703753E-3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21" zoomScaleNormal="100" workbookViewId="0">
      <selection activeCell="I40" sqref="I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2" t="s">
        <v>204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3" t="s">
        <v>3</v>
      </c>
      <c r="B12" s="169"/>
      <c r="C12" s="171" t="s">
        <v>0</v>
      </c>
      <c r="D12" s="165" t="s">
        <v>221</v>
      </c>
      <c r="E12" s="173" t="s">
        <v>224</v>
      </c>
      <c r="F12" s="180" t="s">
        <v>186</v>
      </c>
      <c r="G12" s="165" t="s">
        <v>222</v>
      </c>
      <c r="H12" s="182" t="s">
        <v>223</v>
      </c>
      <c r="I12" s="178" t="s">
        <v>196</v>
      </c>
    </row>
    <row r="13" spans="1:9" ht="39.75" customHeight="1" thickBot="1" x14ac:dyDescent="0.25">
      <c r="A13" s="164"/>
      <c r="B13" s="170"/>
      <c r="C13" s="172"/>
      <c r="D13" s="166"/>
      <c r="E13" s="174"/>
      <c r="F13" s="181"/>
      <c r="G13" s="166"/>
      <c r="H13" s="183"/>
      <c r="I13" s="179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3733.8</v>
      </c>
      <c r="E15" s="83">
        <v>3483.2</v>
      </c>
      <c r="F15" s="67">
        <f t="shared" ref="F15:F30" si="0">D15-E15</f>
        <v>250.60000000000036</v>
      </c>
      <c r="G15" s="42">
        <v>1485.425</v>
      </c>
      <c r="H15" s="66">
        <f>AVERAGE(D15:E15)</f>
        <v>3608.5</v>
      </c>
      <c r="I15" s="69">
        <f>(H15-G15)/G15</f>
        <v>1.429271084033189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2304.2222222222222</v>
      </c>
      <c r="E16" s="83">
        <v>2300</v>
      </c>
      <c r="F16" s="71">
        <f t="shared" si="0"/>
        <v>4.2222222222221717</v>
      </c>
      <c r="G16" s="46">
        <v>1440.2375</v>
      </c>
      <c r="H16" s="68">
        <f t="shared" ref="H16:H30" si="1">AVERAGE(D16:E16)</f>
        <v>2302.1111111111113</v>
      </c>
      <c r="I16" s="72">
        <f t="shared" ref="I16:I39" si="2">(H16-G16)/G16</f>
        <v>0.59842464254063055</v>
      </c>
    </row>
    <row r="17" spans="1:9" ht="16.5" x14ac:dyDescent="0.3">
      <c r="A17" s="37"/>
      <c r="B17" s="34" t="s">
        <v>6</v>
      </c>
      <c r="C17" s="15" t="s">
        <v>165</v>
      </c>
      <c r="D17" s="47">
        <v>2268.8000000000002</v>
      </c>
      <c r="E17" s="83">
        <v>2016.6</v>
      </c>
      <c r="F17" s="71">
        <f t="shared" si="0"/>
        <v>252.20000000000027</v>
      </c>
      <c r="G17" s="46">
        <v>1634.375</v>
      </c>
      <c r="H17" s="68">
        <f t="shared" si="1"/>
        <v>2142.6999999999998</v>
      </c>
      <c r="I17" s="72">
        <f t="shared" si="2"/>
        <v>0.31102103250478003</v>
      </c>
    </row>
    <row r="18" spans="1:9" ht="16.5" x14ac:dyDescent="0.3">
      <c r="A18" s="37"/>
      <c r="B18" s="34" t="s">
        <v>7</v>
      </c>
      <c r="C18" s="15" t="s">
        <v>166</v>
      </c>
      <c r="D18" s="47">
        <v>949.8</v>
      </c>
      <c r="E18" s="83">
        <v>1100</v>
      </c>
      <c r="F18" s="71">
        <f t="shared" si="0"/>
        <v>-150.20000000000005</v>
      </c>
      <c r="G18" s="46">
        <v>1010.3124999999999</v>
      </c>
      <c r="H18" s="68">
        <f t="shared" si="1"/>
        <v>1024.9000000000001</v>
      </c>
      <c r="I18" s="72">
        <f t="shared" si="2"/>
        <v>1.4438601917723681E-2</v>
      </c>
    </row>
    <row r="19" spans="1:9" ht="16.5" x14ac:dyDescent="0.3">
      <c r="A19" s="37"/>
      <c r="B19" s="34" t="s">
        <v>8</v>
      </c>
      <c r="C19" s="15" t="s">
        <v>167</v>
      </c>
      <c r="D19" s="47">
        <v>4392.5</v>
      </c>
      <c r="E19" s="83">
        <v>4066.6</v>
      </c>
      <c r="F19" s="71">
        <f t="shared" si="0"/>
        <v>325.90000000000009</v>
      </c>
      <c r="G19" s="46">
        <v>2370.3125</v>
      </c>
      <c r="H19" s="68">
        <f t="shared" si="1"/>
        <v>4229.55</v>
      </c>
      <c r="I19" s="72">
        <f t="shared" si="2"/>
        <v>0.78438497033618992</v>
      </c>
    </row>
    <row r="20" spans="1:9" ht="16.5" x14ac:dyDescent="0.3">
      <c r="A20" s="37"/>
      <c r="B20" s="34" t="s">
        <v>9</v>
      </c>
      <c r="C20" s="15" t="s">
        <v>168</v>
      </c>
      <c r="D20" s="47">
        <v>1489</v>
      </c>
      <c r="E20" s="83">
        <v>1716.6</v>
      </c>
      <c r="F20" s="71">
        <f t="shared" si="0"/>
        <v>-227.59999999999991</v>
      </c>
      <c r="G20" s="46">
        <v>1342.4</v>
      </c>
      <c r="H20" s="68">
        <f t="shared" si="1"/>
        <v>1602.8</v>
      </c>
      <c r="I20" s="72">
        <f t="shared" si="2"/>
        <v>0.1939809296781882</v>
      </c>
    </row>
    <row r="21" spans="1:9" ht="16.5" x14ac:dyDescent="0.3">
      <c r="A21" s="37"/>
      <c r="B21" s="34" t="s">
        <v>10</v>
      </c>
      <c r="C21" s="15" t="s">
        <v>169</v>
      </c>
      <c r="D21" s="47">
        <v>1928</v>
      </c>
      <c r="E21" s="83">
        <v>1541.6</v>
      </c>
      <c r="F21" s="71">
        <f t="shared" si="0"/>
        <v>386.40000000000009</v>
      </c>
      <c r="G21" s="46">
        <v>1312.3249999999998</v>
      </c>
      <c r="H21" s="68">
        <f t="shared" si="1"/>
        <v>1734.8</v>
      </c>
      <c r="I21" s="72">
        <f t="shared" si="2"/>
        <v>0.32192863810412831</v>
      </c>
    </row>
    <row r="22" spans="1:9" ht="16.5" x14ac:dyDescent="0.3">
      <c r="A22" s="37"/>
      <c r="B22" s="34" t="s">
        <v>11</v>
      </c>
      <c r="C22" s="15" t="s">
        <v>170</v>
      </c>
      <c r="D22" s="47">
        <v>389.5</v>
      </c>
      <c r="E22" s="83">
        <v>558.33400000000006</v>
      </c>
      <c r="F22" s="71">
        <f t="shared" si="0"/>
        <v>-168.83400000000006</v>
      </c>
      <c r="G22" s="46">
        <v>455.30837499999996</v>
      </c>
      <c r="H22" s="68">
        <f t="shared" si="1"/>
        <v>473.91700000000003</v>
      </c>
      <c r="I22" s="72">
        <f t="shared" si="2"/>
        <v>4.0870377137253576E-2</v>
      </c>
    </row>
    <row r="23" spans="1:9" ht="16.5" x14ac:dyDescent="0.3">
      <c r="A23" s="37"/>
      <c r="B23" s="34" t="s">
        <v>12</v>
      </c>
      <c r="C23" s="15" t="s">
        <v>171</v>
      </c>
      <c r="D23" s="47">
        <v>429.5</v>
      </c>
      <c r="E23" s="83">
        <v>531.25</v>
      </c>
      <c r="F23" s="71">
        <f t="shared" si="0"/>
        <v>-101.75</v>
      </c>
      <c r="G23" s="46">
        <v>477.45203125</v>
      </c>
      <c r="H23" s="68">
        <f t="shared" si="1"/>
        <v>480.375</v>
      </c>
      <c r="I23" s="72">
        <f t="shared" si="2"/>
        <v>6.1220155297014361E-3</v>
      </c>
    </row>
    <row r="24" spans="1:9" ht="16.5" x14ac:dyDescent="0.3">
      <c r="A24" s="37"/>
      <c r="B24" s="34" t="s">
        <v>13</v>
      </c>
      <c r="C24" s="15" t="s">
        <v>172</v>
      </c>
      <c r="D24" s="47">
        <v>524.29999999999995</v>
      </c>
      <c r="E24" s="83">
        <v>508.334</v>
      </c>
      <c r="F24" s="71">
        <f t="shared" si="0"/>
        <v>15.965999999999951</v>
      </c>
      <c r="G24" s="46">
        <v>509.275125</v>
      </c>
      <c r="H24" s="68">
        <f t="shared" si="1"/>
        <v>516.31700000000001</v>
      </c>
      <c r="I24" s="72">
        <f t="shared" si="2"/>
        <v>1.3827251036460901E-2</v>
      </c>
    </row>
    <row r="25" spans="1:9" ht="16.5" x14ac:dyDescent="0.3">
      <c r="A25" s="37"/>
      <c r="B25" s="34" t="s">
        <v>14</v>
      </c>
      <c r="C25" s="15" t="s">
        <v>173</v>
      </c>
      <c r="D25" s="47">
        <v>499.3</v>
      </c>
      <c r="E25" s="83">
        <v>533.33400000000006</v>
      </c>
      <c r="F25" s="71">
        <f t="shared" si="0"/>
        <v>-34.034000000000049</v>
      </c>
      <c r="G25" s="46">
        <v>548.44237499999997</v>
      </c>
      <c r="H25" s="68">
        <f t="shared" si="1"/>
        <v>516.31700000000001</v>
      </c>
      <c r="I25" s="72">
        <f t="shared" si="2"/>
        <v>-5.8575661663634149E-2</v>
      </c>
    </row>
    <row r="26" spans="1:9" ht="16.5" x14ac:dyDescent="0.3">
      <c r="A26" s="37"/>
      <c r="B26" s="34" t="s">
        <v>15</v>
      </c>
      <c r="C26" s="15" t="s">
        <v>174</v>
      </c>
      <c r="D26" s="47">
        <v>1494.8</v>
      </c>
      <c r="E26" s="83">
        <v>1400</v>
      </c>
      <c r="F26" s="71">
        <f t="shared" si="0"/>
        <v>94.799999999999955</v>
      </c>
      <c r="G26" s="46">
        <v>1404.4749999999999</v>
      </c>
      <c r="H26" s="68">
        <f t="shared" si="1"/>
        <v>1447.4</v>
      </c>
      <c r="I26" s="72">
        <f t="shared" si="2"/>
        <v>3.0563021769700553E-2</v>
      </c>
    </row>
    <row r="27" spans="1:9" ht="16.5" x14ac:dyDescent="0.3">
      <c r="A27" s="37"/>
      <c r="B27" s="34" t="s">
        <v>16</v>
      </c>
      <c r="C27" s="15" t="s">
        <v>175</v>
      </c>
      <c r="D27" s="47">
        <v>541.79999999999995</v>
      </c>
      <c r="E27" s="83">
        <v>558.33400000000006</v>
      </c>
      <c r="F27" s="71">
        <f t="shared" si="0"/>
        <v>-16.534000000000106</v>
      </c>
      <c r="G27" s="46">
        <v>529.86675000000002</v>
      </c>
      <c r="H27" s="68">
        <f t="shared" si="1"/>
        <v>550.06700000000001</v>
      </c>
      <c r="I27" s="72">
        <f t="shared" si="2"/>
        <v>3.8123264009300419E-2</v>
      </c>
    </row>
    <row r="28" spans="1:9" ht="16.5" x14ac:dyDescent="0.3">
      <c r="A28" s="37"/>
      <c r="B28" s="34" t="s">
        <v>17</v>
      </c>
      <c r="C28" s="15" t="s">
        <v>176</v>
      </c>
      <c r="D28" s="47">
        <v>1495</v>
      </c>
      <c r="E28" s="83">
        <v>1833.3333333333333</v>
      </c>
      <c r="F28" s="71">
        <f t="shared" si="0"/>
        <v>-338.33333333333326</v>
      </c>
      <c r="G28" s="46">
        <v>1206.8125</v>
      </c>
      <c r="H28" s="68">
        <f t="shared" si="1"/>
        <v>1664.1666666666665</v>
      </c>
      <c r="I28" s="72">
        <f t="shared" si="2"/>
        <v>0.37897698827835019</v>
      </c>
    </row>
    <row r="29" spans="1:9" ht="16.5" x14ac:dyDescent="0.3">
      <c r="A29" s="37"/>
      <c r="B29" s="34" t="s">
        <v>18</v>
      </c>
      <c r="C29" s="15" t="s">
        <v>177</v>
      </c>
      <c r="D29" s="47">
        <v>2797</v>
      </c>
      <c r="E29" s="83">
        <v>2650</v>
      </c>
      <c r="F29" s="71">
        <f t="shared" si="0"/>
        <v>147</v>
      </c>
      <c r="G29" s="46">
        <v>1354.3104166666667</v>
      </c>
      <c r="H29" s="68">
        <f t="shared" si="1"/>
        <v>2723.5</v>
      </c>
      <c r="I29" s="72">
        <f t="shared" si="2"/>
        <v>1.0109865260456967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1678.8</v>
      </c>
      <c r="E30" s="94">
        <v>1650</v>
      </c>
      <c r="F30" s="74">
        <f t="shared" si="0"/>
        <v>28.799999999999955</v>
      </c>
      <c r="G30" s="49">
        <v>1154.0875000000001</v>
      </c>
      <c r="H30" s="106">
        <f t="shared" si="1"/>
        <v>1664.4</v>
      </c>
      <c r="I30" s="75">
        <f t="shared" si="2"/>
        <v>0.44217834436297071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2868.8</v>
      </c>
      <c r="E32" s="83">
        <v>3700</v>
      </c>
      <c r="F32" s="67">
        <f>D32-E32</f>
        <v>-831.19999999999982</v>
      </c>
      <c r="G32" s="54">
        <v>2208.35</v>
      </c>
      <c r="H32" s="68">
        <f>AVERAGE(D32:E32)</f>
        <v>3284.4</v>
      </c>
      <c r="I32" s="78">
        <f t="shared" si="2"/>
        <v>0.48726424706228644</v>
      </c>
    </row>
    <row r="33" spans="1:9" ht="16.5" x14ac:dyDescent="0.3">
      <c r="A33" s="37"/>
      <c r="B33" s="34" t="s">
        <v>27</v>
      </c>
      <c r="C33" s="15" t="s">
        <v>180</v>
      </c>
      <c r="D33" s="47">
        <v>3380</v>
      </c>
      <c r="E33" s="83">
        <v>3433.2</v>
      </c>
      <c r="F33" s="79">
        <f>D33-E33</f>
        <v>-53.199999999999818</v>
      </c>
      <c r="G33" s="46">
        <v>2038.8847222222221</v>
      </c>
      <c r="H33" s="68">
        <f>AVERAGE(D33:E33)</f>
        <v>3406.6</v>
      </c>
      <c r="I33" s="72">
        <f t="shared" si="2"/>
        <v>0.67081540357371305</v>
      </c>
    </row>
    <row r="34" spans="1:9" ht="16.5" x14ac:dyDescent="0.3">
      <c r="A34" s="37"/>
      <c r="B34" s="39" t="s">
        <v>28</v>
      </c>
      <c r="C34" s="15" t="s">
        <v>181</v>
      </c>
      <c r="D34" s="47">
        <v>2364.8000000000002</v>
      </c>
      <c r="E34" s="83">
        <v>2125</v>
      </c>
      <c r="F34" s="71">
        <f>D34-E34</f>
        <v>239.80000000000018</v>
      </c>
      <c r="G34" s="46">
        <v>1902.40625</v>
      </c>
      <c r="H34" s="68">
        <f>AVERAGE(D34:E34)</f>
        <v>2244.9</v>
      </c>
      <c r="I34" s="72">
        <f t="shared" si="2"/>
        <v>0.18003186753617956</v>
      </c>
    </row>
    <row r="35" spans="1:9" ht="16.5" x14ac:dyDescent="0.3">
      <c r="A35" s="37"/>
      <c r="B35" s="34" t="s">
        <v>29</v>
      </c>
      <c r="C35" s="15" t="s">
        <v>182</v>
      </c>
      <c r="D35" s="47">
        <v>2262.5</v>
      </c>
      <c r="E35" s="83">
        <v>2250</v>
      </c>
      <c r="F35" s="79">
        <f>D35-E35</f>
        <v>12.5</v>
      </c>
      <c r="G35" s="46">
        <v>1562.264880952381</v>
      </c>
      <c r="H35" s="68">
        <f>AVERAGE(D35:E35)</f>
        <v>2256.25</v>
      </c>
      <c r="I35" s="72">
        <f t="shared" si="2"/>
        <v>0.44421732032058159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3144</v>
      </c>
      <c r="E36" s="83">
        <v>3333.2</v>
      </c>
      <c r="F36" s="71">
        <f>D36-E36</f>
        <v>-189.19999999999982</v>
      </c>
      <c r="G36" s="49">
        <v>1116.65425</v>
      </c>
      <c r="H36" s="68">
        <f>AVERAGE(D36:E36)</f>
        <v>3238.6</v>
      </c>
      <c r="I36" s="80">
        <f t="shared" si="2"/>
        <v>1.9002710552527784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49820.888888888891</v>
      </c>
      <c r="E38" s="84">
        <v>46400</v>
      </c>
      <c r="F38" s="67">
        <f>D38-E38</f>
        <v>3420.8888888888905</v>
      </c>
      <c r="G38" s="46">
        <v>26389.941583333333</v>
      </c>
      <c r="H38" s="67">
        <f>AVERAGE(D38:E38)</f>
        <v>48110.444444444445</v>
      </c>
      <c r="I38" s="78">
        <f t="shared" si="2"/>
        <v>0.82305990684074792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31268.666666666668</v>
      </c>
      <c r="E39" s="85">
        <v>31798</v>
      </c>
      <c r="F39" s="74">
        <f>D39-E39</f>
        <v>-529.33333333333212</v>
      </c>
      <c r="G39" s="46">
        <v>15146.530555555557</v>
      </c>
      <c r="H39" s="81">
        <f>AVERAGE(D39:E39)</f>
        <v>31533.333333333336</v>
      </c>
      <c r="I39" s="75">
        <f t="shared" si="2"/>
        <v>1.0818849054358066</v>
      </c>
    </row>
    <row r="40" spans="1:9" ht="15.75" customHeight="1" thickBot="1" x14ac:dyDescent="0.25">
      <c r="A40" s="175"/>
      <c r="B40" s="176"/>
      <c r="C40" s="177"/>
      <c r="D40" s="86">
        <f>SUM(D15:D39)</f>
        <v>122025.77777777778</v>
      </c>
      <c r="E40" s="86">
        <f>SUM(E15:E39)</f>
        <v>119486.91933333332</v>
      </c>
      <c r="F40" s="86">
        <f>SUM(F15:F39)</f>
        <v>2538.8584444444487</v>
      </c>
      <c r="G40" s="86">
        <f>SUM(G15:G39)</f>
        <v>68600.449814980166</v>
      </c>
      <c r="H40" s="86">
        <f>AVERAGE(D40:E40)</f>
        <v>120756.34855555555</v>
      </c>
      <c r="I40" s="75">
        <f>(H40-G40)/G40</f>
        <v>0.76028508386232463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3" t="s">
        <v>3</v>
      </c>
      <c r="B13" s="169"/>
      <c r="C13" s="171" t="s">
        <v>0</v>
      </c>
      <c r="D13" s="165" t="s">
        <v>23</v>
      </c>
      <c r="E13" s="165" t="s">
        <v>222</v>
      </c>
      <c r="F13" s="182" t="s">
        <v>223</v>
      </c>
      <c r="G13" s="165" t="s">
        <v>197</v>
      </c>
      <c r="H13" s="182" t="s">
        <v>219</v>
      </c>
      <c r="I13" s="165" t="s">
        <v>187</v>
      </c>
    </row>
    <row r="14" spans="1:9" ht="33.75" customHeight="1" thickBot="1" x14ac:dyDescent="0.25">
      <c r="A14" s="164"/>
      <c r="B14" s="170"/>
      <c r="C14" s="172"/>
      <c r="D14" s="185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1485.425</v>
      </c>
      <c r="F16" s="42">
        <v>3608.5</v>
      </c>
      <c r="G16" s="21">
        <f>(F16-E16)/E16</f>
        <v>1.429271084033189</v>
      </c>
      <c r="H16" s="42">
        <v>3709</v>
      </c>
      <c r="I16" s="21">
        <f>(F16-H16)/H16</f>
        <v>-2.7096252359126449E-2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1440.2375</v>
      </c>
      <c r="F17" s="46">
        <v>2302.1111111111113</v>
      </c>
      <c r="G17" s="21">
        <f t="shared" ref="G17:G80" si="0">(F17-E17)/E17</f>
        <v>0.59842464254063055</v>
      </c>
      <c r="H17" s="46">
        <v>2438.7777777777778</v>
      </c>
      <c r="I17" s="21">
        <f>(F17-H17)/H17</f>
        <v>-5.603899949883815E-2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1634.375</v>
      </c>
      <c r="F18" s="46">
        <v>2142.6999999999998</v>
      </c>
      <c r="G18" s="21">
        <f t="shared" si="0"/>
        <v>0.31102103250478003</v>
      </c>
      <c r="H18" s="46">
        <v>2119.8555555555558</v>
      </c>
      <c r="I18" s="21">
        <f t="shared" ref="I18:I31" si="1">(F18-H18)/H18</f>
        <v>1.0776415583870798E-2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1010.3124999999999</v>
      </c>
      <c r="F19" s="46">
        <v>1024.9000000000001</v>
      </c>
      <c r="G19" s="21">
        <f t="shared" si="0"/>
        <v>1.4438601917723681E-2</v>
      </c>
      <c r="H19" s="46">
        <v>1093.5</v>
      </c>
      <c r="I19" s="21">
        <f t="shared" si="1"/>
        <v>-6.2734339277549067E-2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2370.3125</v>
      </c>
      <c r="F20" s="46">
        <v>4229.55</v>
      </c>
      <c r="G20" s="21">
        <f>(F20-E20)/E20</f>
        <v>0.78438497033618992</v>
      </c>
      <c r="H20" s="46">
        <v>4422.0777777777785</v>
      </c>
      <c r="I20" s="21">
        <f t="shared" si="1"/>
        <v>-4.3537854251520888E-2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1342.4</v>
      </c>
      <c r="F21" s="46">
        <v>1602.8</v>
      </c>
      <c r="G21" s="21">
        <f t="shared" si="0"/>
        <v>0.1939809296781882</v>
      </c>
      <c r="H21" s="46">
        <v>1889.4</v>
      </c>
      <c r="I21" s="21">
        <f t="shared" si="1"/>
        <v>-0.15168836667725211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1312.3249999999998</v>
      </c>
      <c r="F22" s="46">
        <v>1734.8</v>
      </c>
      <c r="G22" s="21">
        <f t="shared" si="0"/>
        <v>0.32192863810412831</v>
      </c>
      <c r="H22" s="46">
        <v>1726.9</v>
      </c>
      <c r="I22" s="21">
        <f t="shared" si="1"/>
        <v>4.5746713764548402E-3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455.30837499999996</v>
      </c>
      <c r="F23" s="46">
        <v>473.91700000000003</v>
      </c>
      <c r="G23" s="21">
        <f t="shared" si="0"/>
        <v>4.0870377137253576E-2</v>
      </c>
      <c r="H23" s="46">
        <v>492.25</v>
      </c>
      <c r="I23" s="21">
        <f t="shared" si="1"/>
        <v>-3.7243270695784599E-2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477.45203125</v>
      </c>
      <c r="F24" s="46">
        <v>480.375</v>
      </c>
      <c r="G24" s="21">
        <f t="shared" si="0"/>
        <v>6.1220155297014361E-3</v>
      </c>
      <c r="H24" s="46">
        <v>552.77499999999998</v>
      </c>
      <c r="I24" s="21">
        <f t="shared" si="1"/>
        <v>-0.13097553254036448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509.275125</v>
      </c>
      <c r="F25" s="46">
        <v>516.31700000000001</v>
      </c>
      <c r="G25" s="21">
        <f t="shared" si="0"/>
        <v>1.3827251036460901E-2</v>
      </c>
      <c r="H25" s="46">
        <v>540.9</v>
      </c>
      <c r="I25" s="21">
        <f t="shared" si="1"/>
        <v>-4.5448326862636293E-2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548.44237499999997</v>
      </c>
      <c r="F26" s="46">
        <v>516.31700000000001</v>
      </c>
      <c r="G26" s="21">
        <f t="shared" si="0"/>
        <v>-5.8575661663634149E-2</v>
      </c>
      <c r="H26" s="46">
        <v>543.4</v>
      </c>
      <c r="I26" s="21">
        <f t="shared" si="1"/>
        <v>-4.9839896945160049E-2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1404.4749999999999</v>
      </c>
      <c r="F27" s="46">
        <v>1447.4</v>
      </c>
      <c r="G27" s="21">
        <f t="shared" si="0"/>
        <v>3.0563021769700553E-2</v>
      </c>
      <c r="H27" s="46">
        <v>1590.8</v>
      </c>
      <c r="I27" s="21">
        <f t="shared" si="1"/>
        <v>-9.0143324113653431E-2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529.86675000000002</v>
      </c>
      <c r="F28" s="46">
        <v>550.06700000000001</v>
      </c>
      <c r="G28" s="21">
        <f t="shared" si="0"/>
        <v>3.8123264009300419E-2</v>
      </c>
      <c r="H28" s="46">
        <v>529.65</v>
      </c>
      <c r="I28" s="21">
        <f t="shared" si="1"/>
        <v>3.8548097800434306E-2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1206.8125</v>
      </c>
      <c r="F29" s="46">
        <v>1664.1666666666665</v>
      </c>
      <c r="G29" s="21">
        <f t="shared" si="0"/>
        <v>0.37897698827835019</v>
      </c>
      <c r="H29" s="46">
        <v>1874.125</v>
      </c>
      <c r="I29" s="21">
        <f t="shared" si="1"/>
        <v>-0.11203005847173134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1354.3104166666667</v>
      </c>
      <c r="F30" s="46">
        <v>2723.5</v>
      </c>
      <c r="G30" s="21">
        <f t="shared" si="0"/>
        <v>1.0109865260456967</v>
      </c>
      <c r="H30" s="46">
        <v>2710.7222222222222</v>
      </c>
      <c r="I30" s="21">
        <f t="shared" si="1"/>
        <v>4.713790912630929E-3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1154.0875000000001</v>
      </c>
      <c r="F31" s="49">
        <v>1664.4</v>
      </c>
      <c r="G31" s="23">
        <f t="shared" si="0"/>
        <v>0.44217834436297071</v>
      </c>
      <c r="H31" s="49">
        <v>1708.1999999999998</v>
      </c>
      <c r="I31" s="23">
        <f t="shared" si="1"/>
        <v>-2.5641025641025484E-2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2208.35</v>
      </c>
      <c r="F33" s="54">
        <v>3284.4</v>
      </c>
      <c r="G33" s="21">
        <f t="shared" si="0"/>
        <v>0.48726424706228644</v>
      </c>
      <c r="H33" s="54">
        <v>3108.2</v>
      </c>
      <c r="I33" s="21">
        <f>(F33-H33)/H33</f>
        <v>5.668875876713219E-2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2038.8847222222221</v>
      </c>
      <c r="F34" s="46">
        <v>3406.6</v>
      </c>
      <c r="G34" s="21">
        <f t="shared" si="0"/>
        <v>0.67081540357371305</v>
      </c>
      <c r="H34" s="46">
        <v>3132.2222222222222</v>
      </c>
      <c r="I34" s="21">
        <f>(F34-H34)/H34</f>
        <v>8.7598439162823685E-2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1902.40625</v>
      </c>
      <c r="F35" s="46">
        <v>2244.9</v>
      </c>
      <c r="G35" s="21">
        <f t="shared" si="0"/>
        <v>0.18003186753617956</v>
      </c>
      <c r="H35" s="46">
        <v>2193.9</v>
      </c>
      <c r="I35" s="21">
        <f>(F35-H35)/H35</f>
        <v>2.3246273759059209E-2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1562.264880952381</v>
      </c>
      <c r="F36" s="46">
        <v>2256.25</v>
      </c>
      <c r="G36" s="21">
        <f t="shared" si="0"/>
        <v>0.44421732032058159</v>
      </c>
      <c r="H36" s="46">
        <v>2353.8888888888887</v>
      </c>
      <c r="I36" s="21">
        <f>(F36-H36)/H36</f>
        <v>-4.1479820627802609E-2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1116.65425</v>
      </c>
      <c r="F37" s="49">
        <v>3238.6</v>
      </c>
      <c r="G37" s="23">
        <f t="shared" si="0"/>
        <v>1.9002710552527784</v>
      </c>
      <c r="H37" s="49">
        <v>3600</v>
      </c>
      <c r="I37" s="23">
        <f>(F37-H37)/H37</f>
        <v>-0.10038888888888892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26389.941583333333</v>
      </c>
      <c r="F39" s="46">
        <v>48110.444444444445</v>
      </c>
      <c r="G39" s="21">
        <f t="shared" si="0"/>
        <v>0.82305990684074792</v>
      </c>
      <c r="H39" s="46">
        <v>46083.222222222219</v>
      </c>
      <c r="I39" s="21">
        <f t="shared" ref="I39:I44" si="2">(F39-H39)/H39</f>
        <v>4.3990461700932459E-2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15146.530555555557</v>
      </c>
      <c r="F40" s="46">
        <v>31533.333333333336</v>
      </c>
      <c r="G40" s="21">
        <f t="shared" si="0"/>
        <v>1.0818849054358066</v>
      </c>
      <c r="H40" s="46">
        <v>30078.966666666667</v>
      </c>
      <c r="I40" s="21">
        <f t="shared" si="2"/>
        <v>4.8351616688959903E-2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10476.46875</v>
      </c>
      <c r="F41" s="57">
        <v>26108.5</v>
      </c>
      <c r="G41" s="21">
        <f t="shared" si="0"/>
        <v>1.4921088033599108</v>
      </c>
      <c r="H41" s="57">
        <v>23872.5</v>
      </c>
      <c r="I41" s="21">
        <f t="shared" si="2"/>
        <v>9.366425803749083E-2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6049.9</v>
      </c>
      <c r="F42" s="47">
        <v>6390</v>
      </c>
      <c r="G42" s="21">
        <f t="shared" si="0"/>
        <v>5.6215805219921054E-2</v>
      </c>
      <c r="H42" s="47">
        <v>6450</v>
      </c>
      <c r="I42" s="21">
        <f t="shared" si="2"/>
        <v>-9.3023255813953487E-3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</v>
      </c>
      <c r="F43" s="47">
        <v>20700</v>
      </c>
      <c r="G43" s="21">
        <f t="shared" si="0"/>
        <v>1.0770620108368454</v>
      </c>
      <c r="H43" s="47">
        <v>18835.25</v>
      </c>
      <c r="I43" s="21">
        <f t="shared" si="2"/>
        <v>9.9003198789503727E-2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12878.75</v>
      </c>
      <c r="F44" s="50">
        <v>22367</v>
      </c>
      <c r="G44" s="31">
        <f t="shared" si="0"/>
        <v>0.73673687275550814</v>
      </c>
      <c r="H44" s="50">
        <v>16006.25</v>
      </c>
      <c r="I44" s="31">
        <f t="shared" si="2"/>
        <v>0.39739164388910581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5311.5277777777774</v>
      </c>
      <c r="F46" s="43">
        <v>10355.799999999999</v>
      </c>
      <c r="G46" s="21">
        <f t="shared" si="0"/>
        <v>0.94968386371362079</v>
      </c>
      <c r="H46" s="43">
        <v>10412.299999999999</v>
      </c>
      <c r="I46" s="21">
        <f t="shared" ref="I46:I51" si="3">(F46-H46)/H46</f>
        <v>-5.4262746943518729E-3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6035.333333333333</v>
      </c>
      <c r="F47" s="47">
        <v>7232.7777777777774</v>
      </c>
      <c r="G47" s="21">
        <f t="shared" si="0"/>
        <v>0.19840568503994993</v>
      </c>
      <c r="H47" s="47">
        <v>6913.8888888888887</v>
      </c>
      <c r="I47" s="21">
        <f t="shared" si="3"/>
        <v>4.6122940940136574E-2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19026.428571428572</v>
      </c>
      <c r="F48" s="47">
        <v>25120.833333333332</v>
      </c>
      <c r="G48" s="21">
        <f t="shared" si="0"/>
        <v>0.32031259776501342</v>
      </c>
      <c r="H48" s="47">
        <v>24432</v>
      </c>
      <c r="I48" s="21">
        <f t="shared" si="3"/>
        <v>2.819389871207155E-2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19135.580000000002</v>
      </c>
      <c r="F49" s="47">
        <v>27721.546666666665</v>
      </c>
      <c r="G49" s="21">
        <f t="shared" si="0"/>
        <v>0.44869121639723819</v>
      </c>
      <c r="H49" s="47">
        <v>26444.997428571423</v>
      </c>
      <c r="I49" s="21">
        <f t="shared" si="3"/>
        <v>4.8271860927316487E-2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2241.6666666666665</v>
      </c>
      <c r="F50" s="47">
        <v>2936.25</v>
      </c>
      <c r="G50" s="21">
        <f t="shared" si="0"/>
        <v>0.30985130111524173</v>
      </c>
      <c r="H50" s="47">
        <v>3002</v>
      </c>
      <c r="I50" s="21">
        <f t="shared" si="3"/>
        <v>-2.1902065289806795E-2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27836</v>
      </c>
      <c r="F51" s="50">
        <v>59554.125</v>
      </c>
      <c r="G51" s="31">
        <f t="shared" si="0"/>
        <v>1.1394641830722805</v>
      </c>
      <c r="H51" s="50">
        <v>46745.888888888891</v>
      </c>
      <c r="I51" s="31">
        <f t="shared" si="3"/>
        <v>0.2739970597533235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5080</v>
      </c>
      <c r="G53" s="22">
        <f t="shared" si="0"/>
        <v>0.35466666666666669</v>
      </c>
      <c r="H53" s="66">
        <v>4496.666666666667</v>
      </c>
      <c r="I53" s="22">
        <f t="shared" ref="I53:I61" si="4">(F53-H53)/H53</f>
        <v>0.12972572275759814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3606.1428571428573</v>
      </c>
      <c r="F54" s="70">
        <v>9342.5</v>
      </c>
      <c r="G54" s="21">
        <f t="shared" si="0"/>
        <v>1.5907182189121736</v>
      </c>
      <c r="H54" s="70">
        <v>7301.1428571428569</v>
      </c>
      <c r="I54" s="21">
        <f t="shared" si="4"/>
        <v>0.27959419268998986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2881.25</v>
      </c>
      <c r="F55" s="70">
        <v>6187.5</v>
      </c>
      <c r="G55" s="21">
        <f t="shared" si="0"/>
        <v>1.1475054229934925</v>
      </c>
      <c r="H55" s="70">
        <v>4905</v>
      </c>
      <c r="I55" s="21">
        <f t="shared" si="4"/>
        <v>0.26146788990825687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4650</v>
      </c>
      <c r="F56" s="70">
        <v>7579.333333333333</v>
      </c>
      <c r="G56" s="21">
        <f t="shared" si="0"/>
        <v>0.62996415770609315</v>
      </c>
      <c r="H56" s="70">
        <v>7999</v>
      </c>
      <c r="I56" s="21">
        <f t="shared" si="4"/>
        <v>-5.2464891444763968E-2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2026</v>
      </c>
      <c r="F57" s="104">
        <v>3772.5</v>
      </c>
      <c r="G57" s="21">
        <f t="shared" si="0"/>
        <v>0.86204343534057259</v>
      </c>
      <c r="H57" s="104">
        <v>3817.5</v>
      </c>
      <c r="I57" s="21">
        <f t="shared" si="4"/>
        <v>-1.1787819253438114E-2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3967.302083333333</v>
      </c>
      <c r="F58" s="50">
        <v>9652.875</v>
      </c>
      <c r="G58" s="29">
        <f t="shared" si="0"/>
        <v>1.4331081418155183</v>
      </c>
      <c r="H58" s="50">
        <v>7539.75</v>
      </c>
      <c r="I58" s="29">
        <f t="shared" si="4"/>
        <v>0.28026459763254752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4587.78125</v>
      </c>
      <c r="F59" s="68">
        <v>9198.3333333333339</v>
      </c>
      <c r="G59" s="21">
        <f t="shared" si="0"/>
        <v>1.0049633650979619</v>
      </c>
      <c r="H59" s="68">
        <v>7672.2222222222226</v>
      </c>
      <c r="I59" s="21">
        <f t="shared" si="4"/>
        <v>0.19891383055756701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4797</v>
      </c>
      <c r="F60" s="70">
        <v>9129.1666666666661</v>
      </c>
      <c r="G60" s="21">
        <f t="shared" si="0"/>
        <v>0.90309915919672001</v>
      </c>
      <c r="H60" s="70">
        <v>7135</v>
      </c>
      <c r="I60" s="21">
        <f t="shared" si="4"/>
        <v>0.27949077318383547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21232.5</v>
      </c>
      <c r="F61" s="73">
        <v>46171.25</v>
      </c>
      <c r="G61" s="29">
        <f t="shared" si="0"/>
        <v>1.1745555163075474</v>
      </c>
      <c r="H61" s="73">
        <v>35304.166666666664</v>
      </c>
      <c r="I61" s="29">
        <f t="shared" si="4"/>
        <v>0.30781305322790048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6326.9722222222226</v>
      </c>
      <c r="F63" s="54">
        <v>16255</v>
      </c>
      <c r="G63" s="21">
        <f t="shared" si="0"/>
        <v>1.56915937498628</v>
      </c>
      <c r="H63" s="54">
        <v>12565.625</v>
      </c>
      <c r="I63" s="21">
        <f t="shared" ref="I63:I74" si="5">(F63-H63)/H63</f>
        <v>0.29360855508579953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46491.857142857145</v>
      </c>
      <c r="F64" s="46">
        <v>52609.714285714283</v>
      </c>
      <c r="G64" s="21">
        <f t="shared" si="0"/>
        <v>0.1315898636627611</v>
      </c>
      <c r="H64" s="46">
        <v>50947.571428571428</v>
      </c>
      <c r="I64" s="21">
        <f t="shared" si="5"/>
        <v>3.2624574843045893E-2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10795.3125</v>
      </c>
      <c r="F65" s="46">
        <v>25802.875</v>
      </c>
      <c r="G65" s="21">
        <f t="shared" si="0"/>
        <v>1.390192502532928</v>
      </c>
      <c r="H65" s="46">
        <v>20727.875</v>
      </c>
      <c r="I65" s="21">
        <f t="shared" si="5"/>
        <v>0.24483937692599941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7671.625</v>
      </c>
      <c r="F66" s="46">
        <v>14802</v>
      </c>
      <c r="G66" s="21">
        <f t="shared" si="0"/>
        <v>0.92944780277972394</v>
      </c>
      <c r="H66" s="46">
        <v>13258.333333333334</v>
      </c>
      <c r="I66" s="21">
        <f t="shared" si="5"/>
        <v>0.11642991829038335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3661.7222222222222</v>
      </c>
      <c r="F67" s="46">
        <v>7078</v>
      </c>
      <c r="G67" s="21">
        <f t="shared" si="0"/>
        <v>0.93297021741439212</v>
      </c>
      <c r="H67" s="46">
        <v>7090</v>
      </c>
      <c r="I67" s="21">
        <f t="shared" si="5"/>
        <v>-1.692524682651622E-3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2940</v>
      </c>
      <c r="F68" s="58">
        <v>6225</v>
      </c>
      <c r="G68" s="31">
        <f t="shared" si="0"/>
        <v>1.1173469387755102</v>
      </c>
      <c r="H68" s="58">
        <v>5971.666666666667</v>
      </c>
      <c r="I68" s="31">
        <f t="shared" si="5"/>
        <v>4.2422550934970639E-2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3795.25</v>
      </c>
      <c r="F70" s="43">
        <v>6623.2857142857147</v>
      </c>
      <c r="G70" s="21">
        <f t="shared" si="0"/>
        <v>0.74515136401705151</v>
      </c>
      <c r="H70" s="43">
        <v>5989.125</v>
      </c>
      <c r="I70" s="21">
        <f t="shared" si="5"/>
        <v>0.10588536961337669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2740.375</v>
      </c>
      <c r="F71" s="47">
        <v>4737.8571428571431</v>
      </c>
      <c r="G71" s="21">
        <f t="shared" si="0"/>
        <v>0.72890832198408728</v>
      </c>
      <c r="H71" s="47">
        <v>4552.1428571428569</v>
      </c>
      <c r="I71" s="21">
        <f t="shared" si="5"/>
        <v>4.0797112819708263E-2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1316.0491071428571</v>
      </c>
      <c r="F72" s="47">
        <v>2012.5</v>
      </c>
      <c r="G72" s="21">
        <f t="shared" si="0"/>
        <v>0.52919825641547524</v>
      </c>
      <c r="H72" s="47">
        <v>2012.5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2500.625</v>
      </c>
      <c r="F73" s="47">
        <v>3607.5555555555557</v>
      </c>
      <c r="G73" s="21">
        <f t="shared" si="0"/>
        <v>0.442661556833014</v>
      </c>
      <c r="H73" s="47">
        <v>3706.3</v>
      </c>
      <c r="I73" s="21">
        <f t="shared" si="5"/>
        <v>-2.6642323731064545E-2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1610.5555555555557</v>
      </c>
      <c r="F74" s="50">
        <v>3348.125</v>
      </c>
      <c r="G74" s="21">
        <f t="shared" si="0"/>
        <v>1.078863401172818</v>
      </c>
      <c r="H74" s="50">
        <v>3141.1111111111113</v>
      </c>
      <c r="I74" s="21">
        <f t="shared" si="5"/>
        <v>6.5904669260700321E-2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1456.6666666666667</v>
      </c>
      <c r="F76" s="43">
        <v>1871.75</v>
      </c>
      <c r="G76" s="22">
        <f t="shared" si="0"/>
        <v>0.2849542334096109</v>
      </c>
      <c r="H76" s="43">
        <v>1875.5</v>
      </c>
      <c r="I76" s="22">
        <f t="shared" ref="I76:I82" si="6">(F76-H76)/H76</f>
        <v>-1.9994668088509733E-3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1183.3333333333335</v>
      </c>
      <c r="F77" s="32">
        <v>2584.6875</v>
      </c>
      <c r="G77" s="21">
        <f t="shared" si="0"/>
        <v>1.1842429577464786</v>
      </c>
      <c r="H77" s="32">
        <v>2172.5</v>
      </c>
      <c r="I77" s="21">
        <f t="shared" si="6"/>
        <v>0.1897295742232451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907.875</v>
      </c>
      <c r="F78" s="47">
        <v>1543</v>
      </c>
      <c r="G78" s="21">
        <f t="shared" si="0"/>
        <v>0.6995731791270825</v>
      </c>
      <c r="H78" s="47">
        <v>1370</v>
      </c>
      <c r="I78" s="21">
        <f t="shared" si="6"/>
        <v>0.12627737226277372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1501.8</v>
      </c>
      <c r="F79" s="47">
        <v>2279.7777777777778</v>
      </c>
      <c r="G79" s="21">
        <f t="shared" si="0"/>
        <v>0.51803021559314011</v>
      </c>
      <c r="H79" s="47">
        <v>2177.5555555555557</v>
      </c>
      <c r="I79" s="21">
        <f t="shared" si="6"/>
        <v>4.6943565669966297E-2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1941.3</v>
      </c>
      <c r="F80" s="61">
        <v>2848.5</v>
      </c>
      <c r="G80" s="21">
        <f t="shared" si="0"/>
        <v>0.46731571627260088</v>
      </c>
      <c r="H80" s="61">
        <v>2727.5</v>
      </c>
      <c r="I80" s="21">
        <f t="shared" si="6"/>
        <v>4.4362969752520624E-2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8388.5208333333339</v>
      </c>
      <c r="F81" s="61">
        <v>9999</v>
      </c>
      <c r="G81" s="21">
        <f>(F81-E81)/E81</f>
        <v>0.19198607223661293</v>
      </c>
      <c r="H81" s="61">
        <v>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3939.3</v>
      </c>
      <c r="F82" s="50">
        <v>5437.5555555555557</v>
      </c>
      <c r="G82" s="23">
        <f>(F82-E82)/E82</f>
        <v>0.38033547979477456</v>
      </c>
      <c r="H82" s="50">
        <v>4630.5555555555557</v>
      </c>
      <c r="I82" s="23">
        <f t="shared" si="6"/>
        <v>0.17427714457108578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3" zoomScaleNormal="100" workbookViewId="0">
      <selection activeCell="H93" sqref="H93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2" t="s">
        <v>201</v>
      </c>
      <c r="B9" s="162"/>
      <c r="C9" s="162"/>
      <c r="D9" s="162"/>
      <c r="E9" s="162"/>
      <c r="F9" s="162"/>
      <c r="G9" s="162"/>
      <c r="H9" s="162"/>
      <c r="I9" s="162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3" t="s">
        <v>3</v>
      </c>
      <c r="B13" s="169"/>
      <c r="C13" s="188" t="s">
        <v>0</v>
      </c>
      <c r="D13" s="190" t="s">
        <v>23</v>
      </c>
      <c r="E13" s="165" t="s">
        <v>222</v>
      </c>
      <c r="F13" s="182" t="s">
        <v>223</v>
      </c>
      <c r="G13" s="165" t="s">
        <v>197</v>
      </c>
      <c r="H13" s="182" t="s">
        <v>219</v>
      </c>
      <c r="I13" s="165" t="s">
        <v>187</v>
      </c>
    </row>
    <row r="14" spans="1:9" ht="38.25" customHeight="1" thickBot="1" x14ac:dyDescent="0.25">
      <c r="A14" s="164"/>
      <c r="B14" s="170"/>
      <c r="C14" s="189"/>
      <c r="D14" s="191"/>
      <c r="E14" s="166"/>
      <c r="F14" s="183"/>
      <c r="G14" s="184"/>
      <c r="H14" s="183"/>
      <c r="I14" s="184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1342.4</v>
      </c>
      <c r="F16" s="42">
        <v>1602.8</v>
      </c>
      <c r="G16" s="21">
        <f t="shared" ref="G16:G31" si="0">(F16-E16)/E16</f>
        <v>0.1939809296781882</v>
      </c>
      <c r="H16" s="42">
        <v>1889.4</v>
      </c>
      <c r="I16" s="21">
        <f t="shared" ref="I16:I31" si="1">(F16-H16)/H16</f>
        <v>-0.15168836667725211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477.45203125</v>
      </c>
      <c r="F17" s="46">
        <v>480.375</v>
      </c>
      <c r="G17" s="21">
        <f t="shared" si="0"/>
        <v>6.1220155297014361E-3</v>
      </c>
      <c r="H17" s="46">
        <v>552.77499999999998</v>
      </c>
      <c r="I17" s="21">
        <f t="shared" si="1"/>
        <v>-0.13097553254036448</v>
      </c>
    </row>
    <row r="18" spans="1:9" ht="16.5" x14ac:dyDescent="0.3">
      <c r="A18" s="37"/>
      <c r="B18" s="34" t="s">
        <v>17</v>
      </c>
      <c r="C18" s="15" t="s">
        <v>97</v>
      </c>
      <c r="D18" s="11" t="s">
        <v>161</v>
      </c>
      <c r="E18" s="46">
        <v>1206.8125</v>
      </c>
      <c r="F18" s="46">
        <v>1664.1666666666665</v>
      </c>
      <c r="G18" s="21">
        <f t="shared" si="0"/>
        <v>0.37897698827835019</v>
      </c>
      <c r="H18" s="46">
        <v>1874.125</v>
      </c>
      <c r="I18" s="21">
        <f t="shared" si="1"/>
        <v>-0.11203005847173134</v>
      </c>
    </row>
    <row r="19" spans="1:9" ht="16.5" x14ac:dyDescent="0.3">
      <c r="A19" s="37"/>
      <c r="B19" s="34" t="s">
        <v>15</v>
      </c>
      <c r="C19" s="15" t="s">
        <v>95</v>
      </c>
      <c r="D19" s="11" t="s">
        <v>82</v>
      </c>
      <c r="E19" s="46">
        <v>1404.4749999999999</v>
      </c>
      <c r="F19" s="46">
        <v>1447.4</v>
      </c>
      <c r="G19" s="21">
        <f t="shared" si="0"/>
        <v>3.0563021769700553E-2</v>
      </c>
      <c r="H19" s="46">
        <v>1590.8</v>
      </c>
      <c r="I19" s="21">
        <f t="shared" si="1"/>
        <v>-9.0143324113653431E-2</v>
      </c>
    </row>
    <row r="20" spans="1:9" ht="16.5" x14ac:dyDescent="0.3">
      <c r="A20" s="37"/>
      <c r="B20" s="34" t="s">
        <v>7</v>
      </c>
      <c r="C20" s="15" t="s">
        <v>87</v>
      </c>
      <c r="D20" s="11" t="s">
        <v>161</v>
      </c>
      <c r="E20" s="46">
        <v>1010.3124999999999</v>
      </c>
      <c r="F20" s="46">
        <v>1024.9000000000001</v>
      </c>
      <c r="G20" s="21">
        <f t="shared" si="0"/>
        <v>1.4438601917723681E-2</v>
      </c>
      <c r="H20" s="46">
        <v>1093.5</v>
      </c>
      <c r="I20" s="21">
        <f t="shared" si="1"/>
        <v>-6.2734339277549067E-2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161</v>
      </c>
      <c r="E21" s="46">
        <v>1440.2375</v>
      </c>
      <c r="F21" s="46">
        <v>2302.1111111111113</v>
      </c>
      <c r="G21" s="21">
        <f t="shared" si="0"/>
        <v>0.59842464254063055</v>
      </c>
      <c r="H21" s="46">
        <v>2438.7777777777778</v>
      </c>
      <c r="I21" s="21">
        <f t="shared" si="1"/>
        <v>-5.603899949883815E-2</v>
      </c>
    </row>
    <row r="22" spans="1:9" ht="16.5" x14ac:dyDescent="0.3">
      <c r="A22" s="37"/>
      <c r="B22" s="34" t="s">
        <v>14</v>
      </c>
      <c r="C22" s="15" t="s">
        <v>94</v>
      </c>
      <c r="D22" s="11" t="s">
        <v>81</v>
      </c>
      <c r="E22" s="46">
        <v>548.44237499999997</v>
      </c>
      <c r="F22" s="46">
        <v>516.31700000000001</v>
      </c>
      <c r="G22" s="21">
        <f t="shared" si="0"/>
        <v>-5.8575661663634149E-2</v>
      </c>
      <c r="H22" s="46">
        <v>543.4</v>
      </c>
      <c r="I22" s="21">
        <f t="shared" si="1"/>
        <v>-4.9839896945160049E-2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509.275125</v>
      </c>
      <c r="F23" s="46">
        <v>516.31700000000001</v>
      </c>
      <c r="G23" s="21">
        <f t="shared" si="0"/>
        <v>1.3827251036460901E-2</v>
      </c>
      <c r="H23" s="46">
        <v>540.9</v>
      </c>
      <c r="I23" s="21">
        <f t="shared" si="1"/>
        <v>-4.5448326862636293E-2</v>
      </c>
    </row>
    <row r="24" spans="1:9" ht="16.5" x14ac:dyDescent="0.3">
      <c r="A24" s="37"/>
      <c r="B24" s="34" t="s">
        <v>8</v>
      </c>
      <c r="C24" s="15" t="s">
        <v>89</v>
      </c>
      <c r="D24" s="13" t="s">
        <v>161</v>
      </c>
      <c r="E24" s="46">
        <v>2370.3125</v>
      </c>
      <c r="F24" s="46">
        <v>4229.55</v>
      </c>
      <c r="G24" s="21">
        <f t="shared" si="0"/>
        <v>0.78438497033618992</v>
      </c>
      <c r="H24" s="46">
        <v>4422.0777777777785</v>
      </c>
      <c r="I24" s="21">
        <f t="shared" si="1"/>
        <v>-4.3537854251520888E-2</v>
      </c>
    </row>
    <row r="25" spans="1:9" ht="16.5" x14ac:dyDescent="0.3">
      <c r="A25" s="37"/>
      <c r="B25" s="34" t="s">
        <v>11</v>
      </c>
      <c r="C25" s="15" t="s">
        <v>91</v>
      </c>
      <c r="D25" s="13" t="s">
        <v>81</v>
      </c>
      <c r="E25" s="46">
        <v>455.30837499999996</v>
      </c>
      <c r="F25" s="46">
        <v>473.91700000000003</v>
      </c>
      <c r="G25" s="21">
        <f t="shared" si="0"/>
        <v>4.0870377137253576E-2</v>
      </c>
      <c r="H25" s="46">
        <v>492.25</v>
      </c>
      <c r="I25" s="21">
        <f t="shared" si="1"/>
        <v>-3.7243270695784599E-2</v>
      </c>
    </row>
    <row r="26" spans="1:9" ht="16.5" x14ac:dyDescent="0.3">
      <c r="A26" s="37"/>
      <c r="B26" s="34" t="s">
        <v>4</v>
      </c>
      <c r="C26" s="15" t="s">
        <v>84</v>
      </c>
      <c r="D26" s="13" t="s">
        <v>161</v>
      </c>
      <c r="E26" s="46">
        <v>1485.425</v>
      </c>
      <c r="F26" s="46">
        <v>3608.5</v>
      </c>
      <c r="G26" s="21">
        <f t="shared" si="0"/>
        <v>1.429271084033189</v>
      </c>
      <c r="H26" s="46">
        <v>3709</v>
      </c>
      <c r="I26" s="21">
        <f t="shared" si="1"/>
        <v>-2.7096252359126449E-2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1154.0875000000001</v>
      </c>
      <c r="F27" s="46">
        <v>1664.4</v>
      </c>
      <c r="G27" s="21">
        <f t="shared" si="0"/>
        <v>0.44217834436297071</v>
      </c>
      <c r="H27" s="46">
        <v>1708.1999999999998</v>
      </c>
      <c r="I27" s="21">
        <f t="shared" si="1"/>
        <v>-2.5641025641025484E-2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1312.3249999999998</v>
      </c>
      <c r="F28" s="46">
        <v>1734.8</v>
      </c>
      <c r="G28" s="21">
        <f t="shared" si="0"/>
        <v>0.32192863810412831</v>
      </c>
      <c r="H28" s="46">
        <v>1726.9</v>
      </c>
      <c r="I28" s="21">
        <f t="shared" si="1"/>
        <v>4.5746713764548402E-3</v>
      </c>
    </row>
    <row r="29" spans="1:9" ht="17.25" thickBot="1" x14ac:dyDescent="0.35">
      <c r="A29" s="38"/>
      <c r="B29" s="34" t="s">
        <v>18</v>
      </c>
      <c r="C29" s="15" t="s">
        <v>98</v>
      </c>
      <c r="D29" s="13" t="s">
        <v>83</v>
      </c>
      <c r="E29" s="46">
        <v>1354.3104166666667</v>
      </c>
      <c r="F29" s="46">
        <v>2723.5</v>
      </c>
      <c r="G29" s="21">
        <f t="shared" si="0"/>
        <v>1.0109865260456967</v>
      </c>
      <c r="H29" s="46">
        <v>2710.7222222222222</v>
      </c>
      <c r="I29" s="21">
        <f t="shared" si="1"/>
        <v>4.713790912630929E-3</v>
      </c>
    </row>
    <row r="30" spans="1:9" ht="16.5" x14ac:dyDescent="0.3">
      <c r="A30" s="37"/>
      <c r="B30" s="34" t="s">
        <v>6</v>
      </c>
      <c r="C30" s="15" t="s">
        <v>86</v>
      </c>
      <c r="D30" s="13" t="s">
        <v>161</v>
      </c>
      <c r="E30" s="46">
        <v>1634.375</v>
      </c>
      <c r="F30" s="46">
        <v>2142.6999999999998</v>
      </c>
      <c r="G30" s="21">
        <f t="shared" si="0"/>
        <v>0.31102103250478003</v>
      </c>
      <c r="H30" s="46">
        <v>2119.8555555555558</v>
      </c>
      <c r="I30" s="21">
        <f t="shared" si="1"/>
        <v>1.0776415583870798E-2</v>
      </c>
    </row>
    <row r="31" spans="1:9" ht="17.25" thickBot="1" x14ac:dyDescent="0.35">
      <c r="A31" s="38"/>
      <c r="B31" s="36" t="s">
        <v>16</v>
      </c>
      <c r="C31" s="16" t="s">
        <v>96</v>
      </c>
      <c r="D31" s="12" t="s">
        <v>81</v>
      </c>
      <c r="E31" s="49">
        <v>529.86675000000002</v>
      </c>
      <c r="F31" s="49">
        <v>550.06700000000001</v>
      </c>
      <c r="G31" s="23">
        <f t="shared" si="0"/>
        <v>3.8123264009300419E-2</v>
      </c>
      <c r="H31" s="49">
        <v>529.65</v>
      </c>
      <c r="I31" s="23">
        <f t="shared" si="1"/>
        <v>3.8548097800434306E-2</v>
      </c>
    </row>
    <row r="32" spans="1:9" ht="15.75" customHeight="1" thickBot="1" x14ac:dyDescent="0.25">
      <c r="A32" s="175" t="s">
        <v>188</v>
      </c>
      <c r="B32" s="176"/>
      <c r="C32" s="176"/>
      <c r="D32" s="177"/>
      <c r="E32" s="105">
        <f>SUM(E16:E31)</f>
        <v>18235.417572916667</v>
      </c>
      <c r="F32" s="106">
        <f>SUM(F16:F31)</f>
        <v>26681.820777777775</v>
      </c>
      <c r="G32" s="107">
        <f t="shared" ref="G32" si="2">(F32-E32)/E32</f>
        <v>0.46318671733658284</v>
      </c>
      <c r="H32" s="106">
        <f>SUM(H16:H31)</f>
        <v>27942.333333333336</v>
      </c>
      <c r="I32" s="110">
        <f t="shared" ref="I32" si="3">(F32-H32)/H32</f>
        <v>-4.5111213173162364E-2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1116.65425</v>
      </c>
      <c r="F34" s="54">
        <v>3238.6</v>
      </c>
      <c r="G34" s="21">
        <f>(F34-E34)/E34</f>
        <v>1.9002710552527784</v>
      </c>
      <c r="H34" s="54">
        <v>3600</v>
      </c>
      <c r="I34" s="21">
        <f>(F34-H34)/H34</f>
        <v>-0.10038888888888892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1562.264880952381</v>
      </c>
      <c r="F35" s="46">
        <v>2256.25</v>
      </c>
      <c r="G35" s="21">
        <f>(F35-E35)/E35</f>
        <v>0.44421732032058159</v>
      </c>
      <c r="H35" s="46">
        <v>2353.8888888888887</v>
      </c>
      <c r="I35" s="21">
        <f>(F35-H35)/H35</f>
        <v>-4.1479820627802609E-2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1902.40625</v>
      </c>
      <c r="F36" s="46">
        <v>2244.9</v>
      </c>
      <c r="G36" s="21">
        <f>(F36-E36)/E36</f>
        <v>0.18003186753617956</v>
      </c>
      <c r="H36" s="46">
        <v>2193.9</v>
      </c>
      <c r="I36" s="21">
        <f>(F36-H36)/H36</f>
        <v>2.3246273759059209E-2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2208.35</v>
      </c>
      <c r="F37" s="46">
        <v>3284.4</v>
      </c>
      <c r="G37" s="21">
        <f>(F37-E37)/E37</f>
        <v>0.48726424706228644</v>
      </c>
      <c r="H37" s="46">
        <v>3108.2</v>
      </c>
      <c r="I37" s="21">
        <f>(F37-H37)/H37</f>
        <v>5.668875876713219E-2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2038.8847222222221</v>
      </c>
      <c r="F38" s="49">
        <v>3406.6</v>
      </c>
      <c r="G38" s="23">
        <f>(F38-E38)/E38</f>
        <v>0.67081540357371305</v>
      </c>
      <c r="H38" s="49">
        <v>3132.2222222222222</v>
      </c>
      <c r="I38" s="23">
        <f>(F38-H38)/H38</f>
        <v>8.7598439162823685E-2</v>
      </c>
    </row>
    <row r="39" spans="1:9" ht="15.75" customHeight="1" thickBot="1" x14ac:dyDescent="0.25">
      <c r="A39" s="175" t="s">
        <v>189</v>
      </c>
      <c r="B39" s="176"/>
      <c r="C39" s="176"/>
      <c r="D39" s="177"/>
      <c r="E39" s="86">
        <f>SUM(E34:E38)</f>
        <v>8828.5601031746046</v>
      </c>
      <c r="F39" s="108">
        <f>SUM(F34:F38)</f>
        <v>14430.75</v>
      </c>
      <c r="G39" s="109">
        <f t="shared" ref="G39" si="4">(F39-E39)/E39</f>
        <v>0.63455306769797493</v>
      </c>
      <c r="H39" s="108">
        <f>SUM(H34:H38)</f>
        <v>14388.211111111112</v>
      </c>
      <c r="I39" s="110">
        <f t="shared" ref="I39" si="5">(F39-H39)/H39</f>
        <v>2.9565099205444804E-3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6049.9</v>
      </c>
      <c r="F41" s="46">
        <v>6390</v>
      </c>
      <c r="G41" s="21">
        <f t="shared" ref="G41:G46" si="6">(F41-E41)/E41</f>
        <v>5.6215805219921054E-2</v>
      </c>
      <c r="H41" s="46">
        <v>6450</v>
      </c>
      <c r="I41" s="21">
        <f t="shared" ref="I41:I46" si="7">(F41-H41)/H41</f>
        <v>-9.3023255813953487E-3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26389.941583333333</v>
      </c>
      <c r="F42" s="46">
        <v>48110.444444444445</v>
      </c>
      <c r="G42" s="21">
        <f t="shared" si="6"/>
        <v>0.82305990684074792</v>
      </c>
      <c r="H42" s="46">
        <v>46083.222222222219</v>
      </c>
      <c r="I42" s="21">
        <f t="shared" si="7"/>
        <v>4.3990461700932459E-2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15146.530555555557</v>
      </c>
      <c r="F43" s="57">
        <v>31533.333333333336</v>
      </c>
      <c r="G43" s="21">
        <f t="shared" si="6"/>
        <v>1.0818849054358066</v>
      </c>
      <c r="H43" s="57">
        <v>30078.966666666667</v>
      </c>
      <c r="I43" s="21">
        <f t="shared" si="7"/>
        <v>4.8351616688959903E-2</v>
      </c>
    </row>
    <row r="44" spans="1:9" ht="16.5" x14ac:dyDescent="0.3">
      <c r="A44" s="37"/>
      <c r="B44" s="34" t="s">
        <v>33</v>
      </c>
      <c r="C44" s="15" t="s">
        <v>107</v>
      </c>
      <c r="D44" s="11" t="s">
        <v>161</v>
      </c>
      <c r="E44" s="47">
        <v>10476.46875</v>
      </c>
      <c r="F44" s="47">
        <v>26108.5</v>
      </c>
      <c r="G44" s="21">
        <f t="shared" si="6"/>
        <v>1.4921088033599108</v>
      </c>
      <c r="H44" s="47">
        <v>23872.5</v>
      </c>
      <c r="I44" s="21">
        <f t="shared" si="7"/>
        <v>9.366425803749083E-2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9966</v>
      </c>
      <c r="F45" s="47">
        <v>20700</v>
      </c>
      <c r="G45" s="21">
        <f t="shared" si="6"/>
        <v>1.0770620108368454</v>
      </c>
      <c r="H45" s="47">
        <v>18835.25</v>
      </c>
      <c r="I45" s="21">
        <f t="shared" si="7"/>
        <v>9.9003198789503727E-2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12878.75</v>
      </c>
      <c r="F46" s="50">
        <v>22367</v>
      </c>
      <c r="G46" s="31">
        <f t="shared" si="6"/>
        <v>0.73673687275550814</v>
      </c>
      <c r="H46" s="50">
        <v>16006.25</v>
      </c>
      <c r="I46" s="31">
        <f t="shared" si="7"/>
        <v>0.39739164388910581</v>
      </c>
    </row>
    <row r="47" spans="1:9" ht="15.75" customHeight="1" thickBot="1" x14ac:dyDescent="0.25">
      <c r="A47" s="175" t="s">
        <v>190</v>
      </c>
      <c r="B47" s="176"/>
      <c r="C47" s="176"/>
      <c r="D47" s="177"/>
      <c r="E47" s="86">
        <f>SUM(E41:E46)</f>
        <v>80907.590888888895</v>
      </c>
      <c r="F47" s="86">
        <f>SUM(F41:F46)</f>
        <v>155209.27777777778</v>
      </c>
      <c r="G47" s="109">
        <f t="shared" ref="G47" si="8">(F47-E47)/E47</f>
        <v>0.91835248179528728</v>
      </c>
      <c r="H47" s="108">
        <f>SUM(H41:H46)</f>
        <v>141326.18888888889</v>
      </c>
      <c r="I47" s="110">
        <f t="shared" ref="I47" si="9">(F47-H47)/H47</f>
        <v>9.8234368293931826E-2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2241.6666666666665</v>
      </c>
      <c r="F49" s="43">
        <v>2936.25</v>
      </c>
      <c r="G49" s="21">
        <f t="shared" ref="G49:G54" si="10">(F49-E49)/E49</f>
        <v>0.30985130111524173</v>
      </c>
      <c r="H49" s="43">
        <v>3002</v>
      </c>
      <c r="I49" s="21">
        <f t="shared" ref="I49:I54" si="11">(F49-H49)/H49</f>
        <v>-2.1902065289806795E-2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5311.5277777777774</v>
      </c>
      <c r="F50" s="47">
        <v>10355.799999999999</v>
      </c>
      <c r="G50" s="21">
        <f t="shared" si="10"/>
        <v>0.94968386371362079</v>
      </c>
      <c r="H50" s="47">
        <v>10412.299999999999</v>
      </c>
      <c r="I50" s="21">
        <f t="shared" si="11"/>
        <v>-5.4262746943518729E-3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19026.428571428572</v>
      </c>
      <c r="F51" s="47">
        <v>25120.833333333332</v>
      </c>
      <c r="G51" s="21">
        <f t="shared" si="10"/>
        <v>0.32031259776501342</v>
      </c>
      <c r="H51" s="47">
        <v>24432</v>
      </c>
      <c r="I51" s="21">
        <f t="shared" si="11"/>
        <v>2.819389871207155E-2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6035.333333333333</v>
      </c>
      <c r="F52" s="47">
        <v>7232.7777777777774</v>
      </c>
      <c r="G52" s="21">
        <f t="shared" si="10"/>
        <v>0.19840568503994993</v>
      </c>
      <c r="H52" s="47">
        <v>6913.8888888888887</v>
      </c>
      <c r="I52" s="21">
        <f t="shared" si="11"/>
        <v>4.6122940940136574E-2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19135.580000000002</v>
      </c>
      <c r="F53" s="47">
        <v>27721.546666666665</v>
      </c>
      <c r="G53" s="21">
        <f t="shared" si="10"/>
        <v>0.44869121639723819</v>
      </c>
      <c r="H53" s="47">
        <v>26444.997428571423</v>
      </c>
      <c r="I53" s="21">
        <f t="shared" si="11"/>
        <v>4.8271860927316487E-2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27836</v>
      </c>
      <c r="F54" s="50">
        <v>59554.125</v>
      </c>
      <c r="G54" s="31">
        <f t="shared" si="10"/>
        <v>1.1394641830722805</v>
      </c>
      <c r="H54" s="50">
        <v>46745.888888888891</v>
      </c>
      <c r="I54" s="31">
        <f t="shared" si="11"/>
        <v>0.2739970597533235</v>
      </c>
    </row>
    <row r="55" spans="1:9" ht="15.75" customHeight="1" thickBot="1" x14ac:dyDescent="0.25">
      <c r="A55" s="175" t="s">
        <v>191</v>
      </c>
      <c r="B55" s="176"/>
      <c r="C55" s="176"/>
      <c r="D55" s="177"/>
      <c r="E55" s="86">
        <f>SUM(E49:E54)</f>
        <v>79586.536349206348</v>
      </c>
      <c r="F55" s="86">
        <f>SUM(F49:F54)</f>
        <v>132921.33277777777</v>
      </c>
      <c r="G55" s="109">
        <f t="shared" ref="G55" si="12">(F55-E55)/E55</f>
        <v>0.67014848082534118</v>
      </c>
      <c r="H55" s="86">
        <f>SUM(H49:H54)</f>
        <v>117951.07520634921</v>
      </c>
      <c r="I55" s="110">
        <f t="shared" ref="I55" si="13">(F55-H55)/H55</f>
        <v>0.12691921243819851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41</v>
      </c>
      <c r="C57" s="19" t="s">
        <v>118</v>
      </c>
      <c r="D57" s="20" t="s">
        <v>114</v>
      </c>
      <c r="E57" s="43">
        <v>4650</v>
      </c>
      <c r="F57" s="66">
        <v>7579.333333333333</v>
      </c>
      <c r="G57" s="22">
        <f t="shared" ref="G57:G65" si="14">(F57-E57)/E57</f>
        <v>0.62996415770609315</v>
      </c>
      <c r="H57" s="66">
        <v>7999</v>
      </c>
      <c r="I57" s="22">
        <f t="shared" ref="I57:I65" si="15">(F57-H57)/H57</f>
        <v>-5.2464891444763968E-2</v>
      </c>
    </row>
    <row r="58" spans="1:9" ht="16.5" x14ac:dyDescent="0.3">
      <c r="A58" s="117"/>
      <c r="B58" s="98" t="s">
        <v>42</v>
      </c>
      <c r="C58" s="15" t="s">
        <v>198</v>
      </c>
      <c r="D58" s="11" t="s">
        <v>114</v>
      </c>
      <c r="E58" s="47">
        <v>2026</v>
      </c>
      <c r="F58" s="70">
        <v>3772.5</v>
      </c>
      <c r="G58" s="21">
        <f t="shared" si="14"/>
        <v>0.86204343534057259</v>
      </c>
      <c r="H58" s="70">
        <v>3817.5</v>
      </c>
      <c r="I58" s="21">
        <f t="shared" si="15"/>
        <v>-1.1787819253438114E-2</v>
      </c>
    </row>
    <row r="59" spans="1:9" ht="16.5" x14ac:dyDescent="0.3">
      <c r="A59" s="117"/>
      <c r="B59" s="98" t="s">
        <v>38</v>
      </c>
      <c r="C59" s="15" t="s">
        <v>115</v>
      </c>
      <c r="D59" s="11" t="s">
        <v>114</v>
      </c>
      <c r="E59" s="47">
        <v>3750</v>
      </c>
      <c r="F59" s="70">
        <v>5080</v>
      </c>
      <c r="G59" s="21">
        <f t="shared" si="14"/>
        <v>0.35466666666666669</v>
      </c>
      <c r="H59" s="70">
        <v>4496.666666666667</v>
      </c>
      <c r="I59" s="21">
        <f t="shared" si="15"/>
        <v>0.12972572275759814</v>
      </c>
    </row>
    <row r="60" spans="1:9" ht="16.5" x14ac:dyDescent="0.3">
      <c r="A60" s="117"/>
      <c r="B60" s="98" t="s">
        <v>54</v>
      </c>
      <c r="C60" s="15" t="s">
        <v>121</v>
      </c>
      <c r="D60" s="11" t="s">
        <v>120</v>
      </c>
      <c r="E60" s="47">
        <v>4587.78125</v>
      </c>
      <c r="F60" s="70">
        <v>9198.3333333333339</v>
      </c>
      <c r="G60" s="21">
        <f t="shared" si="14"/>
        <v>1.0049633650979619</v>
      </c>
      <c r="H60" s="70">
        <v>7672.2222222222226</v>
      </c>
      <c r="I60" s="21">
        <f t="shared" si="15"/>
        <v>0.19891383055756701</v>
      </c>
    </row>
    <row r="61" spans="1:9" ht="16.5" x14ac:dyDescent="0.3">
      <c r="A61" s="117"/>
      <c r="B61" s="98" t="s">
        <v>40</v>
      </c>
      <c r="C61" s="15" t="s">
        <v>117</v>
      </c>
      <c r="D61" s="11" t="s">
        <v>114</v>
      </c>
      <c r="E61" s="47">
        <v>2881.25</v>
      </c>
      <c r="F61" s="104">
        <v>6187.5</v>
      </c>
      <c r="G61" s="21">
        <f t="shared" si="14"/>
        <v>1.1475054229934925</v>
      </c>
      <c r="H61" s="104">
        <v>4905</v>
      </c>
      <c r="I61" s="21">
        <f t="shared" si="15"/>
        <v>0.26146788990825687</v>
      </c>
    </row>
    <row r="62" spans="1:9" ht="17.25" thickBot="1" x14ac:dyDescent="0.35">
      <c r="A62" s="117"/>
      <c r="B62" s="99" t="s">
        <v>55</v>
      </c>
      <c r="C62" s="16" t="s">
        <v>122</v>
      </c>
      <c r="D62" s="12" t="s">
        <v>120</v>
      </c>
      <c r="E62" s="50">
        <v>4797</v>
      </c>
      <c r="F62" s="73">
        <v>9129.1666666666661</v>
      </c>
      <c r="G62" s="29">
        <f t="shared" si="14"/>
        <v>0.90309915919672001</v>
      </c>
      <c r="H62" s="73">
        <v>7135</v>
      </c>
      <c r="I62" s="29">
        <f t="shared" si="15"/>
        <v>0.27949077318383547</v>
      </c>
    </row>
    <row r="63" spans="1:9" ht="16.5" x14ac:dyDescent="0.3">
      <c r="A63" s="117"/>
      <c r="B63" s="100" t="s">
        <v>39</v>
      </c>
      <c r="C63" s="14" t="s">
        <v>116</v>
      </c>
      <c r="D63" s="11" t="s">
        <v>114</v>
      </c>
      <c r="E63" s="43">
        <v>3606.1428571428573</v>
      </c>
      <c r="F63" s="68">
        <v>9342.5</v>
      </c>
      <c r="G63" s="21">
        <f t="shared" si="14"/>
        <v>1.5907182189121736</v>
      </c>
      <c r="H63" s="68">
        <v>7301.1428571428569</v>
      </c>
      <c r="I63" s="21">
        <f t="shared" si="15"/>
        <v>0.27959419268998986</v>
      </c>
    </row>
    <row r="64" spans="1:9" ht="16.5" x14ac:dyDescent="0.3">
      <c r="A64" s="117"/>
      <c r="B64" s="98" t="s">
        <v>43</v>
      </c>
      <c r="C64" s="15" t="s">
        <v>119</v>
      </c>
      <c r="D64" s="13" t="s">
        <v>114</v>
      </c>
      <c r="E64" s="47">
        <v>3967.302083333333</v>
      </c>
      <c r="F64" s="47">
        <v>9652.875</v>
      </c>
      <c r="G64" s="21">
        <f t="shared" si="14"/>
        <v>1.4331081418155183</v>
      </c>
      <c r="H64" s="47">
        <v>7539.75</v>
      </c>
      <c r="I64" s="21">
        <f t="shared" si="15"/>
        <v>0.28026459763254752</v>
      </c>
    </row>
    <row r="65" spans="1:9" ht="16.5" customHeight="1" thickBot="1" x14ac:dyDescent="0.35">
      <c r="A65" s="118"/>
      <c r="B65" s="99" t="s">
        <v>56</v>
      </c>
      <c r="C65" s="16" t="s">
        <v>123</v>
      </c>
      <c r="D65" s="12" t="s">
        <v>120</v>
      </c>
      <c r="E65" s="50">
        <v>21232.5</v>
      </c>
      <c r="F65" s="73">
        <v>46171.25</v>
      </c>
      <c r="G65" s="29">
        <f t="shared" si="14"/>
        <v>1.1745555163075474</v>
      </c>
      <c r="H65" s="73">
        <v>35304.166666666664</v>
      </c>
      <c r="I65" s="29">
        <f t="shared" si="15"/>
        <v>0.30781305322790048</v>
      </c>
    </row>
    <row r="66" spans="1:9" ht="15.75" customHeight="1" thickBot="1" x14ac:dyDescent="0.25">
      <c r="A66" s="175" t="s">
        <v>192</v>
      </c>
      <c r="B66" s="186"/>
      <c r="C66" s="186"/>
      <c r="D66" s="187"/>
      <c r="E66" s="105">
        <f>SUM(E57:E65)</f>
        <v>51497.976190476191</v>
      </c>
      <c r="F66" s="105">
        <f>SUM(F57:F65)</f>
        <v>106113.45833333333</v>
      </c>
      <c r="G66" s="107">
        <f t="shared" ref="G66" si="16">(F66-E66)/E66</f>
        <v>1.0605364750810826</v>
      </c>
      <c r="H66" s="105">
        <f>SUM(H57:H65)</f>
        <v>86170.448412698403</v>
      </c>
      <c r="I66" s="110">
        <f t="shared" ref="I66" si="17">(F66-H66)/H66</f>
        <v>0.23143676617674475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3661.7222222222222</v>
      </c>
      <c r="F68" s="54">
        <v>7078</v>
      </c>
      <c r="G68" s="21">
        <f t="shared" ref="G68:G73" si="18">(F68-E68)/E68</f>
        <v>0.93297021741439212</v>
      </c>
      <c r="H68" s="54">
        <v>7090</v>
      </c>
      <c r="I68" s="21">
        <f t="shared" ref="I68:I73" si="19">(F68-H68)/H68</f>
        <v>-1.692524682651622E-3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46491.857142857145</v>
      </c>
      <c r="F69" s="46">
        <v>52609.714285714283</v>
      </c>
      <c r="G69" s="21">
        <f t="shared" si="18"/>
        <v>0.1315898636627611</v>
      </c>
      <c r="H69" s="46">
        <v>50947.571428571428</v>
      </c>
      <c r="I69" s="21">
        <f t="shared" si="19"/>
        <v>3.2624574843045893E-2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2940</v>
      </c>
      <c r="F70" s="46">
        <v>6225</v>
      </c>
      <c r="G70" s="21">
        <f t="shared" si="18"/>
        <v>1.1173469387755102</v>
      </c>
      <c r="H70" s="46">
        <v>5971.666666666667</v>
      </c>
      <c r="I70" s="21">
        <f t="shared" si="19"/>
        <v>4.2422550934970639E-2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7671.625</v>
      </c>
      <c r="F71" s="46">
        <v>14802</v>
      </c>
      <c r="G71" s="21">
        <f t="shared" si="18"/>
        <v>0.92944780277972394</v>
      </c>
      <c r="H71" s="46">
        <v>13258.333333333334</v>
      </c>
      <c r="I71" s="21">
        <f t="shared" si="19"/>
        <v>0.11642991829038335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10795.3125</v>
      </c>
      <c r="F72" s="46">
        <v>25802.875</v>
      </c>
      <c r="G72" s="21">
        <f t="shared" si="18"/>
        <v>1.390192502532928</v>
      </c>
      <c r="H72" s="46">
        <v>20727.875</v>
      </c>
      <c r="I72" s="21">
        <f t="shared" si="19"/>
        <v>0.24483937692599941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6326.9722222222226</v>
      </c>
      <c r="F73" s="58">
        <v>16255</v>
      </c>
      <c r="G73" s="31">
        <f t="shared" si="18"/>
        <v>1.56915937498628</v>
      </c>
      <c r="H73" s="58">
        <v>12565.625</v>
      </c>
      <c r="I73" s="31">
        <f t="shared" si="19"/>
        <v>0.29360855508579953</v>
      </c>
    </row>
    <row r="74" spans="1:9" ht="15.75" customHeight="1" thickBot="1" x14ac:dyDescent="0.25">
      <c r="A74" s="175" t="s">
        <v>214</v>
      </c>
      <c r="B74" s="176"/>
      <c r="C74" s="176"/>
      <c r="D74" s="177"/>
      <c r="E74" s="86">
        <f>SUM(E68:E73)</f>
        <v>77887.489087301583</v>
      </c>
      <c r="F74" s="86">
        <f>SUM(F68:F73)</f>
        <v>122772.58928571429</v>
      </c>
      <c r="G74" s="109">
        <f t="shared" ref="G74" si="20">(F74-E74)/E74</f>
        <v>0.5762812580606167</v>
      </c>
      <c r="H74" s="86">
        <f>SUM(H68:H73)</f>
        <v>110561.07142857142</v>
      </c>
      <c r="I74" s="110">
        <f t="shared" ref="I74" si="21">(F74-H74)/H74</f>
        <v>0.11045042978832009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2500.625</v>
      </c>
      <c r="F76" s="43">
        <v>3607.5555555555557</v>
      </c>
      <c r="G76" s="21">
        <f>(F76-E76)/E76</f>
        <v>0.442661556833014</v>
      </c>
      <c r="H76" s="43">
        <v>3706.3</v>
      </c>
      <c r="I76" s="21">
        <f>(F76-H76)/H76</f>
        <v>-2.6642323731064545E-2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1316.0491071428571</v>
      </c>
      <c r="F77" s="47">
        <v>2012.5</v>
      </c>
      <c r="G77" s="21">
        <f>(F77-E77)/E77</f>
        <v>0.52919825641547524</v>
      </c>
      <c r="H77" s="47">
        <v>2012.5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2740.375</v>
      </c>
      <c r="F78" s="47">
        <v>4737.8571428571431</v>
      </c>
      <c r="G78" s="21">
        <f>(F78-E78)/E78</f>
        <v>0.72890832198408728</v>
      </c>
      <c r="H78" s="47">
        <v>4552.1428571428569</v>
      </c>
      <c r="I78" s="21">
        <f>(F78-H78)/H78</f>
        <v>4.0797112819708263E-2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1610.5555555555557</v>
      </c>
      <c r="F79" s="47">
        <v>3348.125</v>
      </c>
      <c r="G79" s="21">
        <f>(F79-E79)/E79</f>
        <v>1.078863401172818</v>
      </c>
      <c r="H79" s="47">
        <v>3141.1111111111113</v>
      </c>
      <c r="I79" s="21">
        <f>(F79-H79)/H79</f>
        <v>6.5904669260700321E-2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3795.25</v>
      </c>
      <c r="F80" s="50">
        <v>6623.2857142857147</v>
      </c>
      <c r="G80" s="21">
        <f>(F80-E80)/E80</f>
        <v>0.74515136401705151</v>
      </c>
      <c r="H80" s="50">
        <v>5989.125</v>
      </c>
      <c r="I80" s="21">
        <f>(F80-H80)/H80</f>
        <v>0.10588536961337669</v>
      </c>
    </row>
    <row r="81" spans="1:11" ht="15.75" customHeight="1" thickBot="1" x14ac:dyDescent="0.25">
      <c r="A81" s="175" t="s">
        <v>193</v>
      </c>
      <c r="B81" s="176"/>
      <c r="C81" s="176"/>
      <c r="D81" s="177"/>
      <c r="E81" s="86">
        <f>SUM(E76:E80)</f>
        <v>11962.854662698413</v>
      </c>
      <c r="F81" s="86">
        <f>SUM(F76:F80)</f>
        <v>20329.323412698413</v>
      </c>
      <c r="G81" s="109">
        <f t="shared" ref="G81" si="22">(F81-E81)/E81</f>
        <v>0.6993705922122111</v>
      </c>
      <c r="H81" s="86">
        <f>SUM(H76:H80)</f>
        <v>19401.178968253967</v>
      </c>
      <c r="I81" s="110">
        <f t="shared" ref="I81" si="23">(F81-H81)/H81</f>
        <v>4.7839589849831457E-2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1456.6666666666667</v>
      </c>
      <c r="F83" s="43">
        <v>1871.75</v>
      </c>
      <c r="G83" s="22">
        <f t="shared" ref="G83:G89" si="24">(F83-E83)/E83</f>
        <v>0.2849542334096109</v>
      </c>
      <c r="H83" s="43">
        <v>1875.5</v>
      </c>
      <c r="I83" s="22">
        <f t="shared" ref="I83:I89" si="25">(F83-H83)/H83</f>
        <v>-1.9994668088509733E-3</v>
      </c>
    </row>
    <row r="84" spans="1:11" ht="16.5" x14ac:dyDescent="0.3">
      <c r="A84" s="37"/>
      <c r="B84" s="34" t="s">
        <v>79</v>
      </c>
      <c r="C84" s="15" t="s">
        <v>155</v>
      </c>
      <c r="D84" s="11" t="s">
        <v>156</v>
      </c>
      <c r="E84" s="47">
        <v>8388.5208333333339</v>
      </c>
      <c r="F84" s="47">
        <v>9999</v>
      </c>
      <c r="G84" s="21">
        <f t="shared" si="24"/>
        <v>0.19198607223661293</v>
      </c>
      <c r="H84" s="47">
        <v>9999</v>
      </c>
      <c r="I84" s="21">
        <f t="shared" si="25"/>
        <v>0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1941.3</v>
      </c>
      <c r="F85" s="47">
        <v>2848.5</v>
      </c>
      <c r="G85" s="21">
        <f t="shared" si="24"/>
        <v>0.46731571627260088</v>
      </c>
      <c r="H85" s="47">
        <v>2727.5</v>
      </c>
      <c r="I85" s="21">
        <f t="shared" si="25"/>
        <v>4.4362969752520624E-2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1501.8</v>
      </c>
      <c r="F86" s="47">
        <v>2279.7777777777778</v>
      </c>
      <c r="G86" s="21">
        <f t="shared" si="24"/>
        <v>0.51803021559314011</v>
      </c>
      <c r="H86" s="47">
        <v>2177.5555555555557</v>
      </c>
      <c r="I86" s="21">
        <f t="shared" si="25"/>
        <v>4.6943565669966297E-2</v>
      </c>
    </row>
    <row r="87" spans="1:11" ht="16.5" x14ac:dyDescent="0.3">
      <c r="A87" s="37"/>
      <c r="B87" s="34" t="s">
        <v>75</v>
      </c>
      <c r="C87" s="15" t="s">
        <v>148</v>
      </c>
      <c r="D87" s="25" t="s">
        <v>145</v>
      </c>
      <c r="E87" s="61">
        <v>907.875</v>
      </c>
      <c r="F87" s="61">
        <v>1543</v>
      </c>
      <c r="G87" s="21">
        <f t="shared" si="24"/>
        <v>0.6995731791270825</v>
      </c>
      <c r="H87" s="61">
        <v>1370</v>
      </c>
      <c r="I87" s="21">
        <f t="shared" si="25"/>
        <v>0.12627737226277372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3939.3</v>
      </c>
      <c r="F88" s="61">
        <v>5437.5555555555557</v>
      </c>
      <c r="G88" s="21">
        <f t="shared" si="24"/>
        <v>0.38033547979477456</v>
      </c>
      <c r="H88" s="61">
        <v>4630.5555555555557</v>
      </c>
      <c r="I88" s="21">
        <f t="shared" si="25"/>
        <v>0.17427714457108578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1183.3333333333335</v>
      </c>
      <c r="F89" s="161">
        <v>2584.6875</v>
      </c>
      <c r="G89" s="23">
        <f t="shared" si="24"/>
        <v>1.1842429577464786</v>
      </c>
      <c r="H89" s="161">
        <v>2172.5</v>
      </c>
      <c r="I89" s="23">
        <f t="shared" si="25"/>
        <v>0.1897295742232451</v>
      </c>
    </row>
    <row r="90" spans="1:11" ht="15.75" customHeight="1" thickBot="1" x14ac:dyDescent="0.25">
      <c r="A90" s="175" t="s">
        <v>194</v>
      </c>
      <c r="B90" s="176"/>
      <c r="C90" s="176"/>
      <c r="D90" s="177"/>
      <c r="E90" s="86">
        <f>SUM(E83:E89)</f>
        <v>19318.79583333333</v>
      </c>
      <c r="F90" s="86">
        <f>SUM(F83:F89)</f>
        <v>26564.270833333332</v>
      </c>
      <c r="G90" s="119">
        <f t="shared" ref="G90:G91" si="26">(F90-E90)/E90</f>
        <v>0.37504796171086424</v>
      </c>
      <c r="H90" s="86">
        <f>SUM(H83:H89)</f>
        <v>24952.611111111109</v>
      </c>
      <c r="I90" s="110">
        <f t="shared" ref="I90:I91" si="27">(F90-H90)/H90</f>
        <v>6.4588820586578582E-2</v>
      </c>
    </row>
    <row r="91" spans="1:11" ht="15.75" customHeight="1" thickBot="1" x14ac:dyDescent="0.25">
      <c r="A91" s="175" t="s">
        <v>195</v>
      </c>
      <c r="B91" s="176"/>
      <c r="C91" s="176"/>
      <c r="D91" s="177"/>
      <c r="E91" s="105">
        <f>SUM(E90+E81+E74+E66+E55+E47+E39+E32)</f>
        <v>348225.22068799601</v>
      </c>
      <c r="F91" s="105">
        <f>SUM(F32,F39,F47,F55,F66,F74,F81,F90)</f>
        <v>605022.82319841278</v>
      </c>
      <c r="G91" s="107">
        <f t="shared" si="26"/>
        <v>0.73744687993321179</v>
      </c>
      <c r="H91" s="105">
        <f>SUM(H32,H39,H47,H55,H66,H74,H81,H90)</f>
        <v>542693.11846031738</v>
      </c>
      <c r="I91" s="120">
        <f t="shared" si="27"/>
        <v>0.11485257987964161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69" t="s">
        <v>3</v>
      </c>
      <c r="B13" s="169"/>
      <c r="C13" s="171" t="s">
        <v>0</v>
      </c>
      <c r="D13" s="165" t="s">
        <v>207</v>
      </c>
      <c r="E13" s="165" t="s">
        <v>208</v>
      </c>
      <c r="F13" s="165" t="s">
        <v>209</v>
      </c>
      <c r="G13" s="165" t="s">
        <v>210</v>
      </c>
      <c r="H13" s="165" t="s">
        <v>211</v>
      </c>
      <c r="I13" s="165" t="s">
        <v>212</v>
      </c>
    </row>
    <row r="14" spans="1:9" ht="24.75" customHeight="1" thickBot="1" x14ac:dyDescent="0.25">
      <c r="A14" s="170"/>
      <c r="B14" s="170"/>
      <c r="C14" s="172"/>
      <c r="D14" s="185"/>
      <c r="E14" s="185"/>
      <c r="F14" s="185"/>
      <c r="G14" s="166"/>
      <c r="H14" s="185"/>
      <c r="I14" s="185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3500</v>
      </c>
      <c r="E16" s="42">
        <v>4000</v>
      </c>
      <c r="F16" s="133">
        <v>3000</v>
      </c>
      <c r="G16" s="42">
        <v>3750</v>
      </c>
      <c r="H16" s="133">
        <v>3166</v>
      </c>
      <c r="I16" s="139">
        <v>3483.2</v>
      </c>
    </row>
    <row r="17" spans="1:9" ht="16.5" x14ac:dyDescent="0.3">
      <c r="A17" s="91"/>
      <c r="B17" s="152" t="s">
        <v>5</v>
      </c>
      <c r="C17" s="158" t="s">
        <v>164</v>
      </c>
      <c r="D17" s="92">
        <v>2000</v>
      </c>
      <c r="E17" s="46">
        <v>2000</v>
      </c>
      <c r="F17" s="92">
        <v>2750</v>
      </c>
      <c r="G17" s="46">
        <v>2250</v>
      </c>
      <c r="H17" s="92">
        <v>2500</v>
      </c>
      <c r="I17" s="141">
        <v>2300</v>
      </c>
    </row>
    <row r="18" spans="1:9" ht="16.5" x14ac:dyDescent="0.3">
      <c r="A18" s="91"/>
      <c r="B18" s="152" t="s">
        <v>6</v>
      </c>
      <c r="C18" s="158" t="s">
        <v>165</v>
      </c>
      <c r="D18" s="92">
        <v>1750</v>
      </c>
      <c r="E18" s="46">
        <v>2000</v>
      </c>
      <c r="F18" s="92">
        <v>2000</v>
      </c>
      <c r="G18" s="46">
        <v>2500</v>
      </c>
      <c r="H18" s="92">
        <v>1833</v>
      </c>
      <c r="I18" s="141">
        <v>2016.6</v>
      </c>
    </row>
    <row r="19" spans="1:9" ht="16.5" x14ac:dyDescent="0.3">
      <c r="A19" s="91"/>
      <c r="B19" s="152" t="s">
        <v>7</v>
      </c>
      <c r="C19" s="158" t="s">
        <v>166</v>
      </c>
      <c r="D19" s="92">
        <v>1000</v>
      </c>
      <c r="E19" s="46">
        <v>750</v>
      </c>
      <c r="F19" s="92">
        <v>1500</v>
      </c>
      <c r="G19" s="46">
        <v>1250</v>
      </c>
      <c r="H19" s="92">
        <v>1000</v>
      </c>
      <c r="I19" s="141">
        <v>1100</v>
      </c>
    </row>
    <row r="20" spans="1:9" ht="16.5" x14ac:dyDescent="0.3">
      <c r="A20" s="91"/>
      <c r="B20" s="152" t="s">
        <v>8</v>
      </c>
      <c r="C20" s="158" t="s">
        <v>167</v>
      </c>
      <c r="D20" s="92">
        <v>4000</v>
      </c>
      <c r="E20" s="46">
        <v>3500</v>
      </c>
      <c r="F20" s="92">
        <v>5500</v>
      </c>
      <c r="G20" s="46">
        <v>4000</v>
      </c>
      <c r="H20" s="92">
        <v>3333</v>
      </c>
      <c r="I20" s="141">
        <v>4066.6</v>
      </c>
    </row>
    <row r="21" spans="1:9" ht="16.5" x14ac:dyDescent="0.3">
      <c r="A21" s="91"/>
      <c r="B21" s="152" t="s">
        <v>9</v>
      </c>
      <c r="C21" s="158" t="s">
        <v>168</v>
      </c>
      <c r="D21" s="92">
        <v>1250</v>
      </c>
      <c r="E21" s="46">
        <v>2500</v>
      </c>
      <c r="F21" s="92">
        <v>1750</v>
      </c>
      <c r="G21" s="46">
        <v>1750</v>
      </c>
      <c r="H21" s="92">
        <v>1333</v>
      </c>
      <c r="I21" s="141">
        <v>1716.6</v>
      </c>
    </row>
    <row r="22" spans="1:9" ht="16.5" x14ac:dyDescent="0.3">
      <c r="A22" s="91"/>
      <c r="B22" s="152" t="s">
        <v>10</v>
      </c>
      <c r="C22" s="158" t="s">
        <v>169</v>
      </c>
      <c r="D22" s="92">
        <v>1500</v>
      </c>
      <c r="E22" s="46">
        <v>1750</v>
      </c>
      <c r="F22" s="92">
        <v>1375</v>
      </c>
      <c r="G22" s="46">
        <v>1750</v>
      </c>
      <c r="H22" s="92">
        <v>1333</v>
      </c>
      <c r="I22" s="141">
        <v>1541.6</v>
      </c>
    </row>
    <row r="23" spans="1:9" ht="16.5" x14ac:dyDescent="0.3">
      <c r="A23" s="91"/>
      <c r="B23" s="152" t="s">
        <v>11</v>
      </c>
      <c r="C23" s="158" t="s">
        <v>170</v>
      </c>
      <c r="D23" s="92">
        <v>416.67</v>
      </c>
      <c r="E23" s="46">
        <v>750</v>
      </c>
      <c r="F23" s="92">
        <v>625</v>
      </c>
      <c r="G23" s="46">
        <v>500</v>
      </c>
      <c r="H23" s="92">
        <v>500</v>
      </c>
      <c r="I23" s="141">
        <v>558.33400000000006</v>
      </c>
    </row>
    <row r="24" spans="1:9" ht="16.5" x14ac:dyDescent="0.3">
      <c r="A24" s="91"/>
      <c r="B24" s="152" t="s">
        <v>12</v>
      </c>
      <c r="C24" s="158" t="s">
        <v>171</v>
      </c>
      <c r="D24" s="92"/>
      <c r="E24" s="46">
        <v>500</v>
      </c>
      <c r="F24" s="92">
        <v>625</v>
      </c>
      <c r="G24" s="46">
        <v>500</v>
      </c>
      <c r="H24" s="92">
        <v>500</v>
      </c>
      <c r="I24" s="141">
        <v>531.25</v>
      </c>
    </row>
    <row r="25" spans="1:9" ht="16.5" x14ac:dyDescent="0.3">
      <c r="A25" s="91"/>
      <c r="B25" s="152" t="s">
        <v>13</v>
      </c>
      <c r="C25" s="158" t="s">
        <v>172</v>
      </c>
      <c r="D25" s="92">
        <v>416.67</v>
      </c>
      <c r="E25" s="46">
        <v>500</v>
      </c>
      <c r="F25" s="92">
        <v>625</v>
      </c>
      <c r="G25" s="46">
        <v>500</v>
      </c>
      <c r="H25" s="92">
        <v>500</v>
      </c>
      <c r="I25" s="141">
        <v>508.334</v>
      </c>
    </row>
    <row r="26" spans="1:9" ht="16.5" x14ac:dyDescent="0.3">
      <c r="A26" s="91"/>
      <c r="B26" s="152" t="s">
        <v>14</v>
      </c>
      <c r="C26" s="158" t="s">
        <v>173</v>
      </c>
      <c r="D26" s="92">
        <v>416.67</v>
      </c>
      <c r="E26" s="46">
        <v>500</v>
      </c>
      <c r="F26" s="92">
        <v>750</v>
      </c>
      <c r="G26" s="46">
        <v>500</v>
      </c>
      <c r="H26" s="92">
        <v>500</v>
      </c>
      <c r="I26" s="141">
        <v>533.33400000000006</v>
      </c>
    </row>
    <row r="27" spans="1:9" ht="16.5" x14ac:dyDescent="0.3">
      <c r="A27" s="91"/>
      <c r="B27" s="152" t="s">
        <v>15</v>
      </c>
      <c r="C27" s="158" t="s">
        <v>174</v>
      </c>
      <c r="D27" s="92">
        <v>1000</v>
      </c>
      <c r="E27" s="46">
        <v>2000</v>
      </c>
      <c r="F27" s="92">
        <v>1500</v>
      </c>
      <c r="G27" s="46">
        <v>1500</v>
      </c>
      <c r="H27" s="92">
        <v>1000</v>
      </c>
      <c r="I27" s="141">
        <v>1400</v>
      </c>
    </row>
    <row r="28" spans="1:9" ht="16.5" x14ac:dyDescent="0.3">
      <c r="A28" s="91"/>
      <c r="B28" s="152" t="s">
        <v>16</v>
      </c>
      <c r="C28" s="158" t="s">
        <v>175</v>
      </c>
      <c r="D28" s="92">
        <v>416.67</v>
      </c>
      <c r="E28" s="46">
        <v>500</v>
      </c>
      <c r="F28" s="92">
        <v>875</v>
      </c>
      <c r="G28" s="46">
        <v>500</v>
      </c>
      <c r="H28" s="92">
        <v>500</v>
      </c>
      <c r="I28" s="141">
        <v>558.33400000000006</v>
      </c>
    </row>
    <row r="29" spans="1:9" ht="16.5" x14ac:dyDescent="0.3">
      <c r="A29" s="91"/>
      <c r="B29" s="154" t="s">
        <v>17</v>
      </c>
      <c r="C29" s="158" t="s">
        <v>176</v>
      </c>
      <c r="D29" s="92"/>
      <c r="E29" s="46">
        <v>2000</v>
      </c>
      <c r="F29" s="92">
        <v>2000</v>
      </c>
      <c r="G29" s="46"/>
      <c r="H29" s="92">
        <v>1500</v>
      </c>
      <c r="I29" s="141">
        <v>1833.3333333333333</v>
      </c>
    </row>
    <row r="30" spans="1:9" ht="16.5" x14ac:dyDescent="0.3">
      <c r="A30" s="91"/>
      <c r="B30" s="152" t="s">
        <v>18</v>
      </c>
      <c r="C30" s="158" t="s">
        <v>177</v>
      </c>
      <c r="D30" s="92">
        <v>2500</v>
      </c>
      <c r="E30" s="46">
        <v>3000</v>
      </c>
      <c r="F30" s="92">
        <v>2750</v>
      </c>
      <c r="G30" s="46">
        <v>3000</v>
      </c>
      <c r="H30" s="92">
        <v>2000</v>
      </c>
      <c r="I30" s="141">
        <v>2650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1500</v>
      </c>
      <c r="E31" s="49">
        <v>1750</v>
      </c>
      <c r="F31" s="134">
        <v>1750</v>
      </c>
      <c r="G31" s="49">
        <v>1750</v>
      </c>
      <c r="H31" s="134">
        <v>1500</v>
      </c>
      <c r="I31" s="94">
        <v>1650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4000</v>
      </c>
      <c r="E33" s="42">
        <v>4000</v>
      </c>
      <c r="F33" s="133">
        <v>3500</v>
      </c>
      <c r="G33" s="42">
        <v>4000</v>
      </c>
      <c r="H33" s="133">
        <v>3000</v>
      </c>
      <c r="I33" s="139">
        <v>3700</v>
      </c>
    </row>
    <row r="34" spans="1:9" ht="16.5" x14ac:dyDescent="0.3">
      <c r="A34" s="91"/>
      <c r="B34" s="140" t="s">
        <v>27</v>
      </c>
      <c r="C34" s="15" t="s">
        <v>180</v>
      </c>
      <c r="D34" s="92">
        <v>4000</v>
      </c>
      <c r="E34" s="46">
        <v>4000</v>
      </c>
      <c r="F34" s="92">
        <v>3000</v>
      </c>
      <c r="G34" s="46">
        <v>4000</v>
      </c>
      <c r="H34" s="92">
        <v>2166</v>
      </c>
      <c r="I34" s="141">
        <v>3433.2</v>
      </c>
    </row>
    <row r="35" spans="1:9" ht="16.5" x14ac:dyDescent="0.3">
      <c r="A35" s="91"/>
      <c r="B35" s="143" t="s">
        <v>28</v>
      </c>
      <c r="C35" s="15" t="s">
        <v>181</v>
      </c>
      <c r="D35" s="92">
        <v>2500</v>
      </c>
      <c r="E35" s="46">
        <v>2000</v>
      </c>
      <c r="F35" s="92">
        <v>1875</v>
      </c>
      <c r="G35" s="46">
        <v>2250</v>
      </c>
      <c r="H35" s="92">
        <v>2000</v>
      </c>
      <c r="I35" s="141">
        <v>2125</v>
      </c>
    </row>
    <row r="36" spans="1:9" ht="16.5" x14ac:dyDescent="0.3">
      <c r="A36" s="91"/>
      <c r="B36" s="140" t="s">
        <v>29</v>
      </c>
      <c r="C36" s="15" t="s">
        <v>182</v>
      </c>
      <c r="D36" s="92">
        <v>2000</v>
      </c>
      <c r="E36" s="46">
        <v>2500</v>
      </c>
      <c r="F36" s="92">
        <v>2000</v>
      </c>
      <c r="G36" s="46">
        <v>3250</v>
      </c>
      <c r="H36" s="92">
        <v>1500</v>
      </c>
      <c r="I36" s="141">
        <v>2250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3500</v>
      </c>
      <c r="E37" s="49">
        <v>3000</v>
      </c>
      <c r="F37" s="134">
        <v>3250</v>
      </c>
      <c r="G37" s="49">
        <v>3750</v>
      </c>
      <c r="H37" s="134">
        <v>3166</v>
      </c>
      <c r="I37" s="94">
        <v>3333.2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43000</v>
      </c>
      <c r="E39" s="42">
        <v>50000</v>
      </c>
      <c r="F39" s="42">
        <v>50000</v>
      </c>
      <c r="G39" s="42">
        <v>39000</v>
      </c>
      <c r="H39" s="42">
        <v>50000</v>
      </c>
      <c r="I39" s="139">
        <v>46400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36990</v>
      </c>
      <c r="E40" s="49">
        <v>30000</v>
      </c>
      <c r="F40" s="49">
        <v>32000</v>
      </c>
      <c r="G40" s="49">
        <v>29000</v>
      </c>
      <c r="H40" s="49">
        <v>31000</v>
      </c>
      <c r="I40" s="94">
        <v>31798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04-05-2020</vt:lpstr>
      <vt:lpstr>By Order</vt:lpstr>
      <vt:lpstr>All Stores</vt:lpstr>
      <vt:lpstr>'04-05-2020'!Print_Titles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2020-04-27T06:31:59Z</cp:lastPrinted>
  <dcterms:created xsi:type="dcterms:W3CDTF">2010-10-20T06:23:14Z</dcterms:created>
  <dcterms:modified xsi:type="dcterms:W3CDTF">2020-05-07T11:01:04Z</dcterms:modified>
</cp:coreProperties>
</file>