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601" activeTab="4"/>
  </bookViews>
  <sheets>
    <sheet name="Supermarkets" sheetId="5" r:id="rId1"/>
    <sheet name="stores" sheetId="7" r:id="rId2"/>
    <sheet name="Comp" sheetId="8" r:id="rId3"/>
    <sheet name="18-05-2020" sheetId="9" r:id="rId4"/>
    <sheet name="By Order" sheetId="11" r:id="rId5"/>
    <sheet name="All Stores" sheetId="12" r:id="rId6"/>
  </sheets>
  <definedNames>
    <definedName name="_xlnm.Print_Titles" localSheetId="3">'18-05-2020'!$12:$14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E74" i="11" l="1"/>
  <c r="I88" i="11" l="1"/>
  <c r="G88" i="11"/>
  <c r="I84" i="11"/>
  <c r="G84" i="11"/>
  <c r="I85" i="11"/>
  <c r="G85" i="11"/>
  <c r="I87" i="11"/>
  <c r="G87" i="11"/>
  <c r="I86" i="11"/>
  <c r="G86" i="11"/>
  <c r="I83" i="11"/>
  <c r="G83" i="11"/>
  <c r="I89" i="11"/>
  <c r="G89" i="11"/>
  <c r="I78" i="11"/>
  <c r="G78" i="11"/>
  <c r="I76" i="11"/>
  <c r="G76" i="11"/>
  <c r="I80" i="11"/>
  <c r="G80" i="11"/>
  <c r="I77" i="11"/>
  <c r="G77" i="11"/>
  <c r="I79" i="11"/>
  <c r="G79" i="11"/>
  <c r="I73" i="11"/>
  <c r="G73" i="11"/>
  <c r="I68" i="11"/>
  <c r="G68" i="11"/>
  <c r="I71" i="11"/>
  <c r="G71" i="11"/>
  <c r="I72" i="11"/>
  <c r="G72" i="11"/>
  <c r="I69" i="11"/>
  <c r="G69" i="11"/>
  <c r="I70" i="11"/>
  <c r="G70" i="11"/>
  <c r="I62" i="11"/>
  <c r="G62" i="11"/>
  <c r="I65" i="11"/>
  <c r="G65" i="11"/>
  <c r="I58" i="11"/>
  <c r="G58" i="11"/>
  <c r="I64" i="11"/>
  <c r="G64" i="11"/>
  <c r="I59" i="11"/>
  <c r="G59" i="11"/>
  <c r="I60" i="11"/>
  <c r="G60" i="11"/>
  <c r="I63" i="11"/>
  <c r="G63" i="11"/>
  <c r="I61" i="11"/>
  <c r="G61" i="11"/>
  <c r="I57" i="11"/>
  <c r="G57" i="11"/>
  <c r="I51" i="11"/>
  <c r="G51" i="11"/>
  <c r="I54" i="11"/>
  <c r="G54" i="11"/>
  <c r="I53" i="11"/>
  <c r="G53" i="11"/>
  <c r="I49" i="11"/>
  <c r="G49" i="11"/>
  <c r="I50" i="11"/>
  <c r="G50" i="11"/>
  <c r="I52" i="11"/>
  <c r="G52" i="11"/>
  <c r="I46" i="11"/>
  <c r="G46" i="11"/>
  <c r="I44" i="11"/>
  <c r="G44" i="11"/>
  <c r="I43" i="11"/>
  <c r="G43" i="11"/>
  <c r="I42" i="11"/>
  <c r="G42" i="11"/>
  <c r="I41" i="11"/>
  <c r="G41" i="11"/>
  <c r="I45" i="11"/>
  <c r="G45" i="11"/>
  <c r="I36" i="11"/>
  <c r="G36" i="11"/>
  <c r="I35" i="11"/>
  <c r="G35" i="11"/>
  <c r="I38" i="11"/>
  <c r="G38" i="11"/>
  <c r="I37" i="11"/>
  <c r="G37" i="11"/>
  <c r="I34" i="11"/>
  <c r="G34" i="11"/>
  <c r="I29" i="11"/>
  <c r="G29" i="11"/>
  <c r="I28" i="11"/>
  <c r="G28" i="11"/>
  <c r="I22" i="11"/>
  <c r="G22" i="11"/>
  <c r="I30" i="11"/>
  <c r="G30" i="11"/>
  <c r="I16" i="11"/>
  <c r="G16" i="11"/>
  <c r="I26" i="11"/>
  <c r="G26" i="11"/>
  <c r="I20" i="11"/>
  <c r="G20" i="11"/>
  <c r="I27" i="11"/>
  <c r="G27" i="11"/>
  <c r="I24" i="11"/>
  <c r="G24" i="11"/>
  <c r="I25" i="11"/>
  <c r="G25" i="11"/>
  <c r="I18" i="11"/>
  <c r="G18" i="11"/>
  <c r="I19" i="11"/>
  <c r="G19" i="11"/>
  <c r="I21" i="11"/>
  <c r="G21" i="11"/>
  <c r="I31" i="11"/>
  <c r="G31" i="11"/>
  <c r="I23" i="11"/>
  <c r="G23" i="11"/>
  <c r="I17" i="11"/>
  <c r="G17" i="11"/>
  <c r="D40" i="8" l="1"/>
  <c r="E32" i="11" l="1"/>
  <c r="F32" i="11" l="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<sst xmlns="http://schemas.openxmlformats.org/spreadsheetml/2006/main" count="848" uniqueCount="225">
  <si>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</si>
  <si>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</si>
  <si>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</si>
  <si>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</si>
  <si>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</si>
  <si>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</si>
  <si>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</si>
  <si>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</si>
  <si>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</si>
  <si>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</si>
  <si>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</si>
  <si>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</si>
  <si>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</si>
  <si>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</si>
  <si>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</si>
  <si>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</si>
  <si>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</si>
  <si>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</si>
  <si>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</si>
  <si>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</si>
  <si>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</si>
  <si>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</si>
  <si>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</si>
  <si>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</si>
  <si>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</si>
  <si>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</si>
  <si>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</si>
  <si>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</si>
  <si>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</si>
  <si>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</si>
  <si>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</si>
  <si>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</si>
  <si>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</si>
  <si>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</si>
  <si>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</si>
  <si>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</si>
  <si>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</si>
  <si>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</si>
  <si>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</si>
  <si>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</si>
  <si>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</si>
  <si>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</si>
  <si>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</si>
  <si>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</si>
  <si>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</si>
  <si>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</si>
  <si>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</si>
  <si>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</si>
  <si>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</si>
  <si>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</si>
  <si>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</si>
  <si>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</si>
  <si>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</si>
  <si>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</si>
  <si>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</si>
  <si>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</si>
  <si>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</si>
  <si>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</si>
  <si>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</si>
  <si>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</si>
  <si>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</si>
  <si>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</si>
  <si>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</si>
  <si>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</si>
  <si>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</si>
  <si>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</si>
  <si>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</si>
  <si>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</si>
  <si>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</si>
  <si>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</si>
  <si>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</si>
  <si>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</si>
  <si>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</si>
  <si>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</si>
  <si>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</si>
  <si>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</si>
  <si>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</si>
  <si>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</si>
  <si>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</si>
  <si>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</si>
  <si>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</si>
  <si>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</si>
  <si>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</si>
  <si>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</si>
  <si>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</si>
  <si>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</si>
  <si>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</si>
  <si>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</si>
  <si>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</si>
  <si>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</si>
  <si>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</si>
  <si>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</si>
  <si>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</si>
  <si>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</si>
  <si>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</si>
  <si>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</si>
  <si>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</si>
  <si>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</si>
  <si>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</si>
  <si>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</si>
  <si>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</si>
  <si>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</si>
  <si>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</si>
  <si>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</si>
  <si>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</si>
  <si>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</si>
  <si>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</si>
  <si>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</si>
  <si>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</si>
  <si>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</si>
  <si>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</si>
  <si>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</si>
  <si>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</si>
  <si>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</si>
  <si>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</si>
  <si>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</si>
  <si>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</si>
  <si>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</si>
  <si>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</si>
  <si>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</si>
  <si>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</si>
  <si>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</si>
  <si>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</si>
  <si>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</si>
  <si>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</si>
  <si>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</si>
  <si>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</si>
  <si>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</si>
  <si>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</si>
  <si>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</si>
  <si>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</si>
  <si>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</si>
  <si>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</si>
  <si>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</si>
  <si>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</si>
  <si>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</si>
  <si>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</si>
  <si>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</si>
  <si>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</si>
  <si>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</si>
  <si>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</si>
  <si>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</si>
  <si>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</si>
  <si>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</si>
  <si>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</si>
  <si>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</si>
  <si>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</si>
  <si>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</si>
  <si>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</si>
  <si>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</si>
  <si>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</si>
  <si>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</si>
  <si>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</si>
  <si>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</si>
  <si>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</si>
  <si>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</si>
  <si>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</si>
  <si>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</si>
  <si>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</si>
  <si>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</si>
  <si>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</si>
  <si>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</si>
  <si>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</si>
  <si>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</si>
  <si>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</si>
  <si>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</si>
  <si>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</si>
  <si>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</si>
  <si>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</si>
  <si>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</si>
  <si>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</si>
  <si>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</si>
  <si>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</si>
  <si>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</si>
  <si>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</si>
  <si>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</si>
  <si>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</si>
  <si>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</si>
  <si>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</si>
  <si>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</si>
  <si>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</si>
  <si>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</si>
  <si>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</si>
  <si>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</si>
  <si>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</si>
  <si>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</si>
  <si>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</si>
  <si>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</si>
  <si>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</si>
  <si>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</si>
  <si>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</si>
  <si>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</si>
  <si>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</si>
  <si>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</si>
  <si>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</si>
  <si>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</si>
  <si>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</si>
  <si>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</si>
  <si>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</si>
  <si>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</si>
  <si>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</si>
  <si>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</si>
  <si>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</si>
  <si>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</si>
  <si>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</si>
  <si>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</si>
  <si>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</si>
  <si>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</si>
  <si>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</si>
  <si>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</si>
  <si>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</si>
  <si>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</si>
  <si>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</si>
  <si>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</si>
  <si>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</si>
  <si>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</si>
  <si>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</si>
  <si>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2019 (ل.ل.)</t>
  </si>
  <si>
    <t>معدل أسعار  السوبرماركات في 11-05-2020 (ل.ل.)</t>
  </si>
  <si>
    <t>معدل أسعار المحلات والملاحم في 11-05-2020 (ل.ل.)</t>
  </si>
  <si>
    <t>المعدل العام للأسعار في 11-05-2020  (ل.ل.)</t>
  </si>
  <si>
    <t>معدل أسعار  السوبرماركات في 18-05-2020 (ل.ل.)</t>
  </si>
  <si>
    <t xml:space="preserve"> التاريخ 18 أيار 2020</t>
  </si>
  <si>
    <t>معدل أسعار المحلات والملاحم في 18-05-2020 (ل.ل.)</t>
  </si>
  <si>
    <t>المعدل العام للأسعار في 18-05-2020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</si>
</sst>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217</v>
      </c>
      <c r="F12" s="164" t="s">
        <v>221</v>
      </c>
      <c r="G12" s="164" t="s">
        <v>197</v>
      </c>
      <c r="H12" s="164" t="s">
        <v>218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1485.425</v>
      </c>
      <c r="F15" s="43">
        <v>2508.8000000000002</v>
      </c>
      <c r="G15" s="45">
        <f t="shared" ref="G15:G30" si="0">(F15-E15)/E15</f>
        <v>0.68894424154703215</v>
      </c>
      <c r="H15" s="43">
        <v>3334</v>
      </c>
      <c r="I15" s="45">
        <f>(F15-H15)/H15</f>
        <v>-0.24751049790041987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1440.2375</v>
      </c>
      <c r="F16" s="47">
        <v>2293.1111111111113</v>
      </c>
      <c r="G16" s="48">
        <f t="shared" si="0"/>
        <v>0.59217567318661779</v>
      </c>
      <c r="H16" s="47">
        <v>2373.4444444444443</v>
      </c>
      <c r="I16" s="44">
        <f t="shared" ref="I16:I30" si="1">(F16-H16)/H16</f>
        <v>-3.3846730022002586E-2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1634.375</v>
      </c>
      <c r="F17" s="47">
        <v>2397</v>
      </c>
      <c r="G17" s="48">
        <f t="shared" si="0"/>
        <v>0.46661567877629062</v>
      </c>
      <c r="H17" s="47">
        <v>2085.1111111111113</v>
      </c>
      <c r="I17" s="44">
        <f>(F17-H17)/H17</f>
        <v>0.14957902589790034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1010.3124999999999</v>
      </c>
      <c r="F18" s="47">
        <v>842.3</v>
      </c>
      <c r="G18" s="48">
        <f t="shared" si="0"/>
        <v>-0.16629755644911842</v>
      </c>
      <c r="H18" s="47">
        <v>897.3</v>
      </c>
      <c r="I18" s="44">
        <f t="shared" si="1"/>
        <v>-6.1294996099409339E-2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2370.3125</v>
      </c>
      <c r="F19" s="47">
        <v>3644.4444444444443</v>
      </c>
      <c r="G19" s="48">
        <f>(F19-E19)/E19</f>
        <v>0.53753753753753752</v>
      </c>
      <c r="H19" s="47">
        <v>4274.75</v>
      </c>
      <c r="I19" s="44">
        <f>(F19-H19)/H19</f>
        <v>-0.14744851875678242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1342.4</v>
      </c>
      <c r="F20" s="47">
        <v>1297.5</v>
      </c>
      <c r="G20" s="48">
        <f t="shared" si="0"/>
        <v>-3.3447556615017943E-2</v>
      </c>
      <c r="H20" s="47">
        <v>1217.5</v>
      </c>
      <c r="I20" s="44">
        <f t="shared" si="1"/>
        <v>6.5708418891170434E-2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1312.3249999999998</v>
      </c>
      <c r="F21" s="47">
        <v>1787.8</v>
      </c>
      <c r="G21" s="48">
        <f t="shared" si="0"/>
        <v>0.36231497533004414</v>
      </c>
      <c r="H21" s="47">
        <v>1779</v>
      </c>
      <c r="I21" s="44">
        <f t="shared" si="1"/>
        <v>4.9465992130410088E-3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455.30837499999996</v>
      </c>
      <c r="F22" s="47">
        <v>422.3</v>
      </c>
      <c r="G22" s="48">
        <f t="shared" si="0"/>
        <v>-7.2496744651358427E-2</v>
      </c>
      <c r="H22" s="47">
        <v>374.5</v>
      </c>
      <c r="I22" s="44">
        <f t="shared" si="1"/>
        <v>0.12763684913217627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477.45203125</v>
      </c>
      <c r="F23" s="47">
        <v>410</v>
      </c>
      <c r="G23" s="48">
        <f t="shared" si="0"/>
        <v>-0.14127499064860247</v>
      </c>
      <c r="H23" s="47">
        <v>410</v>
      </c>
      <c r="I23" s="44">
        <f t="shared" si="1"/>
        <v>0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509.275125</v>
      </c>
      <c r="F24" s="47">
        <v>455</v>
      </c>
      <c r="G24" s="48">
        <f t="shared" si="0"/>
        <v>-0.10657328884853742</v>
      </c>
      <c r="H24" s="47">
        <v>529.79999999999995</v>
      </c>
      <c r="I24" s="44">
        <f t="shared" si="1"/>
        <v>-0.14118535296338233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548.44237499999997</v>
      </c>
      <c r="F25" s="47">
        <v>507.3</v>
      </c>
      <c r="G25" s="48">
        <f t="shared" si="0"/>
        <v>-7.5016769081710649E-2</v>
      </c>
      <c r="H25" s="47">
        <v>479.8</v>
      </c>
      <c r="I25" s="44">
        <f t="shared" si="1"/>
        <v>5.7315548145060444E-2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1404.4749999999999</v>
      </c>
      <c r="F26" s="47">
        <v>1165</v>
      </c>
      <c r="G26" s="48">
        <f t="shared" si="0"/>
        <v>-0.17050855301803158</v>
      </c>
      <c r="H26" s="47">
        <v>1330</v>
      </c>
      <c r="I26" s="44">
        <f t="shared" si="1"/>
        <v>-0.12406015037593984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529.86675000000002</v>
      </c>
      <c r="F27" s="47">
        <v>527.29999999999995</v>
      </c>
      <c r="G27" s="48">
        <f t="shared" si="0"/>
        <v>-4.8441424188252419E-3</v>
      </c>
      <c r="H27" s="47">
        <v>527.29999999999995</v>
      </c>
      <c r="I27" s="44">
        <f t="shared" si="1"/>
        <v>0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1206.8125</v>
      </c>
      <c r="F28" s="47">
        <v>1414</v>
      </c>
      <c r="G28" s="48">
        <f t="shared" si="0"/>
        <v>0.17168159925423376</v>
      </c>
      <c r="H28" s="47">
        <v>1524</v>
      </c>
      <c r="I28" s="44">
        <f t="shared" si="1"/>
        <v>-7.217847769028872E-2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1354.3104166666667</v>
      </c>
      <c r="F29" s="47">
        <v>2702.7777777777778</v>
      </c>
      <c r="G29" s="48">
        <f t="shared" si="0"/>
        <v>0.9956855861967473</v>
      </c>
      <c r="H29" s="47">
        <v>2791.6666666666665</v>
      </c>
      <c r="I29" s="44">
        <f t="shared" si="1"/>
        <v>-3.1840796019900426E-2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1154.0875000000001</v>
      </c>
      <c r="F30" s="50">
        <v>1818.8</v>
      </c>
      <c r="G30" s="51">
        <f t="shared" si="0"/>
        <v>0.575963694260617</v>
      </c>
      <c r="H30" s="50">
        <v>1708.8</v>
      </c>
      <c r="I30" s="56">
        <f t="shared" si="1"/>
        <v>6.4372659176029967E-2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43">
        <v>3379.8</v>
      </c>
      <c r="G32" s="45">
        <f>(F32-E32)/E32</f>
        <v>0.53046392102701123</v>
      </c>
      <c r="H32" s="43">
        <v>4698</v>
      </c>
      <c r="I32" s="44">
        <f>(F32-H32)/H32</f>
        <v>-0.28058748403575984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47">
        <v>4255.5555555555557</v>
      </c>
      <c r="G33" s="48">
        <f>(F33-E33)/E33</f>
        <v>1.0871977258809113</v>
      </c>
      <c r="H33" s="47">
        <v>4247.7777777777774</v>
      </c>
      <c r="I33" s="44">
        <f>(F33-H33)/H33</f>
        <v>1.8310227569972419E-3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47">
        <v>3010.8888888888887</v>
      </c>
      <c r="G34" s="48">
        <f>(F34-E34)/E34</f>
        <v>0.58267398926432701</v>
      </c>
      <c r="H34" s="47">
        <v>2723.8</v>
      </c>
      <c r="I34" s="44">
        <f>(F34-H34)/H34</f>
        <v>0.10540013543170883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47">
        <v>2388</v>
      </c>
      <c r="G35" s="48">
        <f>(F35-E35)/E35</f>
        <v>0.5285500103825147</v>
      </c>
      <c r="H35" s="47">
        <v>2337.5</v>
      </c>
      <c r="I35" s="44">
        <f>(F35-H35)/H35</f>
        <v>2.1604278074866309E-2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50">
        <v>3650</v>
      </c>
      <c r="G36" s="51">
        <f>(F36-E36)/E36</f>
        <v>2.268693062333305</v>
      </c>
      <c r="H36" s="50">
        <v>3230</v>
      </c>
      <c r="I36" s="56">
        <f>(F36-H36)/H36</f>
        <v>0.13003095975232198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26389.941583333333</v>
      </c>
      <c r="F38" s="43">
        <v>48709.777777777781</v>
      </c>
      <c r="G38" s="45">
        <f t="shared" ref="G38:G43" si="2">(F38-E38)/E38</f>
        <v>0.84577057982351211</v>
      </c>
      <c r="H38" s="43">
        <v>50598.666666666664</v>
      </c>
      <c r="I38" s="44">
        <f t="shared" ref="I38:I43" si="3">(F38-H38)/H38</f>
        <v>-3.7330803622405401E-2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15146.530555555557</v>
      </c>
      <c r="F39" s="57">
        <v>32558.5</v>
      </c>
      <c r="G39" s="48">
        <f t="shared" si="2"/>
        <v>1.1495681721024853</v>
      </c>
      <c r="H39" s="57">
        <v>31657.555555555555</v>
      </c>
      <c r="I39" s="44">
        <f>(F39-H39)/H39</f>
        <v>2.8459065415312502E-2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10476.46875</v>
      </c>
      <c r="F40" s="57">
        <v>26416</v>
      </c>
      <c r="G40" s="48">
        <f t="shared" si="2"/>
        <v>1.5214602964381485</v>
      </c>
      <c r="H40" s="57">
        <v>26921</v>
      </c>
      <c r="I40" s="44">
        <f t="shared" si="3"/>
        <v>-1.8758589948367446E-2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6049.9</v>
      </c>
      <c r="F41" s="47">
        <v>6290</v>
      </c>
      <c r="G41" s="48">
        <f t="shared" si="2"/>
        <v>3.9686606390188332E-2</v>
      </c>
      <c r="H41" s="47">
        <v>6390</v>
      </c>
      <c r="I41" s="44">
        <f t="shared" si="3"/>
        <v>-1.5649452269170579E-2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</v>
      </c>
      <c r="F42" s="47">
        <v>20700</v>
      </c>
      <c r="G42" s="48">
        <f t="shared" si="2"/>
        <v>1.0770620108368454</v>
      </c>
      <c r="H42" s="47">
        <v>20700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12878.75</v>
      </c>
      <c r="F43" s="50">
        <v>18561.923999999999</v>
      </c>
      <c r="G43" s="51">
        <f t="shared" si="2"/>
        <v>0.44128304377365807</v>
      </c>
      <c r="H43" s="50">
        <v>15721.666000000001</v>
      </c>
      <c r="I43" s="59">
        <f t="shared" si="3"/>
        <v>0.18065884366198837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5311.5277777777774</v>
      </c>
      <c r="F45" s="43">
        <v>10479.799999999999</v>
      </c>
      <c r="G45" s="45">
        <f t="shared" ref="G45:G50" si="4">(F45-E45)/E45</f>
        <v>0.97302931255393144</v>
      </c>
      <c r="H45" s="43">
        <v>10345.799999999999</v>
      </c>
      <c r="I45" s="44">
        <f t="shared" ref="I45:I50" si="5">(F45-H45)/H45</f>
        <v>1.2952115834444897E-2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7302.7777777777774</v>
      </c>
      <c r="G46" s="48">
        <f t="shared" si="4"/>
        <v>0.21000405022276225</v>
      </c>
      <c r="H46" s="47">
        <v>7261.1111111111113</v>
      </c>
      <c r="I46" s="87">
        <f t="shared" si="5"/>
        <v>5.7383320581483478E-3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27127</v>
      </c>
      <c r="G47" s="48">
        <f t="shared" si="4"/>
        <v>0.42575365093666695</v>
      </c>
      <c r="H47" s="47">
        <v>27010</v>
      </c>
      <c r="I47" s="87">
        <f t="shared" si="5"/>
        <v>4.3317289892632355E-3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19135.580000000002</v>
      </c>
      <c r="F48" s="47">
        <v>39543</v>
      </c>
      <c r="G48" s="48">
        <f t="shared" si="4"/>
        <v>1.0664646694795765</v>
      </c>
      <c r="H48" s="47">
        <v>33451.572</v>
      </c>
      <c r="I48" s="87">
        <f t="shared" si="5"/>
        <v>0.18209691311367968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2241.6666666666665</v>
      </c>
      <c r="F49" s="47">
        <v>3939.5</v>
      </c>
      <c r="G49" s="48">
        <f t="shared" si="4"/>
        <v>0.75739776951672877</v>
      </c>
      <c r="H49" s="47">
        <v>2936.25</v>
      </c>
      <c r="I49" s="44">
        <f t="shared" si="5"/>
        <v>0.34167730949340147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27836</v>
      </c>
      <c r="F50" s="50">
        <v>61737</v>
      </c>
      <c r="G50" s="56">
        <f t="shared" si="4"/>
        <v>1.2178833165684724</v>
      </c>
      <c r="H50" s="50">
        <v>61180.888888888891</v>
      </c>
      <c r="I50" s="59">
        <f t="shared" si="5"/>
        <v>9.0896213051279359E-3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4290</v>
      </c>
      <c r="G52" s="45">
        <f t="shared" ref="G52:G60" si="6">(F52-E52)/E52</f>
        <v>0.14399999999999999</v>
      </c>
      <c r="H52" s="66">
        <v>5580</v>
      </c>
      <c r="I52" s="124">
        <f t="shared" ref="I52:I60" si="7">(F52-H52)/H52</f>
        <v>-0.23118279569892472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10955.833333333334</v>
      </c>
      <c r="G53" s="48">
        <f t="shared" si="6"/>
        <v>2.0381029724412048</v>
      </c>
      <c r="H53" s="70">
        <v>10774.166666666666</v>
      </c>
      <c r="I53" s="87">
        <f t="shared" si="7"/>
        <v>1.6861319514270359E-2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7208.333333333333</v>
      </c>
      <c r="G54" s="48">
        <f t="shared" si="6"/>
        <v>1.5018076644974692</v>
      </c>
      <c r="H54" s="70">
        <v>6268.75</v>
      </c>
      <c r="I54" s="87">
        <f t="shared" si="7"/>
        <v>0.14988368228647386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7999</v>
      </c>
      <c r="G55" s="48">
        <f t="shared" si="6"/>
        <v>0.72021505376344086</v>
      </c>
      <c r="H55" s="70">
        <v>7999</v>
      </c>
      <c r="I55" s="87">
        <f t="shared" si="7"/>
        <v>0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2026</v>
      </c>
      <c r="F56" s="104">
        <v>4444.166666666667</v>
      </c>
      <c r="G56" s="55">
        <f t="shared" si="6"/>
        <v>1.1935669628167163</v>
      </c>
      <c r="H56" s="104">
        <v>4527.5</v>
      </c>
      <c r="I56" s="88">
        <f t="shared" si="7"/>
        <v>-1.8406037180195036E-2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3967.302083333333</v>
      </c>
      <c r="F57" s="50">
        <v>10414.125</v>
      </c>
      <c r="G57" s="51">
        <f t="shared" si="6"/>
        <v>1.6249891692769804</v>
      </c>
      <c r="H57" s="50">
        <v>8831.8571428571431</v>
      </c>
      <c r="I57" s="125">
        <f t="shared" si="7"/>
        <v>0.17915460265596941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4587.78125</v>
      </c>
      <c r="F58" s="68">
        <v>9075.4666666666672</v>
      </c>
      <c r="G58" s="44">
        <f t="shared" si="6"/>
        <v>0.9781820823882279</v>
      </c>
      <c r="H58" s="68">
        <v>9541.4285714285706</v>
      </c>
      <c r="I58" s="44">
        <f t="shared" si="7"/>
        <v>-4.8835654040025822E-2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4797</v>
      </c>
      <c r="F59" s="70">
        <v>10716.875</v>
      </c>
      <c r="G59" s="48">
        <f t="shared" si="6"/>
        <v>1.2340785907859078</v>
      </c>
      <c r="H59" s="70">
        <v>8794.2857142857138</v>
      </c>
      <c r="I59" s="44">
        <f t="shared" si="7"/>
        <v>0.2186180149447694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21232.5</v>
      </c>
      <c r="F60" s="73">
        <v>41620</v>
      </c>
      <c r="G60" s="51">
        <f t="shared" si="6"/>
        <v>0.96020251972212411</v>
      </c>
      <c r="H60" s="73">
        <v>39259</v>
      </c>
      <c r="I60" s="51">
        <f t="shared" si="7"/>
        <v>6.0139076390127104E-2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6326.9722222222226</v>
      </c>
      <c r="F62" s="54">
        <v>16225.555555555555</v>
      </c>
      <c r="G62" s="45">
        <f t="shared" ref="G62:G67" si="8">(F62-E62)/E62</f>
        <v>1.5645055779708563</v>
      </c>
      <c r="H62" s="54">
        <v>16255</v>
      </c>
      <c r="I62" s="44">
        <f t="shared" ref="I62:I67" si="9">(F62-H62)/H62</f>
        <v>-1.8114084555180101E-3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52952.571428571428</v>
      </c>
      <c r="G63" s="48">
        <f t="shared" si="8"/>
        <v>0.13896442695034147</v>
      </c>
      <c r="H63" s="46">
        <v>53532.166666666664</v>
      </c>
      <c r="I63" s="44">
        <f t="shared" si="9"/>
        <v>-1.0827046132921391E-2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10795.3125</v>
      </c>
      <c r="F64" s="46">
        <v>28686.625</v>
      </c>
      <c r="G64" s="48">
        <f t="shared" si="8"/>
        <v>1.6573223331885947</v>
      </c>
      <c r="H64" s="46">
        <v>26641</v>
      </c>
      <c r="I64" s="87">
        <f t="shared" si="9"/>
        <v>7.6784842911302123E-2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7671.625</v>
      </c>
      <c r="F65" s="46">
        <v>15220.375</v>
      </c>
      <c r="G65" s="48">
        <f t="shared" si="8"/>
        <v>0.98398318478809899</v>
      </c>
      <c r="H65" s="46">
        <v>15220.375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3661.7222222222222</v>
      </c>
      <c r="F66" s="46">
        <v>8111.25</v>
      </c>
      <c r="G66" s="48">
        <f t="shared" si="8"/>
        <v>1.2151461819726601</v>
      </c>
      <c r="H66" s="46">
        <v>9407.1666666666661</v>
      </c>
      <c r="I66" s="87">
        <f t="shared" si="9"/>
        <v>-0.13775844657442016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2940</v>
      </c>
      <c r="F67" s="58">
        <v>8874</v>
      </c>
      <c r="G67" s="51">
        <f t="shared" si="8"/>
        <v>2.0183673469387755</v>
      </c>
      <c r="H67" s="58">
        <v>5996.666666666667</v>
      </c>
      <c r="I67" s="88">
        <f t="shared" si="9"/>
        <v>0.47982212340188984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3795.25</v>
      </c>
      <c r="F69" s="43">
        <v>7471</v>
      </c>
      <c r="G69" s="45">
        <f>(F69-E69)/E69</f>
        <v>0.96851327317041036</v>
      </c>
      <c r="H69" s="43">
        <v>6657.5714285714284</v>
      </c>
      <c r="I69" s="44">
        <f>(F69-H69)/H69</f>
        <v>0.12218097547368198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4669.166666666667</v>
      </c>
      <c r="G70" s="48">
        <f>(F70-E70)/E70</f>
        <v>0.70384223570375115</v>
      </c>
      <c r="H70" s="47">
        <v>4496.6000000000004</v>
      </c>
      <c r="I70" s="44">
        <f>(F70-H70)/H70</f>
        <v>3.8377144212664367E-2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1316.0491071428571</v>
      </c>
      <c r="F71" s="47">
        <v>2012.5</v>
      </c>
      <c r="G71" s="48">
        <f>(F71-E71)/E71</f>
        <v>0.52919825641547524</v>
      </c>
      <c r="H71" s="47">
        <v>1679.1666666666667</v>
      </c>
      <c r="I71" s="44">
        <f>(F71-H71)/H71</f>
        <v>0.1985111662531017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2500.625</v>
      </c>
      <c r="F72" s="47">
        <v>3849.1666666666665</v>
      </c>
      <c r="G72" s="48">
        <f>(F72-E72)/E72</f>
        <v>0.53928184620511532</v>
      </c>
      <c r="H72" s="47">
        <v>3886.625</v>
      </c>
      <c r="I72" s="44">
        <f>(F72-H72)/H72</f>
        <v>-9.6377534064473643E-3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1610.5555555555557</v>
      </c>
      <c r="F73" s="50">
        <v>3870.5555555555557</v>
      </c>
      <c r="G73" s="48">
        <f>(F73-E73)/E73</f>
        <v>1.403242497412901</v>
      </c>
      <c r="H73" s="50">
        <v>3671.25</v>
      </c>
      <c r="I73" s="59">
        <f>(F73-H73)/H73</f>
        <v>5.4288200355616115E-2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3321.6666666666665</v>
      </c>
      <c r="G75" s="44">
        <f t="shared" ref="G75:G81" si="10">(F75-E75)/E75</f>
        <v>1.2803203661327229</v>
      </c>
      <c r="H75" s="43">
        <v>2602.5833333333335</v>
      </c>
      <c r="I75" s="45">
        <f t="shared" ref="I75:I81" si="11">(F75-H75)/H75</f>
        <v>0.27629598796067995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1183.3333333333335</v>
      </c>
      <c r="F76" s="32">
        <v>2560.3125</v>
      </c>
      <c r="G76" s="48">
        <f t="shared" si="10"/>
        <v>1.1636443661971829</v>
      </c>
      <c r="H76" s="32">
        <v>2572.1875</v>
      </c>
      <c r="I76" s="44">
        <f t="shared" si="11"/>
        <v>-4.6166929899161702E-3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907.875</v>
      </c>
      <c r="F77" s="47">
        <v>1732.1666666666667</v>
      </c>
      <c r="G77" s="48">
        <f t="shared" si="10"/>
        <v>0.90793519665886468</v>
      </c>
      <c r="H77" s="47">
        <v>1635.5</v>
      </c>
      <c r="I77" s="44">
        <f t="shared" si="11"/>
        <v>5.9105268521349279E-2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1501.8</v>
      </c>
      <c r="F78" s="47">
        <v>2551.4444444444443</v>
      </c>
      <c r="G78" s="48">
        <f t="shared" si="10"/>
        <v>0.6989242538583329</v>
      </c>
      <c r="H78" s="47">
        <v>2399.2222222222222</v>
      </c>
      <c r="I78" s="44">
        <f t="shared" si="11"/>
        <v>6.3446487287546871E-2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2943.5</v>
      </c>
      <c r="G79" s="48">
        <f t="shared" si="10"/>
        <v>0.51625199608509764</v>
      </c>
      <c r="H79" s="61">
        <v>2940</v>
      </c>
      <c r="I79" s="44">
        <f t="shared" si="11"/>
        <v>1.1904761904761906E-3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8388.5208333333339</v>
      </c>
      <c r="F80" s="61">
        <v>9999</v>
      </c>
      <c r="G80" s="48">
        <f t="shared" si="10"/>
        <v>0.19198607223661293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3939.3</v>
      </c>
      <c r="F81" s="50">
        <v>5768.1111111111113</v>
      </c>
      <c r="G81" s="51">
        <f t="shared" si="10"/>
        <v>0.46424773718963042</v>
      </c>
      <c r="H81" s="50">
        <v>5371.1111111111113</v>
      </c>
      <c r="I81" s="56">
        <f t="shared" si="11"/>
        <v>7.3913942904426974E-2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2" zoomScaleNormal="100" workbookViewId="0">
      <selection activeCell="I42" sqref="I42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217</v>
      </c>
      <c r="F12" s="172" t="s">
        <v>223</v>
      </c>
      <c r="G12" s="164" t="s">
        <v>197</v>
      </c>
      <c r="H12" s="172" t="s">
        <v>219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1485.425</v>
      </c>
      <c r="F15" s="83">
        <v>2125</v>
      </c>
      <c r="G15" s="44">
        <f>(F15-E15)/E15</f>
        <v>0.43056700944174231</v>
      </c>
      <c r="H15" s="83">
        <v>2566.6</v>
      </c>
      <c r="I15" s="126">
        <f>(F15-H15)/H15</f>
        <v>-0.17205641704979346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1440.2375</v>
      </c>
      <c r="F16" s="83">
        <v>1983.2</v>
      </c>
      <c r="G16" s="48">
        <f t="shared" ref="G16:G39" si="0">(F16-E16)/E16</f>
        <v>0.37699511365313021</v>
      </c>
      <c r="H16" s="83">
        <v>2183.1999999999998</v>
      </c>
      <c r="I16" s="48">
        <f>(F16-H16)/H16</f>
        <v>-9.1608647856357542E-2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1634.375</v>
      </c>
      <c r="F17" s="83">
        <v>2016.6</v>
      </c>
      <c r="G17" s="48">
        <f t="shared" si="0"/>
        <v>0.23386615678776285</v>
      </c>
      <c r="H17" s="83">
        <v>2116.6</v>
      </c>
      <c r="I17" s="48">
        <f t="shared" ref="I17:I29" si="1">(F17-H17)/H17</f>
        <v>-4.7245582538032696E-2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1010.3124999999999</v>
      </c>
      <c r="F18" s="83">
        <v>916.6</v>
      </c>
      <c r="G18" s="48">
        <f t="shared" si="0"/>
        <v>-9.275595422208463E-2</v>
      </c>
      <c r="H18" s="83">
        <v>1066.5999999999999</v>
      </c>
      <c r="I18" s="48">
        <f t="shared" si="1"/>
        <v>-0.14063378961185063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2370.3125</v>
      </c>
      <c r="F19" s="83">
        <v>2916.6</v>
      </c>
      <c r="G19" s="48">
        <f t="shared" si="0"/>
        <v>0.23047066578773892</v>
      </c>
      <c r="H19" s="83">
        <v>3400</v>
      </c>
      <c r="I19" s="48">
        <f t="shared" si="1"/>
        <v>-0.14217647058823532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1342.4</v>
      </c>
      <c r="F20" s="83">
        <v>1108.2</v>
      </c>
      <c r="G20" s="48">
        <f t="shared" si="0"/>
        <v>-0.1744636471990465</v>
      </c>
      <c r="H20" s="83">
        <v>1733.2</v>
      </c>
      <c r="I20" s="48">
        <f t="shared" si="1"/>
        <v>-0.36060466189706902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1312.3249999999998</v>
      </c>
      <c r="F21" s="83">
        <v>1408.2</v>
      </c>
      <c r="G21" s="48">
        <f t="shared" si="0"/>
        <v>7.3057360028956422E-2</v>
      </c>
      <c r="H21" s="83">
        <v>1550</v>
      </c>
      <c r="I21" s="48">
        <f t="shared" si="1"/>
        <v>-9.1483870967741909E-2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455.30837499999996</v>
      </c>
      <c r="F22" s="83">
        <v>445</v>
      </c>
      <c r="G22" s="48">
        <f t="shared" si="0"/>
        <v>-2.2640424745097115E-2</v>
      </c>
      <c r="H22" s="83">
        <v>530</v>
      </c>
      <c r="I22" s="48">
        <f t="shared" si="1"/>
        <v>-0.16037735849056603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477.45203125</v>
      </c>
      <c r="F23" s="83">
        <v>562.5</v>
      </c>
      <c r="G23" s="48">
        <f t="shared" si="0"/>
        <v>0.17812882380527101</v>
      </c>
      <c r="H23" s="83">
        <v>562.5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509.275125</v>
      </c>
      <c r="F24" s="83">
        <v>500</v>
      </c>
      <c r="G24" s="48">
        <f t="shared" si="0"/>
        <v>-1.8212405328063102E-2</v>
      </c>
      <c r="H24" s="83">
        <v>550</v>
      </c>
      <c r="I24" s="48">
        <f t="shared" si="1"/>
        <v>-9.0909090909090912E-2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548.44237499999997</v>
      </c>
      <c r="F25" s="83">
        <v>500</v>
      </c>
      <c r="G25" s="48">
        <f t="shared" si="0"/>
        <v>-8.832719207738092E-2</v>
      </c>
      <c r="H25" s="83">
        <v>550</v>
      </c>
      <c r="I25" s="48">
        <f t="shared" si="1"/>
        <v>-9.0909090909090912E-2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1404.4749999999999</v>
      </c>
      <c r="F26" s="83">
        <v>1100</v>
      </c>
      <c r="G26" s="48">
        <f t="shared" si="0"/>
        <v>-0.21678919169084529</v>
      </c>
      <c r="H26" s="83">
        <v>1600</v>
      </c>
      <c r="I26" s="48">
        <f t="shared" si="1"/>
        <v>-0.3125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529.86675000000002</v>
      </c>
      <c r="F27" s="83">
        <v>550</v>
      </c>
      <c r="G27" s="48">
        <f t="shared" si="0"/>
        <v>3.7996817124305263E-2</v>
      </c>
      <c r="H27" s="83">
        <v>500</v>
      </c>
      <c r="I27" s="48">
        <f t="shared" si="1"/>
        <v>0.1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1206.8125</v>
      </c>
      <c r="F28" s="83">
        <v>1645.75</v>
      </c>
      <c r="G28" s="48">
        <f t="shared" si="0"/>
        <v>0.36371640167797398</v>
      </c>
      <c r="H28" s="83">
        <v>1854</v>
      </c>
      <c r="I28" s="48">
        <f t="shared" si="1"/>
        <v>-0.11232470334412081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1354.3104166666667</v>
      </c>
      <c r="F29" s="83">
        <v>2791.5</v>
      </c>
      <c r="G29" s="48">
        <f t="shared" si="0"/>
        <v>1.0611965806706671</v>
      </c>
      <c r="H29" s="83">
        <v>2500</v>
      </c>
      <c r="I29" s="48">
        <f t="shared" si="1"/>
        <v>0.1166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1154.0875000000001</v>
      </c>
      <c r="F30" s="94">
        <v>1663.2</v>
      </c>
      <c r="G30" s="51">
        <f t="shared" si="0"/>
        <v>0.44113856185081279</v>
      </c>
      <c r="H30" s="94">
        <v>1641.6</v>
      </c>
      <c r="I30" s="51">
        <f>(F30-H30)/H30</f>
        <v>1.315789473684219E-2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83">
        <v>4200</v>
      </c>
      <c r="G32" s="44">
        <f t="shared" si="0"/>
        <v>0.90187243869857592</v>
      </c>
      <c r="H32" s="83">
        <v>3416.6</v>
      </c>
      <c r="I32" s="45">
        <f>(F32-H32)/H32</f>
        <v>0.22929227887373416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83">
        <v>3708.25</v>
      </c>
      <c r="G33" s="48">
        <f t="shared" si="0"/>
        <v>0.81876393480368159</v>
      </c>
      <c r="H33" s="83">
        <v>3250</v>
      </c>
      <c r="I33" s="48">
        <f>(F33-H33)/H33</f>
        <v>0.14099999999999999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83">
        <v>2841.6</v>
      </c>
      <c r="G34" s="48">
        <f>(F34-E34)/E34</f>
        <v>0.49368727105474969</v>
      </c>
      <c r="H34" s="83">
        <v>2616.6</v>
      </c>
      <c r="I34" s="48">
        <f>(F34-H34)/H34</f>
        <v>8.5989451960559501E-2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83">
        <v>2312.5</v>
      </c>
      <c r="G35" s="48">
        <f t="shared" si="0"/>
        <v>0.48022273827871242</v>
      </c>
      <c r="H35" s="83">
        <v>2450</v>
      </c>
      <c r="I35" s="48">
        <f>(F35-H35)/H35</f>
        <v>-5.6122448979591837E-2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83">
        <v>3425</v>
      </c>
      <c r="G36" s="55">
        <f t="shared" si="0"/>
        <v>2.0671982845182382</v>
      </c>
      <c r="H36" s="83">
        <v>3683.2</v>
      </c>
      <c r="I36" s="48">
        <f>(F36-H36)/H36</f>
        <v>-7.010208514335356E-2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26389.941583333333</v>
      </c>
      <c r="F38" s="84">
        <v>49375</v>
      </c>
      <c r="G38" s="45">
        <f t="shared" si="0"/>
        <v>0.87097799531253861</v>
      </c>
      <c r="H38" s="84">
        <v>46400</v>
      </c>
      <c r="I38" s="45">
        <f>(F38-H38)/H38</f>
        <v>6.4116379310344834E-2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15146.530555555557</v>
      </c>
      <c r="F39" s="85">
        <v>30595</v>
      </c>
      <c r="G39" s="51">
        <f t="shared" si="0"/>
        <v>1.0199345247930813</v>
      </c>
      <c r="H39" s="85">
        <v>32931.199999999997</v>
      </c>
      <c r="I39" s="51">
        <f>(F39-H39)/H39</f>
        <v>-7.0941842386551268E-2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221</v>
      </c>
      <c r="E12" s="172" t="s">
        <v>223</v>
      </c>
      <c r="F12" s="179" t="s">
        <v>186</v>
      </c>
      <c r="G12" s="164" t="s">
        <v>217</v>
      </c>
      <c r="H12" s="181" t="s">
        <v>224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2508.8000000000002</v>
      </c>
      <c r="E15" s="83">
        <v>2125</v>
      </c>
      <c r="F15" s="67">
        <f t="shared" ref="F15:F30" si="0">D15-E15</f>
        <v>383.80000000000018</v>
      </c>
      <c r="G15" s="42">
        <v>1485.425</v>
      </c>
      <c r="H15" s="66">
        <f>AVERAGE(D15:E15)</f>
        <v>2316.9</v>
      </c>
      <c r="I15" s="69">
        <f>(H15-G15)/G15</f>
        <v>0.55975562549438729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2293.1111111111113</v>
      </c>
      <c r="E16" s="83">
        <v>1983.2</v>
      </c>
      <c r="F16" s="71">
        <f t="shared" si="0"/>
        <v>309.91111111111127</v>
      </c>
      <c r="G16" s="46">
        <v>1440.2375</v>
      </c>
      <c r="H16" s="68">
        <f t="shared" ref="H16:H30" si="1">AVERAGE(D16:E16)</f>
        <v>2138.1555555555556</v>
      </c>
      <c r="I16" s="72">
        <f t="shared" ref="I16:I39" si="2">(H16-G16)/G16</f>
        <v>0.48458539341987389</v>
      </c>
    </row>
    <row r="17" spans="1:9" ht="16.5" x14ac:dyDescent="0.3">
      <c r="A17" s="37"/>
      <c r="B17" s="34" t="s">
        <v>6</v>
      </c>
      <c r="C17" s="15" t="s">
        <v>165</v>
      </c>
      <c r="D17" s="47">
        <v>2397</v>
      </c>
      <c r="E17" s="83">
        <v>2016.6</v>
      </c>
      <c r="F17" s="71">
        <f t="shared" si="0"/>
        <v>380.40000000000009</v>
      </c>
      <c r="G17" s="46">
        <v>1634.375</v>
      </c>
      <c r="H17" s="68">
        <f t="shared" si="1"/>
        <v>2206.8000000000002</v>
      </c>
      <c r="I17" s="72">
        <f t="shared" si="2"/>
        <v>0.35024091778202687</v>
      </c>
    </row>
    <row r="18" spans="1:9" ht="16.5" x14ac:dyDescent="0.3">
      <c r="A18" s="37"/>
      <c r="B18" s="34" t="s">
        <v>7</v>
      </c>
      <c r="C18" s="15" t="s">
        <v>166</v>
      </c>
      <c r="D18" s="47">
        <v>842.3</v>
      </c>
      <c r="E18" s="83">
        <v>916.6</v>
      </c>
      <c r="F18" s="71">
        <f t="shared" si="0"/>
        <v>-74.300000000000068</v>
      </c>
      <c r="G18" s="46">
        <v>1010.3124999999999</v>
      </c>
      <c r="H18" s="68">
        <f t="shared" si="1"/>
        <v>879.45</v>
      </c>
      <c r="I18" s="72">
        <f t="shared" si="2"/>
        <v>-0.12952675533560146</v>
      </c>
    </row>
    <row r="19" spans="1:9" ht="16.5" x14ac:dyDescent="0.3">
      <c r="A19" s="37"/>
      <c r="B19" s="34" t="s">
        <v>8</v>
      </c>
      <c r="C19" s="15" t="s">
        <v>167</v>
      </c>
      <c r="D19" s="47">
        <v>3644.4444444444443</v>
      </c>
      <c r="E19" s="83">
        <v>2916.6</v>
      </c>
      <c r="F19" s="71">
        <f t="shared" si="0"/>
        <v>727.84444444444443</v>
      </c>
      <c r="G19" s="46">
        <v>2370.3125</v>
      </c>
      <c r="H19" s="68">
        <f t="shared" si="1"/>
        <v>3280.5222222222219</v>
      </c>
      <c r="I19" s="72">
        <f t="shared" si="2"/>
        <v>0.3840041016626381</v>
      </c>
    </row>
    <row r="20" spans="1:9" ht="16.5" x14ac:dyDescent="0.3">
      <c r="A20" s="37"/>
      <c r="B20" s="34" t="s">
        <v>9</v>
      </c>
      <c r="C20" s="15" t="s">
        <v>168</v>
      </c>
      <c r="D20" s="47">
        <v>1297.5</v>
      </c>
      <c r="E20" s="83">
        <v>1108.2</v>
      </c>
      <c r="F20" s="71">
        <f t="shared" si="0"/>
        <v>189.29999999999995</v>
      </c>
      <c r="G20" s="46">
        <v>1342.4</v>
      </c>
      <c r="H20" s="68">
        <f t="shared" si="1"/>
        <v>1202.8499999999999</v>
      </c>
      <c r="I20" s="72">
        <f t="shared" si="2"/>
        <v>-0.10395560190703231</v>
      </c>
    </row>
    <row r="21" spans="1:9" ht="16.5" x14ac:dyDescent="0.3">
      <c r="A21" s="37"/>
      <c r="B21" s="34" t="s">
        <v>10</v>
      </c>
      <c r="C21" s="15" t="s">
        <v>169</v>
      </c>
      <c r="D21" s="47">
        <v>1787.8</v>
      </c>
      <c r="E21" s="83">
        <v>1408.2</v>
      </c>
      <c r="F21" s="71">
        <f t="shared" si="0"/>
        <v>379.59999999999991</v>
      </c>
      <c r="G21" s="46">
        <v>1312.3249999999998</v>
      </c>
      <c r="H21" s="68">
        <f t="shared" si="1"/>
        <v>1598</v>
      </c>
      <c r="I21" s="72">
        <f t="shared" si="2"/>
        <v>0.2176861676795003</v>
      </c>
    </row>
    <row r="22" spans="1:9" ht="16.5" x14ac:dyDescent="0.3">
      <c r="A22" s="37"/>
      <c r="B22" s="34" t="s">
        <v>11</v>
      </c>
      <c r="C22" s="15" t="s">
        <v>170</v>
      </c>
      <c r="D22" s="47">
        <v>422.3</v>
      </c>
      <c r="E22" s="83">
        <v>445</v>
      </c>
      <c r="F22" s="71">
        <f t="shared" si="0"/>
        <v>-22.699999999999989</v>
      </c>
      <c r="G22" s="46">
        <v>455.30837499999996</v>
      </c>
      <c r="H22" s="68">
        <f t="shared" si="1"/>
        <v>433.65</v>
      </c>
      <c r="I22" s="72">
        <f t="shared" si="2"/>
        <v>-4.7568584698227834E-2</v>
      </c>
    </row>
    <row r="23" spans="1:9" ht="16.5" x14ac:dyDescent="0.3">
      <c r="A23" s="37"/>
      <c r="B23" s="34" t="s">
        <v>12</v>
      </c>
      <c r="C23" s="15" t="s">
        <v>171</v>
      </c>
      <c r="D23" s="47">
        <v>410</v>
      </c>
      <c r="E23" s="83">
        <v>562.5</v>
      </c>
      <c r="F23" s="71">
        <f t="shared" si="0"/>
        <v>-152.5</v>
      </c>
      <c r="G23" s="46">
        <v>477.45203125</v>
      </c>
      <c r="H23" s="68">
        <f t="shared" si="1"/>
        <v>486.25</v>
      </c>
      <c r="I23" s="72">
        <f t="shared" si="2"/>
        <v>1.8426916578334267E-2</v>
      </c>
    </row>
    <row r="24" spans="1:9" ht="16.5" x14ac:dyDescent="0.3">
      <c r="A24" s="37"/>
      <c r="B24" s="34" t="s">
        <v>13</v>
      </c>
      <c r="C24" s="15" t="s">
        <v>172</v>
      </c>
      <c r="D24" s="47">
        <v>455</v>
      </c>
      <c r="E24" s="83">
        <v>500</v>
      </c>
      <c r="F24" s="71">
        <f t="shared" si="0"/>
        <v>-45</v>
      </c>
      <c r="G24" s="46">
        <v>509.275125</v>
      </c>
      <c r="H24" s="68">
        <f t="shared" si="1"/>
        <v>477.5</v>
      </c>
      <c r="I24" s="72">
        <f t="shared" si="2"/>
        <v>-6.2392847088300264E-2</v>
      </c>
    </row>
    <row r="25" spans="1:9" ht="16.5" x14ac:dyDescent="0.3">
      <c r="A25" s="37"/>
      <c r="B25" s="34" t="s">
        <v>14</v>
      </c>
      <c r="C25" s="15" t="s">
        <v>173</v>
      </c>
      <c r="D25" s="47">
        <v>507.3</v>
      </c>
      <c r="E25" s="83">
        <v>500</v>
      </c>
      <c r="F25" s="71">
        <f t="shared" si="0"/>
        <v>7.3000000000000114</v>
      </c>
      <c r="G25" s="46">
        <v>548.44237499999997</v>
      </c>
      <c r="H25" s="68">
        <f t="shared" si="1"/>
        <v>503.65</v>
      </c>
      <c r="I25" s="72">
        <f t="shared" si="2"/>
        <v>-8.1671980579545833E-2</v>
      </c>
    </row>
    <row r="26" spans="1:9" ht="16.5" x14ac:dyDescent="0.3">
      <c r="A26" s="37"/>
      <c r="B26" s="34" t="s">
        <v>15</v>
      </c>
      <c r="C26" s="15" t="s">
        <v>174</v>
      </c>
      <c r="D26" s="47">
        <v>1165</v>
      </c>
      <c r="E26" s="83">
        <v>1100</v>
      </c>
      <c r="F26" s="71">
        <f t="shared" si="0"/>
        <v>65</v>
      </c>
      <c r="G26" s="46">
        <v>1404.4749999999999</v>
      </c>
      <c r="H26" s="68">
        <f t="shared" si="1"/>
        <v>1132.5</v>
      </c>
      <c r="I26" s="72">
        <f t="shared" si="2"/>
        <v>-0.19364887235443845</v>
      </c>
    </row>
    <row r="27" spans="1:9" ht="16.5" x14ac:dyDescent="0.3">
      <c r="A27" s="37"/>
      <c r="B27" s="34" t="s">
        <v>16</v>
      </c>
      <c r="C27" s="15" t="s">
        <v>175</v>
      </c>
      <c r="D27" s="47">
        <v>527.29999999999995</v>
      </c>
      <c r="E27" s="83">
        <v>550</v>
      </c>
      <c r="F27" s="71">
        <f t="shared" si="0"/>
        <v>-22.700000000000045</v>
      </c>
      <c r="G27" s="46">
        <v>529.86675000000002</v>
      </c>
      <c r="H27" s="68">
        <f t="shared" si="1"/>
        <v>538.65</v>
      </c>
      <c r="I27" s="72">
        <f t="shared" si="2"/>
        <v>1.6576337352740011E-2</v>
      </c>
    </row>
    <row r="28" spans="1:9" ht="16.5" x14ac:dyDescent="0.3">
      <c r="A28" s="37"/>
      <c r="B28" s="34" t="s">
        <v>17</v>
      </c>
      <c r="C28" s="15" t="s">
        <v>176</v>
      </c>
      <c r="D28" s="47">
        <v>1414</v>
      </c>
      <c r="E28" s="83">
        <v>1645.75</v>
      </c>
      <c r="F28" s="71">
        <f t="shared" si="0"/>
        <v>-231.75</v>
      </c>
      <c r="G28" s="46">
        <v>1206.8125</v>
      </c>
      <c r="H28" s="68">
        <f t="shared" si="1"/>
        <v>1529.875</v>
      </c>
      <c r="I28" s="72">
        <f t="shared" si="2"/>
        <v>0.2676990004661039</v>
      </c>
    </row>
    <row r="29" spans="1:9" ht="16.5" x14ac:dyDescent="0.3">
      <c r="A29" s="37"/>
      <c r="B29" s="34" t="s">
        <v>18</v>
      </c>
      <c r="C29" s="15" t="s">
        <v>177</v>
      </c>
      <c r="D29" s="47">
        <v>2702.7777777777778</v>
      </c>
      <c r="E29" s="83">
        <v>2791.5</v>
      </c>
      <c r="F29" s="71">
        <f t="shared" si="0"/>
        <v>-88.722222222222172</v>
      </c>
      <c r="G29" s="46">
        <v>1354.3104166666667</v>
      </c>
      <c r="H29" s="68">
        <f t="shared" si="1"/>
        <v>2747.1388888888887</v>
      </c>
      <c r="I29" s="72">
        <f t="shared" si="2"/>
        <v>1.028441083433707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1818.8</v>
      </c>
      <c r="E30" s="94">
        <v>1663.2</v>
      </c>
      <c r="F30" s="74">
        <f t="shared" si="0"/>
        <v>155.59999999999991</v>
      </c>
      <c r="G30" s="49">
        <v>1154.0875000000001</v>
      </c>
      <c r="H30" s="106">
        <f t="shared" si="1"/>
        <v>1741</v>
      </c>
      <c r="I30" s="75">
        <f t="shared" si="2"/>
        <v>0.5085511280557149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3379.8</v>
      </c>
      <c r="E32" s="83">
        <v>4200</v>
      </c>
      <c r="F32" s="67">
        <f>D32-E32</f>
        <v>-820.19999999999982</v>
      </c>
      <c r="G32" s="54">
        <v>2208.35</v>
      </c>
      <c r="H32" s="68">
        <f>AVERAGE(D32:E32)</f>
        <v>3789.9</v>
      </c>
      <c r="I32" s="78">
        <f t="shared" si="2"/>
        <v>0.71616817986279357</v>
      </c>
    </row>
    <row r="33" spans="1:9" ht="16.5" x14ac:dyDescent="0.3">
      <c r="A33" s="37"/>
      <c r="B33" s="34" t="s">
        <v>27</v>
      </c>
      <c r="C33" s="15" t="s">
        <v>180</v>
      </c>
      <c r="D33" s="47">
        <v>4255.5555555555557</v>
      </c>
      <c r="E33" s="83">
        <v>3708.25</v>
      </c>
      <c r="F33" s="79">
        <f>D33-E33</f>
        <v>547.30555555555566</v>
      </c>
      <c r="G33" s="46">
        <v>2038.8847222222221</v>
      </c>
      <c r="H33" s="68">
        <f>AVERAGE(D33:E33)</f>
        <v>3981.9027777777778</v>
      </c>
      <c r="I33" s="72">
        <f t="shared" si="2"/>
        <v>0.95298083034229653</v>
      </c>
    </row>
    <row r="34" spans="1:9" ht="16.5" x14ac:dyDescent="0.3">
      <c r="A34" s="37"/>
      <c r="B34" s="39" t="s">
        <v>28</v>
      </c>
      <c r="C34" s="15" t="s">
        <v>181</v>
      </c>
      <c r="D34" s="47">
        <v>3010.8888888888887</v>
      </c>
      <c r="E34" s="83">
        <v>2841.6</v>
      </c>
      <c r="F34" s="71">
        <f>D34-E34</f>
        <v>169.28888888888878</v>
      </c>
      <c r="G34" s="46">
        <v>1902.40625</v>
      </c>
      <c r="H34" s="68">
        <f>AVERAGE(D34:E34)</f>
        <v>2926.2444444444445</v>
      </c>
      <c r="I34" s="72">
        <f t="shared" si="2"/>
        <v>0.53818063015953854</v>
      </c>
    </row>
    <row r="35" spans="1:9" ht="16.5" x14ac:dyDescent="0.3">
      <c r="A35" s="37"/>
      <c r="B35" s="34" t="s">
        <v>29</v>
      </c>
      <c r="C35" s="15" t="s">
        <v>182</v>
      </c>
      <c r="D35" s="47">
        <v>2388</v>
      </c>
      <c r="E35" s="83">
        <v>2312.5</v>
      </c>
      <c r="F35" s="79">
        <f>D35-E35</f>
        <v>75.5</v>
      </c>
      <c r="G35" s="46">
        <v>1562.264880952381</v>
      </c>
      <c r="H35" s="68">
        <f>AVERAGE(D35:E35)</f>
        <v>2350.25</v>
      </c>
      <c r="I35" s="72">
        <f t="shared" si="2"/>
        <v>0.50438637433061351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3650</v>
      </c>
      <c r="E36" s="83">
        <v>3425</v>
      </c>
      <c r="F36" s="71">
        <f>D36-E36</f>
        <v>225</v>
      </c>
      <c r="G36" s="49">
        <v>1116.65425</v>
      </c>
      <c r="H36" s="68">
        <f>AVERAGE(D36:E36)</f>
        <v>3537.5</v>
      </c>
      <c r="I36" s="80">
        <f t="shared" si="2"/>
        <v>2.1679456734257716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48709.777777777781</v>
      </c>
      <c r="E38" s="84">
        <v>49375</v>
      </c>
      <c r="F38" s="67">
        <f>D38-E38</f>
        <v>-665.22222222221899</v>
      </c>
      <c r="G38" s="46">
        <v>26389.941583333333</v>
      </c>
      <c r="H38" s="67">
        <f>AVERAGE(D38:E38)</f>
        <v>49042.388888888891</v>
      </c>
      <c r="I38" s="78">
        <f t="shared" si="2"/>
        <v>0.85837428756802536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32558.5</v>
      </c>
      <c r="E39" s="85">
        <v>30595</v>
      </c>
      <c r="F39" s="74">
        <f>D39-E39</f>
        <v>1963.5</v>
      </c>
      <c r="G39" s="46">
        <v>15146.530555555557</v>
      </c>
      <c r="H39" s="81">
        <f>AVERAGE(D39:E39)</f>
        <v>31576.75</v>
      </c>
      <c r="I39" s="75">
        <f t="shared" si="2"/>
        <v>1.0847513484477833</v>
      </c>
    </row>
    <row r="40" spans="1:9" ht="15.75" customHeight="1" thickBot="1" x14ac:dyDescent="0.25">
      <c r="A40" s="174"/>
      <c r="B40" s="175"/>
      <c r="C40" s="176"/>
      <c r="D40" s="86">
        <f>SUM(D15:D39)</f>
        <v>122145.95555555556</v>
      </c>
      <c r="E40" s="86">
        <f>SUM(E15:E39)</f>
        <v>118689.70000000001</v>
      </c>
      <c r="F40" s="86">
        <f>SUM(F15:F39)</f>
        <v>3456.2555555555596</v>
      </c>
      <c r="G40" s="86">
        <f>SUM(G15:G39)</f>
        <v>68600.449814980166</v>
      </c>
      <c r="H40" s="86">
        <f>AVERAGE(D40:E40)</f>
        <v>120417.82777777778</v>
      </c>
      <c r="I40" s="75">
        <f>(H40-G40)/G40</f>
        <v>0.75535041100389899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217</v>
      </c>
      <c r="F13" s="181" t="s">
        <v>224</v>
      </c>
      <c r="G13" s="164" t="s">
        <v>197</v>
      </c>
      <c r="H13" s="181" t="s">
        <v>220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1485.425</v>
      </c>
      <c r="F16" s="42">
        <v>2316.9</v>
      </c>
      <c r="G16" s="21">
        <f>(F16-E16)/E16</f>
        <v>0.55975562549438729</v>
      </c>
      <c r="H16" s="42">
        <v>2950.3</v>
      </c>
      <c r="I16" s="21">
        <f>(F16-H16)/H16</f>
        <v>-0.21469003152221811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1440.2375</v>
      </c>
      <c r="F17" s="46">
        <v>2138.1555555555556</v>
      </c>
      <c r="G17" s="21">
        <f t="shared" ref="G17:G80" si="0">(F17-E17)/E17</f>
        <v>0.48458539341987389</v>
      </c>
      <c r="H17" s="46">
        <v>2278.3222222222221</v>
      </c>
      <c r="I17" s="21">
        <f>(F17-H17)/H17</f>
        <v>-6.152188013596744E-2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1634.375</v>
      </c>
      <c r="F18" s="46">
        <v>2206.8000000000002</v>
      </c>
      <c r="G18" s="21">
        <f t="shared" si="0"/>
        <v>0.35024091778202687</v>
      </c>
      <c r="H18" s="46">
        <v>2100.8555555555558</v>
      </c>
      <c r="I18" s="21">
        <f t="shared" ref="I18:I31" si="1">(F18-H18)/H18</f>
        <v>5.0429190224088545E-2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1010.3124999999999</v>
      </c>
      <c r="F19" s="46">
        <v>879.45</v>
      </c>
      <c r="G19" s="21">
        <f t="shared" si="0"/>
        <v>-0.12952675533560146</v>
      </c>
      <c r="H19" s="46">
        <v>981.94999999999993</v>
      </c>
      <c r="I19" s="21">
        <f t="shared" si="1"/>
        <v>-0.10438413361169091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2370.3125</v>
      </c>
      <c r="F20" s="46">
        <v>3280.5222222222219</v>
      </c>
      <c r="G20" s="21">
        <f>(F20-E20)/E20</f>
        <v>0.3840041016626381</v>
      </c>
      <c r="H20" s="46">
        <v>3837.375</v>
      </c>
      <c r="I20" s="21">
        <f t="shared" si="1"/>
        <v>-0.1451129425135094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1342.4</v>
      </c>
      <c r="F21" s="46">
        <v>1202.8499999999999</v>
      </c>
      <c r="G21" s="21">
        <f t="shared" si="0"/>
        <v>-0.10395560190703231</v>
      </c>
      <c r="H21" s="46">
        <v>1475.35</v>
      </c>
      <c r="I21" s="21">
        <f t="shared" si="1"/>
        <v>-0.18470193513403602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1312.3249999999998</v>
      </c>
      <c r="F22" s="46">
        <v>1598</v>
      </c>
      <c r="G22" s="21">
        <f t="shared" si="0"/>
        <v>0.2176861676795003</v>
      </c>
      <c r="H22" s="46">
        <v>1664.5</v>
      </c>
      <c r="I22" s="21">
        <f t="shared" si="1"/>
        <v>-3.9951937518774405E-2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455.30837499999996</v>
      </c>
      <c r="F23" s="46">
        <v>433.65</v>
      </c>
      <c r="G23" s="21">
        <f t="shared" si="0"/>
        <v>-4.7568584698227834E-2</v>
      </c>
      <c r="H23" s="46">
        <v>452.25</v>
      </c>
      <c r="I23" s="21">
        <f t="shared" si="1"/>
        <v>-4.1127694859038194E-2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477.45203125</v>
      </c>
      <c r="F24" s="46">
        <v>486.25</v>
      </c>
      <c r="G24" s="21">
        <f t="shared" si="0"/>
        <v>1.8426916578334267E-2</v>
      </c>
      <c r="H24" s="46">
        <v>486.25</v>
      </c>
      <c r="I24" s="21">
        <f t="shared" si="1"/>
        <v>0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509.275125</v>
      </c>
      <c r="F25" s="46">
        <v>477.5</v>
      </c>
      <c r="G25" s="21">
        <f t="shared" si="0"/>
        <v>-6.2392847088300264E-2</v>
      </c>
      <c r="H25" s="46">
        <v>539.9</v>
      </c>
      <c r="I25" s="21">
        <f t="shared" si="1"/>
        <v>-0.11557695869605479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548.44237499999997</v>
      </c>
      <c r="F26" s="46">
        <v>503.65</v>
      </c>
      <c r="G26" s="21">
        <f t="shared" si="0"/>
        <v>-8.1671980579545833E-2</v>
      </c>
      <c r="H26" s="46">
        <v>514.9</v>
      </c>
      <c r="I26" s="21">
        <f t="shared" si="1"/>
        <v>-2.1848902699553311E-2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1404.4749999999999</v>
      </c>
      <c r="F27" s="46">
        <v>1132.5</v>
      </c>
      <c r="G27" s="21">
        <f t="shared" si="0"/>
        <v>-0.19364887235443845</v>
      </c>
      <c r="H27" s="46">
        <v>1465</v>
      </c>
      <c r="I27" s="21">
        <f t="shared" si="1"/>
        <v>-0.22696245733788395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529.86675000000002</v>
      </c>
      <c r="F28" s="46">
        <v>538.65</v>
      </c>
      <c r="G28" s="21">
        <f t="shared" si="0"/>
        <v>1.6576337352740011E-2</v>
      </c>
      <c r="H28" s="46">
        <v>513.65</v>
      </c>
      <c r="I28" s="21">
        <f t="shared" si="1"/>
        <v>4.8671274213958921E-2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1206.8125</v>
      </c>
      <c r="F29" s="46">
        <v>1529.875</v>
      </c>
      <c r="G29" s="21">
        <f t="shared" si="0"/>
        <v>0.2676990004661039</v>
      </c>
      <c r="H29" s="46">
        <v>1689</v>
      </c>
      <c r="I29" s="21">
        <f t="shared" si="1"/>
        <v>-9.421255180580225E-2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1354.3104166666667</v>
      </c>
      <c r="F30" s="46">
        <v>2747.1388888888887</v>
      </c>
      <c r="G30" s="21">
        <f t="shared" si="0"/>
        <v>1.028441083433707</v>
      </c>
      <c r="H30" s="46">
        <v>2645.833333333333</v>
      </c>
      <c r="I30" s="21">
        <f t="shared" si="1"/>
        <v>3.8288713910761198E-2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1154.0875000000001</v>
      </c>
      <c r="F31" s="49">
        <v>1741</v>
      </c>
      <c r="G31" s="23">
        <f t="shared" si="0"/>
        <v>0.5085511280557149</v>
      </c>
      <c r="H31" s="49">
        <v>1675.1999999999998</v>
      </c>
      <c r="I31" s="23">
        <f t="shared" si="1"/>
        <v>3.9278892072588459E-2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2208.35</v>
      </c>
      <c r="F33" s="54">
        <v>3789.9</v>
      </c>
      <c r="G33" s="21">
        <f t="shared" si="0"/>
        <v>0.71616817986279357</v>
      </c>
      <c r="H33" s="54">
        <v>4057.3</v>
      </c>
      <c r="I33" s="21">
        <f>(F33-H33)/H33</f>
        <v>-6.5905898010992545E-2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2038.8847222222221</v>
      </c>
      <c r="F34" s="46">
        <v>3981.9027777777778</v>
      </c>
      <c r="G34" s="21">
        <f t="shared" si="0"/>
        <v>0.95298083034229653</v>
      </c>
      <c r="H34" s="46">
        <v>3748.8888888888887</v>
      </c>
      <c r="I34" s="21">
        <f>(F34-H34)/H34</f>
        <v>6.2155453467694202E-2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1902.40625</v>
      </c>
      <c r="F35" s="46">
        <v>2926.2444444444445</v>
      </c>
      <c r="G35" s="21">
        <f t="shared" si="0"/>
        <v>0.53818063015953854</v>
      </c>
      <c r="H35" s="46">
        <v>2670.2</v>
      </c>
      <c r="I35" s="21">
        <f>(F35-H35)/H35</f>
        <v>9.5889612929535142E-2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1562.264880952381</v>
      </c>
      <c r="F36" s="46">
        <v>2350.25</v>
      </c>
      <c r="G36" s="21">
        <f t="shared" si="0"/>
        <v>0.50438637433061351</v>
      </c>
      <c r="H36" s="46">
        <v>2393.75</v>
      </c>
      <c r="I36" s="21">
        <f>(F36-H36)/H36</f>
        <v>-1.8172323759791123E-2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1116.65425</v>
      </c>
      <c r="F37" s="49">
        <v>3537.5</v>
      </c>
      <c r="G37" s="23">
        <f t="shared" si="0"/>
        <v>2.1679456734257716</v>
      </c>
      <c r="H37" s="49">
        <v>3456.6</v>
      </c>
      <c r="I37" s="23">
        <f>(F37-H37)/H37</f>
        <v>2.3404501533298643E-2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26389.941583333333</v>
      </c>
      <c r="F39" s="46">
        <v>49042.388888888891</v>
      </c>
      <c r="G39" s="21">
        <f t="shared" si="0"/>
        <v>0.85837428756802536</v>
      </c>
      <c r="H39" s="46">
        <v>48499.333333333328</v>
      </c>
      <c r="I39" s="21">
        <f t="shared" ref="I39:I44" si="2">(F39-H39)/H39</f>
        <v>1.1197175677099934E-2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15146.530555555557</v>
      </c>
      <c r="F40" s="46">
        <v>31576.75</v>
      </c>
      <c r="G40" s="21">
        <f t="shared" si="0"/>
        <v>1.0847513484477833</v>
      </c>
      <c r="H40" s="46">
        <v>32294.377777777776</v>
      </c>
      <c r="I40" s="21">
        <f t="shared" si="2"/>
        <v>-2.2221446182238751E-2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10476.46875</v>
      </c>
      <c r="F41" s="57">
        <v>26416</v>
      </c>
      <c r="G41" s="21">
        <f t="shared" si="0"/>
        <v>1.5214602964381485</v>
      </c>
      <c r="H41" s="57">
        <v>26921</v>
      </c>
      <c r="I41" s="21">
        <f t="shared" si="2"/>
        <v>-1.8758589948367446E-2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6049.9</v>
      </c>
      <c r="F42" s="47">
        <v>6290</v>
      </c>
      <c r="G42" s="21">
        <f t="shared" si="0"/>
        <v>3.9686606390188332E-2</v>
      </c>
      <c r="H42" s="47">
        <v>6390</v>
      </c>
      <c r="I42" s="21">
        <f t="shared" si="2"/>
        <v>-1.5649452269170579E-2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</v>
      </c>
      <c r="F43" s="47">
        <v>20700</v>
      </c>
      <c r="G43" s="21">
        <f t="shared" si="0"/>
        <v>1.0770620108368454</v>
      </c>
      <c r="H43" s="47">
        <v>20700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12878.75</v>
      </c>
      <c r="F44" s="50">
        <v>18561.923999999999</v>
      </c>
      <c r="G44" s="31">
        <f t="shared" si="0"/>
        <v>0.44128304377365807</v>
      </c>
      <c r="H44" s="50">
        <v>15721.666000000001</v>
      </c>
      <c r="I44" s="31">
        <f t="shared" si="2"/>
        <v>0.18065884366198837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5311.5277777777774</v>
      </c>
      <c r="F46" s="43">
        <v>10479.799999999999</v>
      </c>
      <c r="G46" s="21">
        <f t="shared" si="0"/>
        <v>0.97302931255393144</v>
      </c>
      <c r="H46" s="43">
        <v>10345.799999999999</v>
      </c>
      <c r="I46" s="21">
        <f t="shared" ref="I46:I51" si="3">(F46-H46)/H46</f>
        <v>1.2952115834444897E-2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7302.7777777777774</v>
      </c>
      <c r="G47" s="21">
        <f t="shared" si="0"/>
        <v>0.21000405022276225</v>
      </c>
      <c r="H47" s="47">
        <v>7261.1111111111113</v>
      </c>
      <c r="I47" s="21">
        <f t="shared" si="3"/>
        <v>5.7383320581483478E-3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27127</v>
      </c>
      <c r="G48" s="21">
        <f t="shared" si="0"/>
        <v>0.42575365093666695</v>
      </c>
      <c r="H48" s="47">
        <v>27010</v>
      </c>
      <c r="I48" s="21">
        <f t="shared" si="3"/>
        <v>4.3317289892632355E-3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19135.580000000002</v>
      </c>
      <c r="F49" s="47">
        <v>39543</v>
      </c>
      <c r="G49" s="21">
        <f t="shared" si="0"/>
        <v>1.0664646694795765</v>
      </c>
      <c r="H49" s="47">
        <v>33451.572</v>
      </c>
      <c r="I49" s="21">
        <f t="shared" si="3"/>
        <v>0.18209691311367968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2241.6666666666665</v>
      </c>
      <c r="F50" s="47">
        <v>3939.5</v>
      </c>
      <c r="G50" s="21">
        <f t="shared" si="0"/>
        <v>0.75739776951672877</v>
      </c>
      <c r="H50" s="47">
        <v>2936.25</v>
      </c>
      <c r="I50" s="21">
        <f t="shared" si="3"/>
        <v>0.34167730949340147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27836</v>
      </c>
      <c r="F51" s="50">
        <v>61737</v>
      </c>
      <c r="G51" s="31">
        <f t="shared" si="0"/>
        <v>1.2178833165684724</v>
      </c>
      <c r="H51" s="50">
        <v>61180.888888888891</v>
      </c>
      <c r="I51" s="31">
        <f t="shared" si="3"/>
        <v>9.0896213051279359E-3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4290</v>
      </c>
      <c r="G53" s="22">
        <f t="shared" si="0"/>
        <v>0.14399999999999999</v>
      </c>
      <c r="H53" s="66">
        <v>5580</v>
      </c>
      <c r="I53" s="22">
        <f t="shared" ref="I53:I61" si="4">(F53-H53)/H53</f>
        <v>-0.23118279569892472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3606.1428571428573</v>
      </c>
      <c r="F54" s="70">
        <v>10955.833333333334</v>
      </c>
      <c r="G54" s="21">
        <f t="shared" si="0"/>
        <v>2.0381029724412048</v>
      </c>
      <c r="H54" s="70">
        <v>10774.166666666666</v>
      </c>
      <c r="I54" s="21">
        <f t="shared" si="4"/>
        <v>1.6861319514270359E-2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2881.25</v>
      </c>
      <c r="F55" s="70">
        <v>7208.333333333333</v>
      </c>
      <c r="G55" s="21">
        <f t="shared" si="0"/>
        <v>1.5018076644974692</v>
      </c>
      <c r="H55" s="70">
        <v>6268.75</v>
      </c>
      <c r="I55" s="21">
        <f t="shared" si="4"/>
        <v>0.14988368228647386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4650</v>
      </c>
      <c r="F56" s="70">
        <v>7999</v>
      </c>
      <c r="G56" s="21">
        <f t="shared" si="0"/>
        <v>0.72021505376344086</v>
      </c>
      <c r="H56" s="70">
        <v>7999</v>
      </c>
      <c r="I56" s="21">
        <f t="shared" si="4"/>
        <v>0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2026</v>
      </c>
      <c r="F57" s="104">
        <v>4444.166666666667</v>
      </c>
      <c r="G57" s="21">
        <f t="shared" si="0"/>
        <v>1.1935669628167163</v>
      </c>
      <c r="H57" s="104">
        <v>4527.5</v>
      </c>
      <c r="I57" s="21">
        <f t="shared" si="4"/>
        <v>-1.8406037180195036E-2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3967.302083333333</v>
      </c>
      <c r="F58" s="50">
        <v>10414.125</v>
      </c>
      <c r="G58" s="29">
        <f t="shared" si="0"/>
        <v>1.6249891692769804</v>
      </c>
      <c r="H58" s="50">
        <v>8831.8571428571431</v>
      </c>
      <c r="I58" s="29">
        <f t="shared" si="4"/>
        <v>0.17915460265596941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4587.78125</v>
      </c>
      <c r="F59" s="68">
        <v>9075.4666666666672</v>
      </c>
      <c r="G59" s="21">
        <f t="shared" si="0"/>
        <v>0.9781820823882279</v>
      </c>
      <c r="H59" s="68">
        <v>9541.4285714285706</v>
      </c>
      <c r="I59" s="21">
        <f t="shared" si="4"/>
        <v>-4.8835654040025822E-2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4797</v>
      </c>
      <c r="F60" s="70">
        <v>10716.875</v>
      </c>
      <c r="G60" s="21">
        <f t="shared" si="0"/>
        <v>1.2340785907859078</v>
      </c>
      <c r="H60" s="70">
        <v>8794.2857142857138</v>
      </c>
      <c r="I60" s="21">
        <f t="shared" si="4"/>
        <v>0.2186180149447694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21232.5</v>
      </c>
      <c r="F61" s="73">
        <v>41620</v>
      </c>
      <c r="G61" s="29">
        <f t="shared" si="0"/>
        <v>0.96020251972212411</v>
      </c>
      <c r="H61" s="73">
        <v>39259</v>
      </c>
      <c r="I61" s="29">
        <f t="shared" si="4"/>
        <v>6.0139076390127104E-2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6326.9722222222226</v>
      </c>
      <c r="F63" s="54">
        <v>16225.555555555555</v>
      </c>
      <c r="G63" s="21">
        <f t="shared" si="0"/>
        <v>1.5645055779708563</v>
      </c>
      <c r="H63" s="54">
        <v>16255</v>
      </c>
      <c r="I63" s="21">
        <f t="shared" ref="I63:I74" si="5">(F63-H63)/H63</f>
        <v>-1.8114084555180101E-3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52952.571428571428</v>
      </c>
      <c r="G64" s="21">
        <f t="shared" si="0"/>
        <v>0.13896442695034147</v>
      </c>
      <c r="H64" s="46">
        <v>53532.166666666664</v>
      </c>
      <c r="I64" s="21">
        <f t="shared" si="5"/>
        <v>-1.0827046132921391E-2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10795.3125</v>
      </c>
      <c r="F65" s="46">
        <v>28686.625</v>
      </c>
      <c r="G65" s="21">
        <f t="shared" si="0"/>
        <v>1.6573223331885947</v>
      </c>
      <c r="H65" s="46">
        <v>26641</v>
      </c>
      <c r="I65" s="21">
        <f t="shared" si="5"/>
        <v>7.6784842911302123E-2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7671.625</v>
      </c>
      <c r="F66" s="46">
        <v>15220.375</v>
      </c>
      <c r="G66" s="21">
        <f t="shared" si="0"/>
        <v>0.98398318478809899</v>
      </c>
      <c r="H66" s="46">
        <v>15220.375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3661.7222222222222</v>
      </c>
      <c r="F67" s="46">
        <v>8111.25</v>
      </c>
      <c r="G67" s="21">
        <f t="shared" si="0"/>
        <v>1.2151461819726601</v>
      </c>
      <c r="H67" s="46">
        <v>9407.1666666666661</v>
      </c>
      <c r="I67" s="21">
        <f t="shared" si="5"/>
        <v>-0.13775844657442016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2940</v>
      </c>
      <c r="F68" s="58">
        <v>8874</v>
      </c>
      <c r="G68" s="31">
        <f t="shared" si="0"/>
        <v>2.0183673469387755</v>
      </c>
      <c r="H68" s="58">
        <v>5996.666666666667</v>
      </c>
      <c r="I68" s="31">
        <f t="shared" si="5"/>
        <v>0.47982212340188984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3795.25</v>
      </c>
      <c r="F70" s="43">
        <v>7471</v>
      </c>
      <c r="G70" s="21">
        <f t="shared" si="0"/>
        <v>0.96851327317041036</v>
      </c>
      <c r="H70" s="43">
        <v>6657.5714285714284</v>
      </c>
      <c r="I70" s="21">
        <f t="shared" si="5"/>
        <v>0.12218097547368198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4669.166666666667</v>
      </c>
      <c r="G71" s="21">
        <f t="shared" si="0"/>
        <v>0.70384223570375115</v>
      </c>
      <c r="H71" s="47">
        <v>4496.6000000000004</v>
      </c>
      <c r="I71" s="21">
        <f t="shared" si="5"/>
        <v>3.8377144212664367E-2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1316.0491071428571</v>
      </c>
      <c r="F72" s="47">
        <v>2012.5</v>
      </c>
      <c r="G72" s="21">
        <f t="shared" si="0"/>
        <v>0.52919825641547524</v>
      </c>
      <c r="H72" s="47">
        <v>1679.1666666666667</v>
      </c>
      <c r="I72" s="21">
        <f t="shared" si="5"/>
        <v>0.1985111662531017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2500.625</v>
      </c>
      <c r="F73" s="47">
        <v>3849.1666666666665</v>
      </c>
      <c r="G73" s="21">
        <f t="shared" si="0"/>
        <v>0.53928184620511532</v>
      </c>
      <c r="H73" s="47">
        <v>3886.625</v>
      </c>
      <c r="I73" s="21">
        <f t="shared" si="5"/>
        <v>-9.6377534064473643E-3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1610.5555555555557</v>
      </c>
      <c r="F74" s="50">
        <v>3870.5555555555557</v>
      </c>
      <c r="G74" s="21">
        <f t="shared" si="0"/>
        <v>1.403242497412901</v>
      </c>
      <c r="H74" s="50">
        <v>3671.25</v>
      </c>
      <c r="I74" s="21">
        <f t="shared" si="5"/>
        <v>5.4288200355616115E-2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3321.6666666666665</v>
      </c>
      <c r="G76" s="22">
        <f t="shared" si="0"/>
        <v>1.2803203661327229</v>
      </c>
      <c r="H76" s="43">
        <v>2602.5833333333335</v>
      </c>
      <c r="I76" s="22">
        <f t="shared" ref="I76:I82" si="6">(F76-H76)/H76</f>
        <v>0.27629598796067995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1183.3333333333335</v>
      </c>
      <c r="F77" s="32">
        <v>2560.3125</v>
      </c>
      <c r="G77" s="21">
        <f t="shared" si="0"/>
        <v>1.1636443661971829</v>
      </c>
      <c r="H77" s="32">
        <v>2572.1875</v>
      </c>
      <c r="I77" s="21">
        <f t="shared" si="6"/>
        <v>-4.6166929899161702E-3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907.875</v>
      </c>
      <c r="F78" s="47">
        <v>1732.1666666666667</v>
      </c>
      <c r="G78" s="21">
        <f t="shared" si="0"/>
        <v>0.90793519665886468</v>
      </c>
      <c r="H78" s="47">
        <v>1635.5</v>
      </c>
      <c r="I78" s="21">
        <f t="shared" si="6"/>
        <v>5.9105268521349279E-2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1501.8</v>
      </c>
      <c r="F79" s="47">
        <v>2551.4444444444443</v>
      </c>
      <c r="G79" s="21">
        <f t="shared" si="0"/>
        <v>0.6989242538583329</v>
      </c>
      <c r="H79" s="47">
        <v>2399.2222222222222</v>
      </c>
      <c r="I79" s="21">
        <f t="shared" si="6"/>
        <v>6.3446487287546871E-2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2943.5</v>
      </c>
      <c r="G80" s="21">
        <f t="shared" si="0"/>
        <v>0.51625199608509764</v>
      </c>
      <c r="H80" s="61">
        <v>2940</v>
      </c>
      <c r="I80" s="21">
        <f t="shared" si="6"/>
        <v>1.1904761904761906E-3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8388.5208333333339</v>
      </c>
      <c r="F81" s="61">
        <v>9999</v>
      </c>
      <c r="G81" s="21">
        <f>(F81-E81)/E81</f>
        <v>0.19198607223661293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3939.3</v>
      </c>
      <c r="F82" s="50">
        <v>5768.1111111111113</v>
      </c>
      <c r="G82" s="23">
        <f>(F82-E82)/E82</f>
        <v>0.46424773718963042</v>
      </c>
      <c r="H82" s="50">
        <v>5371.1111111111113</v>
      </c>
      <c r="I82" s="23">
        <f t="shared" si="6"/>
        <v>7.3913942904426974E-2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2" zoomScaleNormal="100" workbookViewId="0">
      <selection activeCell="A74" sqref="A74:D74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7" t="s">
        <v>0</v>
      </c>
      <c r="D13" s="189" t="s">
        <v>23</v>
      </c>
      <c r="E13" s="164" t="s">
        <v>217</v>
      </c>
      <c r="F13" s="181" t="s">
        <v>224</v>
      </c>
      <c r="G13" s="164" t="s">
        <v>197</v>
      </c>
      <c r="H13" s="181" t="s">
        <v>220</v>
      </c>
      <c r="I13" s="164" t="s">
        <v>187</v>
      </c>
    </row>
    <row r="14" spans="1:9" ht="38.25" customHeight="1" thickBot="1" x14ac:dyDescent="0.25">
      <c r="A14" s="163"/>
      <c r="B14" s="169"/>
      <c r="C14" s="188"/>
      <c r="D14" s="190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1404.4749999999999</v>
      </c>
      <c r="F16" s="42">
        <v>1132.5</v>
      </c>
      <c r="G16" s="21">
        <f>(F16-E16)/E16</f>
        <v>-0.19364887235443845</v>
      </c>
      <c r="H16" s="42">
        <v>1465</v>
      </c>
      <c r="I16" s="21">
        <f>(F16-H16)/H16</f>
        <v>-0.22696245733788395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1485.425</v>
      </c>
      <c r="F17" s="46">
        <v>2316.9</v>
      </c>
      <c r="G17" s="21">
        <f>(F17-E17)/E17</f>
        <v>0.55975562549438729</v>
      </c>
      <c r="H17" s="46">
        <v>2950.3</v>
      </c>
      <c r="I17" s="21">
        <f>(F17-H17)/H17</f>
        <v>-0.21469003152221811</v>
      </c>
    </row>
    <row r="18" spans="1:9" ht="16.5" x14ac:dyDescent="0.3">
      <c r="A18" s="37"/>
      <c r="B18" s="34" t="s">
        <v>9</v>
      </c>
      <c r="C18" s="15" t="s">
        <v>88</v>
      </c>
      <c r="D18" s="11" t="s">
        <v>161</v>
      </c>
      <c r="E18" s="46">
        <v>1342.4</v>
      </c>
      <c r="F18" s="46">
        <v>1202.8499999999999</v>
      </c>
      <c r="G18" s="21">
        <f>(F18-E18)/E18</f>
        <v>-0.10395560190703231</v>
      </c>
      <c r="H18" s="46">
        <v>1475.35</v>
      </c>
      <c r="I18" s="21">
        <f>(F18-H18)/H18</f>
        <v>-0.18470193513403602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2370.3125</v>
      </c>
      <c r="F19" s="46">
        <v>3280.5222222222219</v>
      </c>
      <c r="G19" s="21">
        <f>(F19-E19)/E19</f>
        <v>0.3840041016626381</v>
      </c>
      <c r="H19" s="46">
        <v>3837.375</v>
      </c>
      <c r="I19" s="21">
        <f>(F19-H19)/H19</f>
        <v>-0.1451129425135094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509.275125</v>
      </c>
      <c r="F20" s="46">
        <v>477.5</v>
      </c>
      <c r="G20" s="21">
        <f>(F20-E20)/E20</f>
        <v>-6.2392847088300264E-2</v>
      </c>
      <c r="H20" s="46">
        <v>539.9</v>
      </c>
      <c r="I20" s="21">
        <f>(F20-H20)/H20</f>
        <v>-0.11557695869605479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1010.3124999999999</v>
      </c>
      <c r="F21" s="46">
        <v>879.45</v>
      </c>
      <c r="G21" s="21">
        <f>(F21-E21)/E21</f>
        <v>-0.12952675533560146</v>
      </c>
      <c r="H21" s="46">
        <v>981.94999999999993</v>
      </c>
      <c r="I21" s="21">
        <f>(F21-H21)/H21</f>
        <v>-0.10438413361169091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1206.8125</v>
      </c>
      <c r="F22" s="46">
        <v>1529.875</v>
      </c>
      <c r="G22" s="21">
        <f>(F22-E22)/E22</f>
        <v>0.2676990004661039</v>
      </c>
      <c r="H22" s="46">
        <v>1689</v>
      </c>
      <c r="I22" s="21">
        <f>(F22-H22)/H22</f>
        <v>-9.421255180580225E-2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1440.2375</v>
      </c>
      <c r="F23" s="46">
        <v>2138.1555555555556</v>
      </c>
      <c r="G23" s="21">
        <f>(F23-E23)/E23</f>
        <v>0.48458539341987389</v>
      </c>
      <c r="H23" s="46">
        <v>2278.3222222222221</v>
      </c>
      <c r="I23" s="21">
        <f>(F23-H23)/H23</f>
        <v>-6.152188013596744E-2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455.30837499999996</v>
      </c>
      <c r="F24" s="46">
        <v>433.65</v>
      </c>
      <c r="G24" s="21">
        <f>(F24-E24)/E24</f>
        <v>-4.7568584698227834E-2</v>
      </c>
      <c r="H24" s="46">
        <v>452.25</v>
      </c>
      <c r="I24" s="21">
        <f>(F24-H24)/H24</f>
        <v>-4.1127694859038194E-2</v>
      </c>
    </row>
    <row r="25" spans="1:9" ht="16.5" x14ac:dyDescent="0.3">
      <c r="A25" s="37"/>
      <c r="B25" s="34" t="s">
        <v>10</v>
      </c>
      <c r="C25" s="15" t="s">
        <v>90</v>
      </c>
      <c r="D25" s="13" t="s">
        <v>161</v>
      </c>
      <c r="E25" s="46">
        <v>1312.3249999999998</v>
      </c>
      <c r="F25" s="46">
        <v>1598</v>
      </c>
      <c r="G25" s="21">
        <f>(F25-E25)/E25</f>
        <v>0.2176861676795003</v>
      </c>
      <c r="H25" s="46">
        <v>1664.5</v>
      </c>
      <c r="I25" s="21">
        <f>(F25-H25)/H25</f>
        <v>-3.9951937518774405E-2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548.44237499999997</v>
      </c>
      <c r="F26" s="46">
        <v>503.65</v>
      </c>
      <c r="G26" s="21">
        <f>(F26-E26)/E26</f>
        <v>-8.1671980579545833E-2</v>
      </c>
      <c r="H26" s="46">
        <v>514.9</v>
      </c>
      <c r="I26" s="21">
        <f>(F26-H26)/H26</f>
        <v>-2.1848902699553311E-2</v>
      </c>
    </row>
    <row r="27" spans="1:9" ht="16.5" x14ac:dyDescent="0.3">
      <c r="A27" s="37"/>
      <c r="B27" s="34" t="s">
        <v>12</v>
      </c>
      <c r="C27" s="15" t="s">
        <v>92</v>
      </c>
      <c r="D27" s="13" t="s">
        <v>81</v>
      </c>
      <c r="E27" s="46">
        <v>477.45203125</v>
      </c>
      <c r="F27" s="46">
        <v>486.25</v>
      </c>
      <c r="G27" s="21">
        <f>(F27-E27)/E27</f>
        <v>1.8426916578334267E-2</v>
      </c>
      <c r="H27" s="46">
        <v>486.25</v>
      </c>
      <c r="I27" s="21">
        <f>(F27-H27)/H27</f>
        <v>0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1354.3104166666667</v>
      </c>
      <c r="F28" s="46">
        <v>2747.1388888888887</v>
      </c>
      <c r="G28" s="21">
        <f>(F28-E28)/E28</f>
        <v>1.028441083433707</v>
      </c>
      <c r="H28" s="46">
        <v>2645.833333333333</v>
      </c>
      <c r="I28" s="21">
        <f>(F28-H28)/H28</f>
        <v>3.8288713910761198E-2</v>
      </c>
    </row>
    <row r="29" spans="1:9" ht="17.25" thickBot="1" x14ac:dyDescent="0.35">
      <c r="A29" s="38"/>
      <c r="B29" s="34" t="s">
        <v>19</v>
      </c>
      <c r="C29" s="15" t="s">
        <v>99</v>
      </c>
      <c r="D29" s="13" t="s">
        <v>161</v>
      </c>
      <c r="E29" s="46">
        <v>1154.0875000000001</v>
      </c>
      <c r="F29" s="46">
        <v>1741</v>
      </c>
      <c r="G29" s="21">
        <f>(F29-E29)/E29</f>
        <v>0.5085511280557149</v>
      </c>
      <c r="H29" s="46">
        <v>1675.1999999999998</v>
      </c>
      <c r="I29" s="21">
        <f>(F29-H29)/H29</f>
        <v>3.9278892072588459E-2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529.86675000000002</v>
      </c>
      <c r="F30" s="46">
        <v>538.65</v>
      </c>
      <c r="G30" s="21">
        <f>(F30-E30)/E30</f>
        <v>1.6576337352740011E-2</v>
      </c>
      <c r="H30" s="46">
        <v>513.65</v>
      </c>
      <c r="I30" s="21">
        <f>(F30-H30)/H30</f>
        <v>4.8671274213958921E-2</v>
      </c>
    </row>
    <row r="31" spans="1:9" ht="17.25" thickBot="1" x14ac:dyDescent="0.35">
      <c r="A31" s="38"/>
      <c r="B31" s="36" t="s">
        <v>6</v>
      </c>
      <c r="C31" s="16" t="s">
        <v>86</v>
      </c>
      <c r="D31" s="12" t="s">
        <v>161</v>
      </c>
      <c r="E31" s="49">
        <v>1634.375</v>
      </c>
      <c r="F31" s="49">
        <v>2206.8000000000002</v>
      </c>
      <c r="G31" s="23">
        <f>(F31-E31)/E31</f>
        <v>0.35024091778202687</v>
      </c>
      <c r="H31" s="49">
        <v>2100.8555555555558</v>
      </c>
      <c r="I31" s="23">
        <f>(F31-H31)/H31</f>
        <v>5.0429190224088545E-2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18235.417572916667</v>
      </c>
      <c r="F32" s="106">
        <f>SUM(F16:F31)</f>
        <v>23212.891666666666</v>
      </c>
      <c r="G32" s="107">
        <f t="shared" ref="G32" si="0">(F32-E32)/E32</f>
        <v>0.27295640880429128</v>
      </c>
      <c r="H32" s="106">
        <f>SUM(H16:H31)</f>
        <v>25270.636111111111</v>
      </c>
      <c r="I32" s="110">
        <f t="shared" ref="I32" si="1">(F32-H32)/H32</f>
        <v>-8.1428280451542961E-2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2208.35</v>
      </c>
      <c r="F34" s="54">
        <v>3789.9</v>
      </c>
      <c r="G34" s="21">
        <f>(F34-E34)/E34</f>
        <v>0.71616817986279357</v>
      </c>
      <c r="H34" s="54">
        <v>4057.3</v>
      </c>
      <c r="I34" s="21">
        <f>(F34-H34)/H34</f>
        <v>-6.5905898010992545E-2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46">
        <v>2350.25</v>
      </c>
      <c r="G35" s="21">
        <f>(F35-E35)/E35</f>
        <v>0.50438637433061351</v>
      </c>
      <c r="H35" s="46">
        <v>2393.75</v>
      </c>
      <c r="I35" s="21">
        <f>(F35-H35)/H35</f>
        <v>-1.8172323759791123E-2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1116.65425</v>
      </c>
      <c r="F36" s="46">
        <v>3537.5</v>
      </c>
      <c r="G36" s="21">
        <f>(F36-E36)/E36</f>
        <v>2.1679456734257716</v>
      </c>
      <c r="H36" s="46">
        <v>3456.6</v>
      </c>
      <c r="I36" s="21">
        <f>(F36-H36)/H36</f>
        <v>2.3404501533298643E-2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2038.8847222222221</v>
      </c>
      <c r="F37" s="46">
        <v>3981.9027777777778</v>
      </c>
      <c r="G37" s="21">
        <f>(F37-E37)/E37</f>
        <v>0.95298083034229653</v>
      </c>
      <c r="H37" s="46">
        <v>3748.8888888888887</v>
      </c>
      <c r="I37" s="21">
        <f>(F37-H37)/H37</f>
        <v>6.2155453467694202E-2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1902.40625</v>
      </c>
      <c r="F38" s="49">
        <v>2926.2444444444445</v>
      </c>
      <c r="G38" s="23">
        <f>(F38-E38)/E38</f>
        <v>0.53818063015953854</v>
      </c>
      <c r="H38" s="49">
        <v>2670.2</v>
      </c>
      <c r="I38" s="23">
        <f>(F38-H38)/H38</f>
        <v>9.5889612929535142E-2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8828.5601031746046</v>
      </c>
      <c r="F39" s="108">
        <f>SUM(F34:F38)</f>
        <v>16585.797222222223</v>
      </c>
      <c r="G39" s="109">
        <f t="shared" ref="G39" si="2">(F39-E39)/E39</f>
        <v>0.87865258075982788</v>
      </c>
      <c r="H39" s="108">
        <f>SUM(H34:H38)</f>
        <v>16326.738888888889</v>
      </c>
      <c r="I39" s="110">
        <f t="shared" ref="I39" si="3">(F39-H39)/H39</f>
        <v>1.5867120500692004E-2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15146.530555555557</v>
      </c>
      <c r="F41" s="46">
        <v>31576.75</v>
      </c>
      <c r="G41" s="21">
        <f>(F41-E41)/E41</f>
        <v>1.0847513484477833</v>
      </c>
      <c r="H41" s="46">
        <v>32294.377777777776</v>
      </c>
      <c r="I41" s="21">
        <f>(F41-H41)/H41</f>
        <v>-2.2221446182238751E-2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10476.46875</v>
      </c>
      <c r="F42" s="46">
        <v>26416</v>
      </c>
      <c r="G42" s="21">
        <f>(F42-E42)/E42</f>
        <v>1.5214602964381485</v>
      </c>
      <c r="H42" s="46">
        <v>26921</v>
      </c>
      <c r="I42" s="21">
        <f>(F42-H42)/H42</f>
        <v>-1.8758589948367446E-2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6049.9</v>
      </c>
      <c r="F43" s="57">
        <v>6290</v>
      </c>
      <c r="G43" s="21">
        <f>(F43-E43)/E43</f>
        <v>3.9686606390188332E-2</v>
      </c>
      <c r="H43" s="57">
        <v>6390</v>
      </c>
      <c r="I43" s="21">
        <f>(F43-H43)/H43</f>
        <v>-1.5649452269170579E-2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9966</v>
      </c>
      <c r="F44" s="47">
        <v>20700</v>
      </c>
      <c r="G44" s="21">
        <f>(F44-E44)/E44</f>
        <v>1.0770620108368454</v>
      </c>
      <c r="H44" s="47">
        <v>20700</v>
      </c>
      <c r="I44" s="21">
        <f>(F44-H44)/H44</f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26389.941583333333</v>
      </c>
      <c r="F45" s="47">
        <v>49042.388888888891</v>
      </c>
      <c r="G45" s="21">
        <f>(F45-E45)/E45</f>
        <v>0.85837428756802536</v>
      </c>
      <c r="H45" s="47">
        <v>48499.333333333328</v>
      </c>
      <c r="I45" s="21">
        <f>(F45-H45)/H45</f>
        <v>1.1197175677099934E-2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12878.75</v>
      </c>
      <c r="F46" s="50">
        <v>18561.923999999999</v>
      </c>
      <c r="G46" s="31">
        <f>(F46-E46)/E46</f>
        <v>0.44128304377365807</v>
      </c>
      <c r="H46" s="50">
        <v>15721.666000000001</v>
      </c>
      <c r="I46" s="31">
        <f>(F46-H46)/H46</f>
        <v>0.18065884366198837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80907.590888888895</v>
      </c>
      <c r="F47" s="86">
        <f>SUM(F41:F46)</f>
        <v>152587.06288888888</v>
      </c>
      <c r="G47" s="109">
        <f t="shared" ref="G47" si="4">(F47-E47)/E47</f>
        <v>0.88594248342455317</v>
      </c>
      <c r="H47" s="108">
        <f>SUM(H41:H46)</f>
        <v>150526.3771111111</v>
      </c>
      <c r="I47" s="110">
        <f t="shared" ref="I47" si="5">(F47-H47)/H47</f>
        <v>1.3689864974672717E-2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19026.428571428572</v>
      </c>
      <c r="F49" s="43">
        <v>27127</v>
      </c>
      <c r="G49" s="21">
        <f>(F49-E49)/E49</f>
        <v>0.42575365093666695</v>
      </c>
      <c r="H49" s="43">
        <v>27010</v>
      </c>
      <c r="I49" s="21">
        <f>(F49-H49)/H49</f>
        <v>4.3317289892632355E-3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6035.333333333333</v>
      </c>
      <c r="F50" s="47">
        <v>7302.7777777777774</v>
      </c>
      <c r="G50" s="21">
        <f>(F50-E50)/E50</f>
        <v>0.21000405022276225</v>
      </c>
      <c r="H50" s="47">
        <v>7261.1111111111113</v>
      </c>
      <c r="I50" s="21">
        <f>(F50-H50)/H50</f>
        <v>5.7383320581483478E-3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27836</v>
      </c>
      <c r="F51" s="47">
        <v>61737</v>
      </c>
      <c r="G51" s="21">
        <f>(F51-E51)/E51</f>
        <v>1.2178833165684724</v>
      </c>
      <c r="H51" s="47">
        <v>61180.888888888891</v>
      </c>
      <c r="I51" s="21">
        <f>(F51-H51)/H51</f>
        <v>9.0896213051279359E-3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5311.5277777777774</v>
      </c>
      <c r="F52" s="47">
        <v>10479.799999999999</v>
      </c>
      <c r="G52" s="21">
        <f>(F52-E52)/E52</f>
        <v>0.97302931255393144</v>
      </c>
      <c r="H52" s="47">
        <v>10345.799999999999</v>
      </c>
      <c r="I52" s="21">
        <f>(F52-H52)/H52</f>
        <v>1.2952115834444897E-2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19135.580000000002</v>
      </c>
      <c r="F53" s="47">
        <v>39543</v>
      </c>
      <c r="G53" s="21">
        <f>(F53-E53)/E53</f>
        <v>1.0664646694795765</v>
      </c>
      <c r="H53" s="47">
        <v>33451.572</v>
      </c>
      <c r="I53" s="21">
        <f>(F53-H53)/H53</f>
        <v>0.18209691311367968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2241.6666666666665</v>
      </c>
      <c r="F54" s="50">
        <v>3939.5</v>
      </c>
      <c r="G54" s="31">
        <f>(F54-E54)/E54</f>
        <v>0.75739776951672877</v>
      </c>
      <c r="H54" s="50">
        <v>2936.25</v>
      </c>
      <c r="I54" s="31">
        <f>(F54-H54)/H54</f>
        <v>0.34167730949340147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79586.536349206363</v>
      </c>
      <c r="F55" s="86">
        <f>SUM(F49:F54)</f>
        <v>150129.0777777778</v>
      </c>
      <c r="G55" s="109">
        <f t="shared" ref="G55" si="6">(F55-E55)/E55</f>
        <v>0.88636275260237385</v>
      </c>
      <c r="H55" s="86">
        <f>SUM(H49:H54)</f>
        <v>142185.622</v>
      </c>
      <c r="I55" s="110">
        <f t="shared" ref="I55" si="7">(F55-H55)/H55</f>
        <v>5.586680049673233E-2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38</v>
      </c>
      <c r="C57" s="19" t="s">
        <v>115</v>
      </c>
      <c r="D57" s="20" t="s">
        <v>114</v>
      </c>
      <c r="E57" s="43">
        <v>3750</v>
      </c>
      <c r="F57" s="66">
        <v>4290</v>
      </c>
      <c r="G57" s="22">
        <f>(F57-E57)/E57</f>
        <v>0.14399999999999999</v>
      </c>
      <c r="H57" s="66">
        <v>5580</v>
      </c>
      <c r="I57" s="22">
        <f>(F57-H57)/H57</f>
        <v>-0.23118279569892472</v>
      </c>
    </row>
    <row r="58" spans="1:9" ht="16.5" x14ac:dyDescent="0.3">
      <c r="A58" s="117"/>
      <c r="B58" s="98" t="s">
        <v>54</v>
      </c>
      <c r="C58" s="15" t="s">
        <v>121</v>
      </c>
      <c r="D58" s="11" t="s">
        <v>120</v>
      </c>
      <c r="E58" s="47">
        <v>4587.78125</v>
      </c>
      <c r="F58" s="70">
        <v>9075.4666666666672</v>
      </c>
      <c r="G58" s="21">
        <f>(F58-E58)/E58</f>
        <v>0.9781820823882279</v>
      </c>
      <c r="H58" s="70">
        <v>9541.4285714285706</v>
      </c>
      <c r="I58" s="21">
        <f>(F58-H58)/H58</f>
        <v>-4.8835654040025822E-2</v>
      </c>
    </row>
    <row r="59" spans="1:9" ht="16.5" x14ac:dyDescent="0.3">
      <c r="A59" s="117"/>
      <c r="B59" s="98" t="s">
        <v>42</v>
      </c>
      <c r="C59" s="15" t="s">
        <v>198</v>
      </c>
      <c r="D59" s="11" t="s">
        <v>114</v>
      </c>
      <c r="E59" s="47">
        <v>2026</v>
      </c>
      <c r="F59" s="70">
        <v>4444.166666666667</v>
      </c>
      <c r="G59" s="21">
        <f>(F59-E59)/E59</f>
        <v>1.1935669628167163</v>
      </c>
      <c r="H59" s="70">
        <v>4527.5</v>
      </c>
      <c r="I59" s="21">
        <f>(F59-H59)/H59</f>
        <v>-1.8406037180195036E-2</v>
      </c>
    </row>
    <row r="60" spans="1:9" ht="16.5" x14ac:dyDescent="0.3">
      <c r="A60" s="117"/>
      <c r="B60" s="98" t="s">
        <v>41</v>
      </c>
      <c r="C60" s="15" t="s">
        <v>118</v>
      </c>
      <c r="D60" s="11" t="s">
        <v>114</v>
      </c>
      <c r="E60" s="47">
        <v>4650</v>
      </c>
      <c r="F60" s="70">
        <v>7999</v>
      </c>
      <c r="G60" s="21">
        <f>(F60-E60)/E60</f>
        <v>0.72021505376344086</v>
      </c>
      <c r="H60" s="70">
        <v>7999</v>
      </c>
      <c r="I60" s="21">
        <f>(F60-H60)/H60</f>
        <v>0</v>
      </c>
    </row>
    <row r="61" spans="1:9" ht="16.5" x14ac:dyDescent="0.3">
      <c r="A61" s="117"/>
      <c r="B61" s="98" t="s">
        <v>39</v>
      </c>
      <c r="C61" s="15" t="s">
        <v>116</v>
      </c>
      <c r="D61" s="11" t="s">
        <v>114</v>
      </c>
      <c r="E61" s="47">
        <v>3606.1428571428573</v>
      </c>
      <c r="F61" s="104">
        <v>10955.833333333334</v>
      </c>
      <c r="G61" s="21">
        <f>(F61-E61)/E61</f>
        <v>2.0381029724412048</v>
      </c>
      <c r="H61" s="104">
        <v>10774.166666666666</v>
      </c>
      <c r="I61" s="21">
        <f>(F61-H61)/H61</f>
        <v>1.6861319514270359E-2</v>
      </c>
    </row>
    <row r="62" spans="1:9" ht="17.25" thickBot="1" x14ac:dyDescent="0.35">
      <c r="A62" s="117"/>
      <c r="B62" s="99" t="s">
        <v>56</v>
      </c>
      <c r="C62" s="16" t="s">
        <v>123</v>
      </c>
      <c r="D62" s="12" t="s">
        <v>120</v>
      </c>
      <c r="E62" s="50">
        <v>21232.5</v>
      </c>
      <c r="F62" s="73">
        <v>41620</v>
      </c>
      <c r="G62" s="29">
        <f>(F62-E62)/E62</f>
        <v>0.96020251972212411</v>
      </c>
      <c r="H62" s="73">
        <v>39259</v>
      </c>
      <c r="I62" s="29">
        <f>(F62-H62)/H62</f>
        <v>6.0139076390127104E-2</v>
      </c>
    </row>
    <row r="63" spans="1:9" ht="16.5" x14ac:dyDescent="0.3">
      <c r="A63" s="117"/>
      <c r="B63" s="100" t="s">
        <v>40</v>
      </c>
      <c r="C63" s="14" t="s">
        <v>117</v>
      </c>
      <c r="D63" s="11" t="s">
        <v>114</v>
      </c>
      <c r="E63" s="43">
        <v>2881.25</v>
      </c>
      <c r="F63" s="68">
        <v>7208.333333333333</v>
      </c>
      <c r="G63" s="21">
        <f>(F63-E63)/E63</f>
        <v>1.5018076644974692</v>
      </c>
      <c r="H63" s="68">
        <v>6268.75</v>
      </c>
      <c r="I63" s="21">
        <f>(F63-H63)/H63</f>
        <v>0.14988368228647386</v>
      </c>
    </row>
    <row r="64" spans="1:9" ht="16.5" x14ac:dyDescent="0.3">
      <c r="A64" s="117"/>
      <c r="B64" s="98" t="s">
        <v>43</v>
      </c>
      <c r="C64" s="15" t="s">
        <v>119</v>
      </c>
      <c r="D64" s="13" t="s">
        <v>114</v>
      </c>
      <c r="E64" s="47">
        <v>3967.302083333333</v>
      </c>
      <c r="F64" s="47">
        <v>10414.125</v>
      </c>
      <c r="G64" s="21">
        <f>(F64-E64)/E64</f>
        <v>1.6249891692769804</v>
      </c>
      <c r="H64" s="47">
        <v>8831.8571428571431</v>
      </c>
      <c r="I64" s="21">
        <f>(F64-H64)/H64</f>
        <v>0.17915460265596941</v>
      </c>
    </row>
    <row r="65" spans="1:9" ht="16.5" customHeight="1" thickBot="1" x14ac:dyDescent="0.35">
      <c r="A65" s="118"/>
      <c r="B65" s="99" t="s">
        <v>55</v>
      </c>
      <c r="C65" s="16" t="s">
        <v>122</v>
      </c>
      <c r="D65" s="12" t="s">
        <v>120</v>
      </c>
      <c r="E65" s="50">
        <v>4797</v>
      </c>
      <c r="F65" s="73">
        <v>10716.875</v>
      </c>
      <c r="G65" s="29">
        <f>(F65-E65)/E65</f>
        <v>1.2340785907859078</v>
      </c>
      <c r="H65" s="73">
        <v>8794.2857142857138</v>
      </c>
      <c r="I65" s="29">
        <f>(F65-H65)/H65</f>
        <v>0.2186180149447694</v>
      </c>
    </row>
    <row r="66" spans="1:9" ht="15.75" customHeight="1" thickBot="1" x14ac:dyDescent="0.25">
      <c r="A66" s="174" t="s">
        <v>192</v>
      </c>
      <c r="B66" s="185"/>
      <c r="C66" s="185"/>
      <c r="D66" s="186"/>
      <c r="E66" s="105">
        <f>SUM(E57:E65)</f>
        <v>51497.976190476191</v>
      </c>
      <c r="F66" s="105">
        <f>SUM(F57:F65)</f>
        <v>106723.8</v>
      </c>
      <c r="G66" s="107">
        <f t="shared" ref="G66" si="8">(F66-E66)/E66</f>
        <v>1.0723882353213141</v>
      </c>
      <c r="H66" s="105">
        <f>SUM(H57:H65)</f>
        <v>101575.98809523809</v>
      </c>
      <c r="I66" s="110">
        <f t="shared" ref="I66" si="9">(F66-H66)/H66</f>
        <v>5.0679417461686908E-2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3661.7222222222222</v>
      </c>
      <c r="F68" s="54">
        <v>8111.25</v>
      </c>
      <c r="G68" s="21">
        <f>(F68-E68)/E68</f>
        <v>1.2151461819726601</v>
      </c>
      <c r="H68" s="54">
        <v>9407.1666666666661</v>
      </c>
      <c r="I68" s="21">
        <f>(F68-H68)/H68</f>
        <v>-0.13775844657442016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52952.571428571428</v>
      </c>
      <c r="G69" s="21">
        <f>(F69-E69)/E69</f>
        <v>0.13896442695034147</v>
      </c>
      <c r="H69" s="46">
        <v>53532.166666666664</v>
      </c>
      <c r="I69" s="21">
        <f>(F69-H69)/H69</f>
        <v>-1.0827046132921391E-2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6326.9722222222226</v>
      </c>
      <c r="F70" s="46">
        <v>16225.555555555555</v>
      </c>
      <c r="G70" s="21">
        <f>(F70-E70)/E70</f>
        <v>1.5645055779708563</v>
      </c>
      <c r="H70" s="46">
        <v>16255</v>
      </c>
      <c r="I70" s="21">
        <f>(F70-H70)/H70</f>
        <v>-1.8114084555180101E-3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7671.625</v>
      </c>
      <c r="F71" s="46">
        <v>15220.375</v>
      </c>
      <c r="G71" s="21">
        <f>(F71-E71)/E71</f>
        <v>0.98398318478809899</v>
      </c>
      <c r="H71" s="46">
        <v>15220.375</v>
      </c>
      <c r="I71" s="21">
        <f>(F71-H71)/H71</f>
        <v>0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10795.3125</v>
      </c>
      <c r="F72" s="46">
        <v>28686.625</v>
      </c>
      <c r="G72" s="21">
        <f>(F72-E72)/E72</f>
        <v>1.6573223331885947</v>
      </c>
      <c r="H72" s="46">
        <v>26641</v>
      </c>
      <c r="I72" s="21">
        <f>(F72-H72)/H72</f>
        <v>7.6784842911302123E-2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2940</v>
      </c>
      <c r="F73" s="58">
        <v>8874</v>
      </c>
      <c r="G73" s="31">
        <f>(F73-E73)/E73</f>
        <v>2.0183673469387755</v>
      </c>
      <c r="H73" s="58">
        <v>5996.666666666667</v>
      </c>
      <c r="I73" s="31">
        <f>(F73-H73)/H73</f>
        <v>0.47982212340188984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77887.489087301583</v>
      </c>
      <c r="F74" s="86">
        <f>SUM(F68:F73)</f>
        <v>130070.37698412698</v>
      </c>
      <c r="G74" s="109">
        <f t="shared" ref="G74" si="10">(F74-E74)/E74</f>
        <v>0.66997779114865641</v>
      </c>
      <c r="H74" s="86">
        <f>SUM(H68:H73)</f>
        <v>127052.375</v>
      </c>
      <c r="I74" s="110">
        <f t="shared" ref="I74" si="11">(F74-H74)/H74</f>
        <v>2.3753998964025524E-2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2500.625</v>
      </c>
      <c r="F76" s="43">
        <v>3849.1666666666665</v>
      </c>
      <c r="G76" s="21">
        <f>(F76-E76)/E76</f>
        <v>0.53928184620511532</v>
      </c>
      <c r="H76" s="43">
        <v>3886.625</v>
      </c>
      <c r="I76" s="21">
        <f>(F76-H76)/H76</f>
        <v>-9.6377534064473643E-3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2740.375</v>
      </c>
      <c r="F77" s="47">
        <v>4669.166666666667</v>
      </c>
      <c r="G77" s="21">
        <f>(F77-E77)/E77</f>
        <v>0.70384223570375115</v>
      </c>
      <c r="H77" s="47">
        <v>4496.6000000000004</v>
      </c>
      <c r="I77" s="21">
        <f>(F77-H77)/H77</f>
        <v>3.8377144212664367E-2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1610.5555555555557</v>
      </c>
      <c r="F78" s="47">
        <v>3870.5555555555557</v>
      </c>
      <c r="G78" s="21">
        <f>(F78-E78)/E78</f>
        <v>1.403242497412901</v>
      </c>
      <c r="H78" s="47">
        <v>3671.25</v>
      </c>
      <c r="I78" s="21">
        <f>(F78-H78)/H78</f>
        <v>5.4288200355616115E-2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3795.25</v>
      </c>
      <c r="F79" s="47">
        <v>7471</v>
      </c>
      <c r="G79" s="21">
        <f>(F79-E79)/E79</f>
        <v>0.96851327317041036</v>
      </c>
      <c r="H79" s="47">
        <v>6657.5714285714284</v>
      </c>
      <c r="I79" s="21">
        <f>(F79-H79)/H79</f>
        <v>0.12218097547368198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1316.0491071428571</v>
      </c>
      <c r="F80" s="50">
        <v>2012.5</v>
      </c>
      <c r="G80" s="21">
        <f>(F80-E80)/E80</f>
        <v>0.52919825641547524</v>
      </c>
      <c r="H80" s="50">
        <v>1679.1666666666667</v>
      </c>
      <c r="I80" s="21">
        <f>(F80-H80)/H80</f>
        <v>0.1985111662531017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11962.854662698412</v>
      </c>
      <c r="F81" s="86">
        <f>SUM(F76:F80)</f>
        <v>21872.388888888891</v>
      </c>
      <c r="G81" s="109">
        <f t="shared" ref="G81" si="12">(F81-E81)/E81</f>
        <v>0.82835865732696501</v>
      </c>
      <c r="H81" s="86">
        <f>SUM(H76:H80)</f>
        <v>20391.213095238098</v>
      </c>
      <c r="I81" s="110">
        <f t="shared" ref="I81" si="13">(F81-H81)/H81</f>
        <v>7.2637943938543198E-2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1183.3333333333335</v>
      </c>
      <c r="F83" s="191">
        <v>2560.3125</v>
      </c>
      <c r="G83" s="22">
        <f>(F83-E83)/E83</f>
        <v>1.1636443661971829</v>
      </c>
      <c r="H83" s="191">
        <v>2572.1875</v>
      </c>
      <c r="I83" s="22">
        <f>(F83-H83)/H83</f>
        <v>-4.6166929899161702E-3</v>
      </c>
    </row>
    <row r="84" spans="1:11" ht="16.5" x14ac:dyDescent="0.3">
      <c r="A84" s="37"/>
      <c r="B84" s="34" t="s">
        <v>79</v>
      </c>
      <c r="C84" s="15" t="s">
        <v>155</v>
      </c>
      <c r="D84" s="11" t="s">
        <v>156</v>
      </c>
      <c r="E84" s="47">
        <v>8388.5208333333339</v>
      </c>
      <c r="F84" s="47">
        <v>9999</v>
      </c>
      <c r="G84" s="21">
        <f>(F84-E84)/E84</f>
        <v>0.19198607223661293</v>
      </c>
      <c r="H84" s="47">
        <v>9999</v>
      </c>
      <c r="I84" s="21">
        <f>(F84-H84)/H84</f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1941.3</v>
      </c>
      <c r="F85" s="47">
        <v>2943.5</v>
      </c>
      <c r="G85" s="21">
        <f>(F85-E85)/E85</f>
        <v>0.51625199608509764</v>
      </c>
      <c r="H85" s="47">
        <v>2940</v>
      </c>
      <c r="I85" s="21">
        <f>(F85-H85)/H85</f>
        <v>1.1904761904761906E-3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907.875</v>
      </c>
      <c r="F86" s="47">
        <v>1732.1666666666667</v>
      </c>
      <c r="G86" s="21">
        <f>(F86-E86)/E86</f>
        <v>0.90793519665886468</v>
      </c>
      <c r="H86" s="47">
        <v>1635.5</v>
      </c>
      <c r="I86" s="21">
        <f>(F86-H86)/H86</f>
        <v>5.9105268521349279E-2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1501.8</v>
      </c>
      <c r="F87" s="61">
        <v>2551.4444444444443</v>
      </c>
      <c r="G87" s="21">
        <f>(F87-E87)/E87</f>
        <v>0.6989242538583329</v>
      </c>
      <c r="H87" s="61">
        <v>2399.2222222222222</v>
      </c>
      <c r="I87" s="21">
        <f>(F87-H87)/H87</f>
        <v>6.3446487287546871E-2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3939.3</v>
      </c>
      <c r="F88" s="61">
        <v>5768.1111111111113</v>
      </c>
      <c r="G88" s="21">
        <f>(F88-E88)/E88</f>
        <v>0.46424773718963042</v>
      </c>
      <c r="H88" s="61">
        <v>5371.1111111111113</v>
      </c>
      <c r="I88" s="21">
        <f>(F88-H88)/H88</f>
        <v>7.3913942904426974E-2</v>
      </c>
    </row>
    <row r="89" spans="1:11" ht="16.5" customHeight="1" thickBot="1" x14ac:dyDescent="0.35">
      <c r="A89" s="35"/>
      <c r="B89" s="36" t="s">
        <v>74</v>
      </c>
      <c r="C89" s="16" t="s">
        <v>144</v>
      </c>
      <c r="D89" s="12" t="s">
        <v>142</v>
      </c>
      <c r="E89" s="50">
        <v>1456.6666666666667</v>
      </c>
      <c r="F89" s="50">
        <v>3321.6666666666665</v>
      </c>
      <c r="G89" s="23">
        <f>(F89-E89)/E89</f>
        <v>1.2803203661327229</v>
      </c>
      <c r="H89" s="50">
        <v>2602.5833333333335</v>
      </c>
      <c r="I89" s="23">
        <f>(F89-H89)/H89</f>
        <v>0.27629598796067995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19318.795833333334</v>
      </c>
      <c r="F90" s="86">
        <f>SUM(F83:F89)</f>
        <v>28876.201388888894</v>
      </c>
      <c r="G90" s="119">
        <f t="shared" ref="G90:G91" si="14">(F90-E90)/E90</f>
        <v>0.49472056322811153</v>
      </c>
      <c r="H90" s="86">
        <f>SUM(H83:H89)</f>
        <v>27519.604166666668</v>
      </c>
      <c r="I90" s="110">
        <f t="shared" ref="I90:I91" si="15">(F90-H90)/H90</f>
        <v>4.9295666246007092E-2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348225.22068799601</v>
      </c>
      <c r="F91" s="105">
        <f>SUM(F32,F39,F47,F55,F66,F74,F81,F90)</f>
        <v>630057.59681746038</v>
      </c>
      <c r="G91" s="107">
        <f t="shared" si="14"/>
        <v>0.80933935678938507</v>
      </c>
      <c r="H91" s="105">
        <f>SUM(H32,H39,H47,H55,H66,H74,H81,H90)</f>
        <v>610848.55446825386</v>
      </c>
      <c r="I91" s="120">
        <f t="shared" si="15"/>
        <v>3.1446489000744329E-2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C27" zoomScaleNormal="100" workbookViewId="0">
      <selection activeCell="F38" sqref="F3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2000</v>
      </c>
      <c r="E16" s="42">
        <v>2500</v>
      </c>
      <c r="F16" s="133">
        <v>2125</v>
      </c>
      <c r="G16" s="42">
        <v>2500</v>
      </c>
      <c r="H16" s="133">
        <v>1500</v>
      </c>
      <c r="I16" s="139">
        <v>2125</v>
      </c>
    </row>
    <row r="17" spans="1:9" ht="16.5" x14ac:dyDescent="0.3">
      <c r="A17" s="91"/>
      <c r="B17" s="152" t="s">
        <v>5</v>
      </c>
      <c r="C17" s="158" t="s">
        <v>164</v>
      </c>
      <c r="D17" s="92">
        <v>1500</v>
      </c>
      <c r="E17" s="46">
        <v>2000</v>
      </c>
      <c r="F17" s="92">
        <v>2250</v>
      </c>
      <c r="G17" s="46">
        <v>2250</v>
      </c>
      <c r="H17" s="92">
        <v>1916</v>
      </c>
      <c r="I17" s="141">
        <v>1983.2</v>
      </c>
    </row>
    <row r="18" spans="1:9" ht="16.5" x14ac:dyDescent="0.3">
      <c r="A18" s="91"/>
      <c r="B18" s="152" t="s">
        <v>6</v>
      </c>
      <c r="C18" s="158" t="s">
        <v>165</v>
      </c>
      <c r="D18" s="92">
        <v>1500</v>
      </c>
      <c r="E18" s="46">
        <v>2250</v>
      </c>
      <c r="F18" s="92">
        <v>1750</v>
      </c>
      <c r="G18" s="46">
        <v>2250</v>
      </c>
      <c r="H18" s="92">
        <v>2333</v>
      </c>
      <c r="I18" s="141">
        <v>2016.6</v>
      </c>
    </row>
    <row r="19" spans="1:9" ht="16.5" x14ac:dyDescent="0.3">
      <c r="A19" s="91"/>
      <c r="B19" s="152" t="s">
        <v>7</v>
      </c>
      <c r="C19" s="158" t="s">
        <v>166</v>
      </c>
      <c r="D19" s="92">
        <v>1000</v>
      </c>
      <c r="E19" s="46">
        <v>500</v>
      </c>
      <c r="F19" s="92">
        <v>1250</v>
      </c>
      <c r="G19" s="46">
        <v>1000</v>
      </c>
      <c r="H19" s="92">
        <v>833</v>
      </c>
      <c r="I19" s="141">
        <v>916.6</v>
      </c>
    </row>
    <row r="20" spans="1:9" ht="16.5" x14ac:dyDescent="0.3">
      <c r="A20" s="91"/>
      <c r="B20" s="152" t="s">
        <v>8</v>
      </c>
      <c r="C20" s="158" t="s">
        <v>167</v>
      </c>
      <c r="D20" s="92">
        <v>2000</v>
      </c>
      <c r="E20" s="46">
        <v>3500</v>
      </c>
      <c r="F20" s="92">
        <v>3000</v>
      </c>
      <c r="G20" s="46">
        <v>3250</v>
      </c>
      <c r="H20" s="92">
        <v>2833</v>
      </c>
      <c r="I20" s="141">
        <v>2916.6</v>
      </c>
    </row>
    <row r="21" spans="1:9" ht="16.5" x14ac:dyDescent="0.3">
      <c r="A21" s="91"/>
      <c r="B21" s="152" t="s">
        <v>9</v>
      </c>
      <c r="C21" s="158" t="s">
        <v>168</v>
      </c>
      <c r="D21" s="92">
        <v>1000</v>
      </c>
      <c r="E21" s="46">
        <v>1250</v>
      </c>
      <c r="F21" s="92">
        <v>1000</v>
      </c>
      <c r="G21" s="46">
        <v>1125</v>
      </c>
      <c r="H21" s="92">
        <v>1166</v>
      </c>
      <c r="I21" s="141">
        <v>1108.2</v>
      </c>
    </row>
    <row r="22" spans="1:9" ht="16.5" x14ac:dyDescent="0.3">
      <c r="A22" s="91"/>
      <c r="B22" s="152" t="s">
        <v>10</v>
      </c>
      <c r="C22" s="158" t="s">
        <v>169</v>
      </c>
      <c r="D22" s="92">
        <v>1500</v>
      </c>
      <c r="E22" s="46">
        <v>1500</v>
      </c>
      <c r="F22" s="92">
        <v>875</v>
      </c>
      <c r="G22" s="46">
        <v>1750</v>
      </c>
      <c r="H22" s="92">
        <v>1416</v>
      </c>
      <c r="I22" s="141">
        <v>1408.2</v>
      </c>
    </row>
    <row r="23" spans="1:9" ht="16.5" x14ac:dyDescent="0.3">
      <c r="A23" s="91"/>
      <c r="B23" s="152" t="s">
        <v>11</v>
      </c>
      <c r="C23" s="158" t="s">
        <v>170</v>
      </c>
      <c r="D23" s="92">
        <v>500</v>
      </c>
      <c r="E23" s="46">
        <v>500</v>
      </c>
      <c r="F23" s="92">
        <v>375</v>
      </c>
      <c r="G23" s="46">
        <v>500</v>
      </c>
      <c r="H23" s="92">
        <v>350</v>
      </c>
      <c r="I23" s="141">
        <v>445</v>
      </c>
    </row>
    <row r="24" spans="1:9" ht="16.5" x14ac:dyDescent="0.3">
      <c r="A24" s="91"/>
      <c r="B24" s="152" t="s">
        <v>12</v>
      </c>
      <c r="C24" s="158" t="s">
        <v>171</v>
      </c>
      <c r="D24" s="92"/>
      <c r="E24" s="46">
        <v>500</v>
      </c>
      <c r="F24" s="92">
        <v>750</v>
      </c>
      <c r="G24" s="46">
        <v>500</v>
      </c>
      <c r="H24" s="92">
        <v>500</v>
      </c>
      <c r="I24" s="141">
        <v>562.5</v>
      </c>
    </row>
    <row r="25" spans="1:9" ht="16.5" x14ac:dyDescent="0.3">
      <c r="A25" s="91"/>
      <c r="B25" s="152" t="s">
        <v>13</v>
      </c>
      <c r="C25" s="158" t="s">
        <v>172</v>
      </c>
      <c r="D25" s="92">
        <v>500</v>
      </c>
      <c r="E25" s="46">
        <v>500</v>
      </c>
      <c r="F25" s="92">
        <v>500</v>
      </c>
      <c r="G25" s="46">
        <v>500</v>
      </c>
      <c r="H25" s="92">
        <v>500</v>
      </c>
      <c r="I25" s="141">
        <v>500</v>
      </c>
    </row>
    <row r="26" spans="1:9" ht="16.5" x14ac:dyDescent="0.3">
      <c r="A26" s="91"/>
      <c r="B26" s="152" t="s">
        <v>14</v>
      </c>
      <c r="C26" s="158" t="s">
        <v>173</v>
      </c>
      <c r="D26" s="92">
        <v>500</v>
      </c>
      <c r="E26" s="46">
        <v>500</v>
      </c>
      <c r="F26" s="92">
        <v>500</v>
      </c>
      <c r="G26" s="46">
        <v>500</v>
      </c>
      <c r="H26" s="92">
        <v>500</v>
      </c>
      <c r="I26" s="141">
        <v>500</v>
      </c>
    </row>
    <row r="27" spans="1:9" ht="16.5" x14ac:dyDescent="0.3">
      <c r="A27" s="91"/>
      <c r="B27" s="152" t="s">
        <v>15</v>
      </c>
      <c r="C27" s="158" t="s">
        <v>174</v>
      </c>
      <c r="D27" s="92">
        <v>1000</v>
      </c>
      <c r="E27" s="46">
        <v>1000</v>
      </c>
      <c r="F27" s="92">
        <v>1000</v>
      </c>
      <c r="G27" s="46">
        <v>1500</v>
      </c>
      <c r="H27" s="92">
        <v>1000</v>
      </c>
      <c r="I27" s="141">
        <v>1100</v>
      </c>
    </row>
    <row r="28" spans="1:9" ht="16.5" x14ac:dyDescent="0.3">
      <c r="A28" s="91"/>
      <c r="B28" s="152" t="s">
        <v>16</v>
      </c>
      <c r="C28" s="158" t="s">
        <v>175</v>
      </c>
      <c r="D28" s="92">
        <v>500</v>
      </c>
      <c r="E28" s="46">
        <v>500</v>
      </c>
      <c r="F28" s="92">
        <v>750</v>
      </c>
      <c r="G28" s="46">
        <v>500</v>
      </c>
      <c r="H28" s="92">
        <v>500</v>
      </c>
      <c r="I28" s="141">
        <v>550</v>
      </c>
    </row>
    <row r="29" spans="1:9" ht="16.5" x14ac:dyDescent="0.3">
      <c r="A29" s="91"/>
      <c r="B29" s="154" t="s">
        <v>17</v>
      </c>
      <c r="C29" s="158" t="s">
        <v>176</v>
      </c>
      <c r="D29" s="92"/>
      <c r="E29" s="46">
        <v>2500</v>
      </c>
      <c r="F29" s="92">
        <v>1500</v>
      </c>
      <c r="G29" s="46">
        <v>1250</v>
      </c>
      <c r="H29" s="92">
        <v>1333</v>
      </c>
      <c r="I29" s="141">
        <v>1645.75</v>
      </c>
    </row>
    <row r="30" spans="1:9" ht="16.5" x14ac:dyDescent="0.3">
      <c r="A30" s="91"/>
      <c r="B30" s="152" t="s">
        <v>18</v>
      </c>
      <c r="C30" s="158" t="s">
        <v>177</v>
      </c>
      <c r="D30" s="92">
        <v>4000</v>
      </c>
      <c r="E30" s="46">
        <v>3000</v>
      </c>
      <c r="F30" s="92"/>
      <c r="G30" s="46">
        <v>2000</v>
      </c>
      <c r="H30" s="92">
        <v>2166</v>
      </c>
      <c r="I30" s="141">
        <v>2791.5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1750</v>
      </c>
      <c r="E31" s="49">
        <v>1250</v>
      </c>
      <c r="F31" s="134">
        <v>1400</v>
      </c>
      <c r="G31" s="49">
        <v>2000</v>
      </c>
      <c r="H31" s="134">
        <v>1916</v>
      </c>
      <c r="I31" s="94">
        <v>1663.2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5000</v>
      </c>
      <c r="E33" s="42">
        <v>3500</v>
      </c>
      <c r="F33" s="133">
        <v>3500</v>
      </c>
      <c r="G33" s="42">
        <v>6000</v>
      </c>
      <c r="H33" s="133">
        <v>3000</v>
      </c>
      <c r="I33" s="139">
        <v>4200</v>
      </c>
    </row>
    <row r="34" spans="1:9" ht="16.5" x14ac:dyDescent="0.3">
      <c r="A34" s="91"/>
      <c r="B34" s="140" t="s">
        <v>27</v>
      </c>
      <c r="C34" s="15" t="s">
        <v>180</v>
      </c>
      <c r="D34" s="92">
        <v>5000</v>
      </c>
      <c r="E34" s="46">
        <v>3500</v>
      </c>
      <c r="F34" s="92">
        <v>3500</v>
      </c>
      <c r="G34" s="46"/>
      <c r="H34" s="92">
        <v>2833</v>
      </c>
      <c r="I34" s="141">
        <v>3708.25</v>
      </c>
    </row>
    <row r="35" spans="1:9" ht="16.5" x14ac:dyDescent="0.3">
      <c r="A35" s="91"/>
      <c r="B35" s="143" t="s">
        <v>28</v>
      </c>
      <c r="C35" s="15" t="s">
        <v>181</v>
      </c>
      <c r="D35" s="92">
        <v>2750</v>
      </c>
      <c r="E35" s="46">
        <v>3000</v>
      </c>
      <c r="F35" s="92">
        <v>2125</v>
      </c>
      <c r="G35" s="46">
        <v>3000</v>
      </c>
      <c r="H35" s="92">
        <v>3333</v>
      </c>
      <c r="I35" s="141">
        <v>2841.6</v>
      </c>
    </row>
    <row r="36" spans="1:9" ht="16.5" x14ac:dyDescent="0.3">
      <c r="A36" s="91"/>
      <c r="B36" s="140" t="s">
        <v>29</v>
      </c>
      <c r="C36" s="15" t="s">
        <v>182</v>
      </c>
      <c r="D36" s="92"/>
      <c r="E36" s="46">
        <v>2000</v>
      </c>
      <c r="F36" s="92">
        <v>1750</v>
      </c>
      <c r="G36" s="46">
        <v>3500</v>
      </c>
      <c r="H36" s="92">
        <v>2000</v>
      </c>
      <c r="I36" s="141">
        <v>2312.5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3875</v>
      </c>
      <c r="E37" s="49">
        <v>2500</v>
      </c>
      <c r="F37" s="134">
        <v>3000</v>
      </c>
      <c r="G37" s="49">
        <v>4250</v>
      </c>
      <c r="H37" s="134">
        <v>3500</v>
      </c>
      <c r="I37" s="94">
        <v>3425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53500</v>
      </c>
      <c r="E39" s="42">
        <v>55000</v>
      </c>
      <c r="F39" s="42"/>
      <c r="G39" s="42">
        <v>39000</v>
      </c>
      <c r="H39" s="42">
        <v>50000</v>
      </c>
      <c r="I39" s="139">
        <v>49375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33975</v>
      </c>
      <c r="E40" s="49">
        <v>35000</v>
      </c>
      <c r="F40" s="49">
        <v>25000</v>
      </c>
      <c r="G40" s="49">
        <v>29000</v>
      </c>
      <c r="H40" s="49">
        <v>30000</v>
      </c>
      <c r="I40" s="94">
        <v>30595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18-05-2020</vt:lpstr>
      <vt:lpstr>By Order</vt:lpstr>
      <vt:lpstr>All Stores</vt:lpstr>
      <vt:lpstr>'18-05-2020'!Print_Titles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2020-04-27T06:31:59Z</cp:lastPrinted>
  <dcterms:created xsi:type="dcterms:W3CDTF">2010-10-20T06:23:14Z</dcterms:created>
  <dcterms:modified xsi:type="dcterms:W3CDTF">2020-05-21T10:55:44Z</dcterms:modified>
</cp:coreProperties>
</file>