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tabRatio="601"/>
  </bookViews>
  <sheets>
    <sheet name="Supermarkets" sheetId="5" r:id="rId1"/>
    <sheet name="stores" sheetId="7" r:id="rId2"/>
    <sheet name="Comp" sheetId="8" r:id="rId3"/>
    <sheet name="27-05-2020" sheetId="9" r:id="rId4"/>
    <sheet name="By Order" sheetId="11" r:id="rId5"/>
    <sheet name="All Stores" sheetId="12" r:id="rId6"/>
  </sheets>
  <definedNames>
    <definedName name="_xlnm.Print_Titles" localSheetId="3">'27-05-2020'!$12:$14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9" i="11" l="1"/>
  <c r="G89" i="11"/>
  <c r="I87" i="11"/>
  <c r="G87" i="11"/>
  <c r="I84" i="11"/>
  <c r="G84" i="11"/>
  <c r="I83" i="11"/>
  <c r="G83" i="11"/>
  <c r="I86" i="11"/>
  <c r="G86" i="11"/>
  <c r="I88" i="11"/>
  <c r="G88" i="11"/>
  <c r="I85" i="11"/>
  <c r="G85" i="11"/>
  <c r="I77" i="11"/>
  <c r="G77" i="11"/>
  <c r="I79" i="11"/>
  <c r="G79" i="11"/>
  <c r="I78" i="11"/>
  <c r="G78" i="11"/>
  <c r="I80" i="11"/>
  <c r="G80" i="11"/>
  <c r="I76" i="11"/>
  <c r="G76" i="11"/>
  <c r="I68" i="11"/>
  <c r="G68" i="11"/>
  <c r="I73" i="11"/>
  <c r="G73" i="11"/>
  <c r="I72" i="11"/>
  <c r="G72" i="11"/>
  <c r="I69" i="11"/>
  <c r="G69" i="11"/>
  <c r="I70" i="11"/>
  <c r="G70" i="11"/>
  <c r="I71" i="11"/>
  <c r="G71" i="11"/>
  <c r="I64" i="11"/>
  <c r="G64" i="11"/>
  <c r="I61" i="11"/>
  <c r="G61" i="11"/>
  <c r="I62" i="11"/>
  <c r="G62" i="11"/>
  <c r="I57" i="11"/>
  <c r="G57" i="11"/>
  <c r="I60" i="11"/>
  <c r="G60" i="11"/>
  <c r="I59" i="11"/>
  <c r="G59" i="11"/>
  <c r="I58" i="11"/>
  <c r="G58" i="11"/>
  <c r="I63" i="11"/>
  <c r="G63" i="11"/>
  <c r="I65" i="11"/>
  <c r="G65" i="11"/>
  <c r="I50" i="11"/>
  <c r="G50" i="11"/>
  <c r="I51" i="11"/>
  <c r="G51" i="11"/>
  <c r="I54" i="11"/>
  <c r="G54" i="11"/>
  <c r="I49" i="11"/>
  <c r="G49" i="11"/>
  <c r="I53" i="11"/>
  <c r="G53" i="11"/>
  <c r="I52" i="11"/>
  <c r="G52" i="11"/>
  <c r="I45" i="11"/>
  <c r="G45" i="11"/>
  <c r="I44" i="11"/>
  <c r="G44" i="11"/>
  <c r="I43" i="11"/>
  <c r="G43" i="11"/>
  <c r="I42" i="11"/>
  <c r="G42" i="11"/>
  <c r="I46" i="11"/>
  <c r="G46" i="11"/>
  <c r="I41" i="11"/>
  <c r="G41" i="11"/>
  <c r="I36" i="11"/>
  <c r="G36" i="11"/>
  <c r="I34" i="11"/>
  <c r="G34" i="11"/>
  <c r="I35" i="11"/>
  <c r="G35" i="11"/>
  <c r="I38" i="11"/>
  <c r="G38" i="11"/>
  <c r="I37" i="11"/>
  <c r="G37" i="11"/>
  <c r="I26" i="11"/>
  <c r="G26" i="11"/>
  <c r="I19" i="11"/>
  <c r="G19" i="11"/>
  <c r="I20" i="11"/>
  <c r="G20" i="11"/>
  <c r="I17" i="11"/>
  <c r="G17" i="11"/>
  <c r="I30" i="11"/>
  <c r="G30" i="11"/>
  <c r="I24" i="11"/>
  <c r="G24" i="11"/>
  <c r="I21" i="11"/>
  <c r="G21" i="11"/>
  <c r="I23" i="11"/>
  <c r="G23" i="11"/>
  <c r="I27" i="11"/>
  <c r="G27" i="11"/>
  <c r="I28" i="11"/>
  <c r="G28" i="11"/>
  <c r="I31" i="11"/>
  <c r="G31" i="11"/>
  <c r="I29" i="11"/>
  <c r="G29" i="11"/>
  <c r="I25" i="11"/>
  <c r="G25" i="11"/>
  <c r="I18" i="11"/>
  <c r="G18" i="11"/>
  <c r="I22" i="11"/>
  <c r="G22" i="11"/>
  <c r="I16" i="11"/>
  <c r="G16" i="11"/>
  <c r="D40" i="8" l="1"/>
  <c r="E74" i="11" l="1"/>
  <c r="E32" i="11" l="1"/>
  <c r="F32" i="11" l="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I17" i="9" l="1"/>
  <c r="I15" i="5" l="1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G34" i="7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47" i="11"/>
  <c r="E55" i="11"/>
  <c r="E66" i="11"/>
  <c r="E81" i="11"/>
  <c r="E90" i="11" l="1"/>
  <c r="E91" i="11" l="1"/>
  <c r="G52" i="5" l="1"/>
  <c r="I50" i="5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<sst xmlns="http://schemas.openxmlformats.org/spreadsheetml/2006/main" count="848" uniqueCount="225">
  <si>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</si>
  <si>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</si>
  <si>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</si>
  <si>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</si>
  <si>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</si>
  <si>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</si>
  <si>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</si>
  <si>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</si>
  <si>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</si>
  <si>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</si>
  <si>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</si>
  <si>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</si>
  <si>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</si>
  <si>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</si>
  <si>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</si>
  <si>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</si>
  <si>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</si>
  <si>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</si>
  <si>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</si>
  <si>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</si>
  <si>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</si>
  <si>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</si>
  <si>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</si>
  <si>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</si>
  <si>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</si>
  <si>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</si>
  <si>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</si>
  <si>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</si>
  <si>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</si>
  <si>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</si>
  <si>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</si>
  <si>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</si>
  <si>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</si>
  <si>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</si>
  <si>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</si>
  <si>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</si>
  <si>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</si>
  <si>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</si>
  <si>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</si>
  <si>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</si>
  <si>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</si>
  <si>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</si>
  <si>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</si>
  <si>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</si>
  <si>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</si>
  <si>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</si>
  <si>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</si>
  <si>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</si>
  <si>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</si>
  <si>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</si>
  <si>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</si>
  <si>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</si>
  <si>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</si>
  <si>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</si>
  <si>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</si>
  <si>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</si>
  <si>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</si>
  <si>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</si>
  <si>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</si>
  <si>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</si>
  <si>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</si>
  <si>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</si>
  <si>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</si>
  <si>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</si>
  <si>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</si>
  <si>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</si>
  <si>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</si>
  <si>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</si>
  <si>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</si>
  <si>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</si>
  <si>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</si>
  <si>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</si>
  <si>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</si>
  <si>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</si>
  <si>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</si>
  <si>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</si>
  <si>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</si>
  <si>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</si>
  <si>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</si>
  <si>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</si>
  <si>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</si>
  <si>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</si>
  <si>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</si>
  <si>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</si>
  <si>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</si>
  <si>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</si>
  <si>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</si>
  <si>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</si>
  <si>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</si>
  <si>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</si>
  <si>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</si>
  <si>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</si>
  <si>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</si>
  <si>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</si>
  <si>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</si>
  <si>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</si>
  <si>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</si>
  <si>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</si>
  <si>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</si>
  <si>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</si>
  <si>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</si>
  <si>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</si>
  <si>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</si>
  <si>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</si>
  <si>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</si>
  <si>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</si>
  <si>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</si>
  <si>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</si>
  <si>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</si>
  <si>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</si>
  <si>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</si>
  <si>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</si>
  <si>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</si>
  <si>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</si>
  <si>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</si>
  <si>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</si>
  <si>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</si>
  <si>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</si>
  <si>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</si>
  <si>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</si>
  <si>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</si>
  <si>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</si>
  <si>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</si>
  <si>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</si>
  <si>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</si>
  <si>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</si>
  <si>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</si>
  <si>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</si>
  <si>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</si>
  <si>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</si>
  <si>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</si>
  <si>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</si>
  <si>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</si>
  <si>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</si>
  <si>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</si>
  <si>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</si>
  <si>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</si>
  <si>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</si>
  <si>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</si>
  <si>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</si>
  <si>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</si>
  <si>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</si>
  <si>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</si>
  <si>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</si>
  <si>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</si>
  <si>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</si>
  <si>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</si>
  <si>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</si>
  <si>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</si>
  <si>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</si>
  <si>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</si>
  <si>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</si>
  <si>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</si>
  <si>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</si>
  <si>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</si>
  <si>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</si>
  <si>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</si>
  <si>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</si>
  <si>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</si>
  <si>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</si>
  <si>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</si>
  <si>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</si>
  <si>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</si>
  <si>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</si>
  <si>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</si>
  <si>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</si>
  <si>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</si>
  <si>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</si>
  <si>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</si>
  <si>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</si>
  <si>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</si>
  <si>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</si>
  <si>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</si>
  <si>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</si>
  <si>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</si>
  <si>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</si>
  <si>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</si>
  <si>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</si>
  <si>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</si>
  <si>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</si>
  <si>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</si>
  <si>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</si>
  <si>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</si>
  <si>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</si>
  <si>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</si>
  <si>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</si>
  <si>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</si>
  <si>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</si>
  <si>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</si>
  <si>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</si>
  <si>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</si>
  <si>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</si>
  <si>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</si>
  <si>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</si>
  <si>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</si>
  <si>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</si>
  <si>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</si>
  <si>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</si>
  <si>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</si>
  <si>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</si>
  <si>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</si>
  <si>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</si>
  <si>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</si>
  <si>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</si>
  <si>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</si>
  <si>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</si>
  <si>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</si>
  <si>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</si>
  <si>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</si>
  <si>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</si>
  <si>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</si>
  <si>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</si>
  <si>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</si>
  <si>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</si>
  <si>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</si>
  <si>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</si>
  <si>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</si>
  <si>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أيار 2019 (ل.ل.)</t>
  </si>
  <si>
    <t>معدل أسعار  السوبرماركات في 18-05-2020 (ل.ل.)</t>
  </si>
  <si>
    <t>معدل أسعار المحلات والملاحم في 18-05-2020 (ل.ل.)</t>
  </si>
  <si>
    <t>المعدل العام للأسعار في 18-05-2020  (ل.ل.)</t>
  </si>
  <si>
    <t xml:space="preserve"> التاريخ 27 أيار 2020</t>
  </si>
  <si>
    <t>معدل أسعار  السوبرماركات في 27-05-2020 (ل.ل.)</t>
  </si>
  <si>
    <t>معدل أسعار المحلات والملاحم في 27-05-2020 (ل.ل.)</t>
  </si>
  <si>
    <t>المعدل العام للأسعار في 27-05-2020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</si>
</sst>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1" fontId="1" fillId="2" borderId="28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abSelected="1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62" t="s">
        <v>202</v>
      </c>
      <c r="B9" s="162"/>
      <c r="C9" s="162"/>
      <c r="D9" s="162"/>
      <c r="E9" s="162"/>
      <c r="F9" s="162"/>
      <c r="G9" s="162"/>
      <c r="H9" s="162"/>
      <c r="I9" s="162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63" t="s">
        <v>3</v>
      </c>
      <c r="B12" s="169"/>
      <c r="C12" s="167" t="s">
        <v>0</v>
      </c>
      <c r="D12" s="165" t="s">
        <v>23</v>
      </c>
      <c r="E12" s="165" t="s">
        <v>217</v>
      </c>
      <c r="F12" s="165" t="s">
        <v>222</v>
      </c>
      <c r="G12" s="165" t="s">
        <v>197</v>
      </c>
      <c r="H12" s="165" t="s">
        <v>218</v>
      </c>
      <c r="I12" s="165" t="s">
        <v>187</v>
      </c>
    </row>
    <row r="13" spans="1:9" ht="38.25" customHeight="1" thickBot="1" x14ac:dyDescent="0.25">
      <c r="A13" s="164"/>
      <c r="B13" s="170"/>
      <c r="C13" s="168"/>
      <c r="D13" s="166"/>
      <c r="E13" s="166"/>
      <c r="F13" s="166"/>
      <c r="G13" s="166"/>
      <c r="H13" s="166"/>
      <c r="I13" s="166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7" t="s">
        <v>4</v>
      </c>
      <c r="C15" s="19" t="s">
        <v>84</v>
      </c>
      <c r="D15" s="20" t="s">
        <v>161</v>
      </c>
      <c r="E15" s="42">
        <v>1485.425</v>
      </c>
      <c r="F15" s="43">
        <v>1859.8</v>
      </c>
      <c r="G15" s="45">
        <f t="shared" ref="G15:G30" si="0">(F15-E15)/E15</f>
        <v>0.25203224666341284</v>
      </c>
      <c r="H15" s="43">
        <v>2508.8000000000002</v>
      </c>
      <c r="I15" s="45">
        <f>(F15-H15)/H15</f>
        <v>-0.2586894132653062</v>
      </c>
    </row>
    <row r="16" spans="1:9" ht="16.5" x14ac:dyDescent="0.3">
      <c r="A16" s="37"/>
      <c r="B16" s="98" t="s">
        <v>5</v>
      </c>
      <c r="C16" s="15" t="s">
        <v>85</v>
      </c>
      <c r="D16" s="11" t="s">
        <v>161</v>
      </c>
      <c r="E16" s="46">
        <v>1440.2375</v>
      </c>
      <c r="F16" s="47">
        <v>1938.6666666666667</v>
      </c>
      <c r="G16" s="48">
        <f t="shared" si="0"/>
        <v>0.34607428751623731</v>
      </c>
      <c r="H16" s="47">
        <v>2293.1111111111113</v>
      </c>
      <c r="I16" s="44">
        <f t="shared" ref="I16:I30" si="1">(F16-H16)/H16</f>
        <v>-0.15456924120554322</v>
      </c>
    </row>
    <row r="17" spans="1:9" ht="16.5" x14ac:dyDescent="0.3">
      <c r="A17" s="37"/>
      <c r="B17" s="98" t="s">
        <v>6</v>
      </c>
      <c r="C17" s="15" t="s">
        <v>86</v>
      </c>
      <c r="D17" s="11" t="s">
        <v>161</v>
      </c>
      <c r="E17" s="46">
        <v>1634.375</v>
      </c>
      <c r="F17" s="47">
        <v>1849.7777777777778</v>
      </c>
      <c r="G17" s="48">
        <f t="shared" si="0"/>
        <v>0.13179519864032296</v>
      </c>
      <c r="H17" s="47">
        <v>2397</v>
      </c>
      <c r="I17" s="44">
        <f>(F17-H17)/H17</f>
        <v>-0.22829462754368884</v>
      </c>
    </row>
    <row r="18" spans="1:9" ht="16.5" x14ac:dyDescent="0.3">
      <c r="A18" s="37"/>
      <c r="B18" s="98" t="s">
        <v>7</v>
      </c>
      <c r="C18" s="15" t="s">
        <v>87</v>
      </c>
      <c r="D18" s="11" t="s">
        <v>161</v>
      </c>
      <c r="E18" s="46">
        <v>1010.3124999999999</v>
      </c>
      <c r="F18" s="47">
        <v>807.3</v>
      </c>
      <c r="G18" s="48">
        <f t="shared" si="0"/>
        <v>-0.20094030312403335</v>
      </c>
      <c r="H18" s="47">
        <v>842.3</v>
      </c>
      <c r="I18" s="44">
        <f t="shared" si="1"/>
        <v>-4.1552890893980766E-2</v>
      </c>
    </row>
    <row r="19" spans="1:9" ht="16.5" x14ac:dyDescent="0.3">
      <c r="A19" s="37"/>
      <c r="B19" s="98" t="s">
        <v>8</v>
      </c>
      <c r="C19" s="15" t="s">
        <v>89</v>
      </c>
      <c r="D19" s="11" t="s">
        <v>161</v>
      </c>
      <c r="E19" s="46">
        <v>2370.3125</v>
      </c>
      <c r="F19" s="47">
        <v>3793.1111111111113</v>
      </c>
      <c r="G19" s="48">
        <f>(F19-E19)/E19</f>
        <v>0.60025781879440421</v>
      </c>
      <c r="H19" s="47">
        <v>3644.4444444444443</v>
      </c>
      <c r="I19" s="44">
        <f>(F19-H19)/H19</f>
        <v>4.0792682926829353E-2</v>
      </c>
    </row>
    <row r="20" spans="1:9" ht="16.5" x14ac:dyDescent="0.3">
      <c r="A20" s="37"/>
      <c r="B20" s="98" t="s">
        <v>9</v>
      </c>
      <c r="C20" s="15" t="s">
        <v>88</v>
      </c>
      <c r="D20" s="11" t="s">
        <v>161</v>
      </c>
      <c r="E20" s="46">
        <v>1342.4</v>
      </c>
      <c r="F20" s="47">
        <v>1548.8</v>
      </c>
      <c r="G20" s="48">
        <f t="shared" si="0"/>
        <v>0.15375446960667449</v>
      </c>
      <c r="H20" s="47">
        <v>1297.5</v>
      </c>
      <c r="I20" s="44">
        <f t="shared" si="1"/>
        <v>0.19368015414258186</v>
      </c>
    </row>
    <row r="21" spans="1:9" ht="16.5" x14ac:dyDescent="0.3">
      <c r="A21" s="37"/>
      <c r="B21" s="98" t="s">
        <v>10</v>
      </c>
      <c r="C21" s="15" t="s">
        <v>90</v>
      </c>
      <c r="D21" s="11" t="s">
        <v>161</v>
      </c>
      <c r="E21" s="46">
        <v>1312.3249999999998</v>
      </c>
      <c r="F21" s="47">
        <v>1748.8888888888889</v>
      </c>
      <c r="G21" s="48">
        <f t="shared" si="0"/>
        <v>0.3326644610815836</v>
      </c>
      <c r="H21" s="47">
        <v>1787.8</v>
      </c>
      <c r="I21" s="44">
        <f t="shared" si="1"/>
        <v>-2.1764800934730419E-2</v>
      </c>
    </row>
    <row r="22" spans="1:9" ht="16.5" x14ac:dyDescent="0.3">
      <c r="A22" s="37"/>
      <c r="B22" s="98" t="s">
        <v>11</v>
      </c>
      <c r="C22" s="15" t="s">
        <v>91</v>
      </c>
      <c r="D22" s="13" t="s">
        <v>81</v>
      </c>
      <c r="E22" s="46">
        <v>455.30837499999996</v>
      </c>
      <c r="F22" s="47">
        <v>440.3</v>
      </c>
      <c r="G22" s="48">
        <f t="shared" si="0"/>
        <v>-3.296309891071067E-2</v>
      </c>
      <c r="H22" s="47">
        <v>422.3</v>
      </c>
      <c r="I22" s="44">
        <f t="shared" si="1"/>
        <v>4.2623727208145869E-2</v>
      </c>
    </row>
    <row r="23" spans="1:9" ht="16.5" x14ac:dyDescent="0.3">
      <c r="A23" s="37"/>
      <c r="B23" s="98" t="s">
        <v>12</v>
      </c>
      <c r="C23" s="15" t="s">
        <v>92</v>
      </c>
      <c r="D23" s="13" t="s">
        <v>81</v>
      </c>
      <c r="E23" s="46">
        <v>477.45203125</v>
      </c>
      <c r="F23" s="47">
        <v>467.8</v>
      </c>
      <c r="G23" s="48">
        <f t="shared" si="0"/>
        <v>-2.02157088424786E-2</v>
      </c>
      <c r="H23" s="47">
        <v>410</v>
      </c>
      <c r="I23" s="44">
        <f t="shared" si="1"/>
        <v>0.14097560975609758</v>
      </c>
    </row>
    <row r="24" spans="1:9" ht="16.5" x14ac:dyDescent="0.3">
      <c r="A24" s="37"/>
      <c r="B24" s="98" t="s">
        <v>13</v>
      </c>
      <c r="C24" s="15" t="s">
        <v>93</v>
      </c>
      <c r="D24" s="13" t="s">
        <v>81</v>
      </c>
      <c r="E24" s="46">
        <v>509.275125</v>
      </c>
      <c r="F24" s="47">
        <v>443</v>
      </c>
      <c r="G24" s="48">
        <f t="shared" si="0"/>
        <v>-0.13013619112066391</v>
      </c>
      <c r="H24" s="47">
        <v>455</v>
      </c>
      <c r="I24" s="44">
        <f t="shared" si="1"/>
        <v>-2.6373626373626374E-2</v>
      </c>
    </row>
    <row r="25" spans="1:9" ht="16.5" x14ac:dyDescent="0.3">
      <c r="A25" s="37"/>
      <c r="B25" s="98" t="s">
        <v>14</v>
      </c>
      <c r="C25" s="15" t="s">
        <v>94</v>
      </c>
      <c r="D25" s="13" t="s">
        <v>81</v>
      </c>
      <c r="E25" s="46">
        <v>548.44237499999997</v>
      </c>
      <c r="F25" s="47">
        <v>470.3</v>
      </c>
      <c r="G25" s="48">
        <f t="shared" si="0"/>
        <v>-0.14248055686798447</v>
      </c>
      <c r="H25" s="47">
        <v>507.3</v>
      </c>
      <c r="I25" s="44">
        <f t="shared" si="1"/>
        <v>-7.2935146855903799E-2</v>
      </c>
    </row>
    <row r="26" spans="1:9" ht="16.5" x14ac:dyDescent="0.3">
      <c r="A26" s="37"/>
      <c r="B26" s="98" t="s">
        <v>15</v>
      </c>
      <c r="C26" s="15" t="s">
        <v>95</v>
      </c>
      <c r="D26" s="13" t="s">
        <v>82</v>
      </c>
      <c r="E26" s="46">
        <v>1404.4749999999999</v>
      </c>
      <c r="F26" s="47">
        <v>1235</v>
      </c>
      <c r="G26" s="48">
        <f t="shared" si="0"/>
        <v>-0.12066786521653994</v>
      </c>
      <c r="H26" s="47">
        <v>1165</v>
      </c>
      <c r="I26" s="44">
        <f t="shared" si="1"/>
        <v>6.0085836909871244E-2</v>
      </c>
    </row>
    <row r="27" spans="1:9" ht="16.5" x14ac:dyDescent="0.3">
      <c r="A27" s="37"/>
      <c r="B27" s="98" t="s">
        <v>16</v>
      </c>
      <c r="C27" s="15" t="s">
        <v>96</v>
      </c>
      <c r="D27" s="13" t="s">
        <v>81</v>
      </c>
      <c r="E27" s="46">
        <v>529.86675000000002</v>
      </c>
      <c r="F27" s="47">
        <v>482.8</v>
      </c>
      <c r="G27" s="48">
        <f t="shared" si="0"/>
        <v>-8.8827521258882561E-2</v>
      </c>
      <c r="H27" s="47">
        <v>527.29999999999995</v>
      </c>
      <c r="I27" s="44">
        <f t="shared" si="1"/>
        <v>-8.4392186611037256E-2</v>
      </c>
    </row>
    <row r="28" spans="1:9" ht="16.5" x14ac:dyDescent="0.3">
      <c r="A28" s="37"/>
      <c r="B28" s="98" t="s">
        <v>17</v>
      </c>
      <c r="C28" s="15" t="s">
        <v>97</v>
      </c>
      <c r="D28" s="11" t="s">
        <v>161</v>
      </c>
      <c r="E28" s="46">
        <v>1206.8125</v>
      </c>
      <c r="F28" s="47">
        <v>1275.8</v>
      </c>
      <c r="G28" s="48">
        <f t="shared" si="0"/>
        <v>5.7165052566160821E-2</v>
      </c>
      <c r="H28" s="47">
        <v>1414</v>
      </c>
      <c r="I28" s="44">
        <f t="shared" si="1"/>
        <v>-9.7736916548797764E-2</v>
      </c>
    </row>
    <row r="29" spans="1:9" ht="16.5" x14ac:dyDescent="0.3">
      <c r="A29" s="37"/>
      <c r="B29" s="98" t="s">
        <v>18</v>
      </c>
      <c r="C29" s="15" t="s">
        <v>98</v>
      </c>
      <c r="D29" s="13" t="s">
        <v>83</v>
      </c>
      <c r="E29" s="46">
        <v>1354.3104166666667</v>
      </c>
      <c r="F29" s="47">
        <v>2616.8888888888887</v>
      </c>
      <c r="G29" s="48">
        <f t="shared" si="0"/>
        <v>0.93226667733220092</v>
      </c>
      <c r="H29" s="47">
        <v>2702.7777777777778</v>
      </c>
      <c r="I29" s="44">
        <f t="shared" si="1"/>
        <v>-3.1778006166495468E-2</v>
      </c>
    </row>
    <row r="30" spans="1:9" ht="17.25" thickBot="1" x14ac:dyDescent="0.35">
      <c r="A30" s="38"/>
      <c r="B30" s="99" t="s">
        <v>19</v>
      </c>
      <c r="C30" s="16" t="s">
        <v>99</v>
      </c>
      <c r="D30" s="12" t="s">
        <v>161</v>
      </c>
      <c r="E30" s="49">
        <v>1154.0875000000001</v>
      </c>
      <c r="F30" s="50">
        <v>1691.8</v>
      </c>
      <c r="G30" s="51">
        <f t="shared" si="0"/>
        <v>0.46592004505724205</v>
      </c>
      <c r="H30" s="50">
        <v>1818.8</v>
      </c>
      <c r="I30" s="56">
        <f t="shared" si="1"/>
        <v>-6.9826259071915545E-2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2208.35</v>
      </c>
      <c r="F32" s="43">
        <v>3598.8</v>
      </c>
      <c r="G32" s="45">
        <f>(F32-E32)/E32</f>
        <v>0.62963298390200839</v>
      </c>
      <c r="H32" s="43">
        <v>3379.8</v>
      </c>
      <c r="I32" s="44">
        <f>(F32-H32)/H32</f>
        <v>6.4796733534528667E-2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2038.8847222222221</v>
      </c>
      <c r="F33" s="47">
        <v>4610</v>
      </c>
      <c r="G33" s="48">
        <f>(F33-E33)/E33</f>
        <v>1.2610400429973632</v>
      </c>
      <c r="H33" s="47">
        <v>4255.5555555555557</v>
      </c>
      <c r="I33" s="44">
        <f>(F33-H33)/H33</f>
        <v>8.3289817232375954E-2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1902.40625</v>
      </c>
      <c r="F34" s="47">
        <v>3117.5555555555557</v>
      </c>
      <c r="G34" s="48">
        <f>(F34-E34)/E34</f>
        <v>0.63874333127088689</v>
      </c>
      <c r="H34" s="47">
        <v>3010.8888888888887</v>
      </c>
      <c r="I34" s="44">
        <f>(F34-H34)/H34</f>
        <v>3.5426968779983865E-2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1562.264880952381</v>
      </c>
      <c r="F35" s="47">
        <v>2456.8571428571427</v>
      </c>
      <c r="G35" s="48">
        <f>(F35-E35)/E35</f>
        <v>0.5726252140798328</v>
      </c>
      <c r="H35" s="47">
        <v>2388</v>
      </c>
      <c r="I35" s="44">
        <f>(F35-H35)/H35</f>
        <v>2.8834649437664433E-2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1116.65425</v>
      </c>
      <c r="F36" s="50">
        <v>3624.8</v>
      </c>
      <c r="G36" s="51">
        <f>(F36-E36)/E36</f>
        <v>2.2461256472180176</v>
      </c>
      <c r="H36" s="50">
        <v>3650</v>
      </c>
      <c r="I36" s="56">
        <f>(F36-H36)/H36</f>
        <v>-6.9041095890410463E-3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26389.941583333333</v>
      </c>
      <c r="F38" s="43">
        <v>48932</v>
      </c>
      <c r="G38" s="45">
        <f t="shared" ref="G38:G43" si="2">(F38-E38)/E38</f>
        <v>0.85419129653940529</v>
      </c>
      <c r="H38" s="43">
        <v>48709.777777777781</v>
      </c>
      <c r="I38" s="44">
        <f t="shared" ref="I38:I43" si="3">(F38-H38)/H38</f>
        <v>4.5621686725000931E-3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15146.530555555557</v>
      </c>
      <c r="F39" s="57">
        <v>31484.75</v>
      </c>
      <c r="G39" s="48">
        <f t="shared" si="2"/>
        <v>1.0786773502035942</v>
      </c>
      <c r="H39" s="57">
        <v>32558.5</v>
      </c>
      <c r="I39" s="44">
        <f>(F39-H39)/H39</f>
        <v>-3.2979099159973588E-2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10476.46875</v>
      </c>
      <c r="F40" s="57">
        <v>26291</v>
      </c>
      <c r="G40" s="48">
        <f t="shared" si="2"/>
        <v>1.5095287951868324</v>
      </c>
      <c r="H40" s="57">
        <v>26416</v>
      </c>
      <c r="I40" s="44">
        <f t="shared" si="3"/>
        <v>-4.7319806178073897E-3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6049.9</v>
      </c>
      <c r="F41" s="47">
        <v>6270</v>
      </c>
      <c r="G41" s="48">
        <f t="shared" si="2"/>
        <v>3.6380766624241785E-2</v>
      </c>
      <c r="H41" s="47">
        <v>6290</v>
      </c>
      <c r="I41" s="44">
        <f t="shared" si="3"/>
        <v>-3.1796502384737681E-3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9966</v>
      </c>
      <c r="F42" s="47">
        <v>20700</v>
      </c>
      <c r="G42" s="48">
        <f t="shared" si="2"/>
        <v>1.0770620108368454</v>
      </c>
      <c r="H42" s="47">
        <v>20700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12878.75</v>
      </c>
      <c r="F43" s="50">
        <v>18695</v>
      </c>
      <c r="G43" s="51">
        <f t="shared" si="2"/>
        <v>0.45161603416480639</v>
      </c>
      <c r="H43" s="50">
        <v>18561.923999999999</v>
      </c>
      <c r="I43" s="59">
        <f t="shared" si="3"/>
        <v>7.1692999066261098E-3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29"/>
      <c r="G44" s="6"/>
      <c r="H44" s="129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5311.5277777777774</v>
      </c>
      <c r="F45" s="43">
        <v>10433.111111111111</v>
      </c>
      <c r="G45" s="45">
        <f t="shared" ref="G45:G50" si="4">(F45-E45)/E45</f>
        <v>0.96423920717516953</v>
      </c>
      <c r="H45" s="43">
        <v>10479.799999999999</v>
      </c>
      <c r="I45" s="44">
        <f t="shared" ref="I45:I50" si="5">(F45-H45)/H45</f>
        <v>-4.4551316712998302E-3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6035.333333333333</v>
      </c>
      <c r="F46" s="47">
        <v>7315.5555555555557</v>
      </c>
      <c r="G46" s="48">
        <f t="shared" si="4"/>
        <v>0.21212121212121221</v>
      </c>
      <c r="H46" s="47">
        <v>7302.7777777777774</v>
      </c>
      <c r="I46" s="87">
        <f t="shared" si="5"/>
        <v>1.7497147204260867E-3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19026.428571428572</v>
      </c>
      <c r="F47" s="47">
        <v>25930</v>
      </c>
      <c r="G47" s="48">
        <f t="shared" si="4"/>
        <v>0.36284116079138035</v>
      </c>
      <c r="H47" s="47">
        <v>27127</v>
      </c>
      <c r="I47" s="87">
        <f t="shared" si="5"/>
        <v>-4.4125778744424374E-2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19135.580000000002</v>
      </c>
      <c r="F48" s="47">
        <v>39830.6</v>
      </c>
      <c r="G48" s="48">
        <f t="shared" si="4"/>
        <v>1.0814942635655671</v>
      </c>
      <c r="H48" s="47">
        <v>39543</v>
      </c>
      <c r="I48" s="87">
        <f t="shared" si="5"/>
        <v>7.273095111650571E-3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2241.6666666666665</v>
      </c>
      <c r="F49" s="47">
        <v>3857</v>
      </c>
      <c r="G49" s="48">
        <f t="shared" si="4"/>
        <v>0.72059479553903361</v>
      </c>
      <c r="H49" s="47">
        <v>3939.5</v>
      </c>
      <c r="I49" s="44">
        <f t="shared" si="5"/>
        <v>-2.0941743876126413E-2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27836</v>
      </c>
      <c r="F50" s="50">
        <v>59278.111111111109</v>
      </c>
      <c r="G50" s="56">
        <f t="shared" si="4"/>
        <v>1.1295484664143953</v>
      </c>
      <c r="H50" s="50">
        <v>61737</v>
      </c>
      <c r="I50" s="59">
        <f t="shared" si="5"/>
        <v>-3.9828447914360764E-2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5275</v>
      </c>
      <c r="G52" s="45">
        <f t="shared" ref="G52:G60" si="6">(F52-E52)/E52</f>
        <v>0.40666666666666668</v>
      </c>
      <c r="H52" s="66">
        <v>4290</v>
      </c>
      <c r="I52" s="124">
        <f t="shared" ref="I52:I60" si="7">(F52-H52)/H52</f>
        <v>0.2296037296037296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3606.1428571428573</v>
      </c>
      <c r="F53" s="70">
        <v>11247.5</v>
      </c>
      <c r="G53" s="48">
        <f t="shared" si="6"/>
        <v>2.1189834805688705</v>
      </c>
      <c r="H53" s="70">
        <v>10955.833333333334</v>
      </c>
      <c r="I53" s="87">
        <f t="shared" si="7"/>
        <v>2.6622043051646706E-2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2881.25</v>
      </c>
      <c r="F54" s="70">
        <v>7208.333333333333</v>
      </c>
      <c r="G54" s="48">
        <f t="shared" si="6"/>
        <v>1.5018076644974692</v>
      </c>
      <c r="H54" s="70">
        <v>7208.333333333333</v>
      </c>
      <c r="I54" s="87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4650</v>
      </c>
      <c r="F55" s="70">
        <v>7999</v>
      </c>
      <c r="G55" s="48">
        <f t="shared" si="6"/>
        <v>0.72021505376344086</v>
      </c>
      <c r="H55" s="70">
        <v>7999</v>
      </c>
      <c r="I55" s="87">
        <f t="shared" si="7"/>
        <v>0</v>
      </c>
    </row>
    <row r="56" spans="1:9" ht="16.5" x14ac:dyDescent="0.3">
      <c r="A56" s="37"/>
      <c r="B56" s="101" t="s">
        <v>42</v>
      </c>
      <c r="C56" s="102" t="s">
        <v>198</v>
      </c>
      <c r="D56" s="103" t="s">
        <v>114</v>
      </c>
      <c r="E56" s="61">
        <v>2026</v>
      </c>
      <c r="F56" s="104">
        <v>4505</v>
      </c>
      <c r="G56" s="55">
        <f t="shared" si="6"/>
        <v>1.2235932872655479</v>
      </c>
      <c r="H56" s="104">
        <v>4444.166666666667</v>
      </c>
      <c r="I56" s="88">
        <f t="shared" si="7"/>
        <v>1.368835552222007E-2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3967.302083333333</v>
      </c>
      <c r="F57" s="50">
        <v>10345.333333333334</v>
      </c>
      <c r="G57" s="51">
        <f t="shared" si="6"/>
        <v>1.6076495099261938</v>
      </c>
      <c r="H57" s="50">
        <v>10414.125</v>
      </c>
      <c r="I57" s="125">
        <f t="shared" si="7"/>
        <v>-6.6056117692716437E-3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4587.78125</v>
      </c>
      <c r="F58" s="68">
        <v>9291.0222222222237</v>
      </c>
      <c r="G58" s="44">
        <f t="shared" si="6"/>
        <v>1.0251667888965332</v>
      </c>
      <c r="H58" s="68">
        <v>9075.4666666666672</v>
      </c>
      <c r="I58" s="44">
        <f t="shared" si="7"/>
        <v>2.3751456919264745E-2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4797</v>
      </c>
      <c r="F59" s="70">
        <v>10950</v>
      </c>
      <c r="G59" s="48">
        <f t="shared" si="6"/>
        <v>1.2826766729205754</v>
      </c>
      <c r="H59" s="70">
        <v>10716.875</v>
      </c>
      <c r="I59" s="44">
        <f t="shared" si="7"/>
        <v>2.1753076339884526E-2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21232.5</v>
      </c>
      <c r="F60" s="73">
        <v>47730</v>
      </c>
      <c r="G60" s="51">
        <f t="shared" si="6"/>
        <v>1.2479689155775344</v>
      </c>
      <c r="H60" s="73">
        <v>41620</v>
      </c>
      <c r="I60" s="51">
        <f t="shared" si="7"/>
        <v>0.14680442095146565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6326.9722222222226</v>
      </c>
      <c r="F62" s="54">
        <v>15872.222222222223</v>
      </c>
      <c r="G62" s="45">
        <f t="shared" ref="G62:G67" si="8">(F62-E62)/E62</f>
        <v>1.508660013785776</v>
      </c>
      <c r="H62" s="54">
        <v>16225.555555555555</v>
      </c>
      <c r="I62" s="44">
        <f t="shared" ref="I62:I67" si="9">(F62-H62)/H62</f>
        <v>-2.1776347325891867E-2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46491.857142857145</v>
      </c>
      <c r="F63" s="46">
        <v>51681.142857142855</v>
      </c>
      <c r="G63" s="48">
        <f t="shared" si="8"/>
        <v>0.11161708809223111</v>
      </c>
      <c r="H63" s="46">
        <v>52952.571428571428</v>
      </c>
      <c r="I63" s="44">
        <f t="shared" si="9"/>
        <v>-2.4010704997464057E-2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10795.3125</v>
      </c>
      <c r="F64" s="46">
        <v>27874.125</v>
      </c>
      <c r="G64" s="48">
        <f t="shared" si="8"/>
        <v>1.5820581849761182</v>
      </c>
      <c r="H64" s="46">
        <v>28686.625</v>
      </c>
      <c r="I64" s="87">
        <f t="shared" si="9"/>
        <v>-2.8323303978770593E-2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7671.625</v>
      </c>
      <c r="F65" s="46">
        <v>15220.375</v>
      </c>
      <c r="G65" s="48">
        <f t="shared" si="8"/>
        <v>0.98398318478809899</v>
      </c>
      <c r="H65" s="46">
        <v>15220.375</v>
      </c>
      <c r="I65" s="87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3661.7222222222222</v>
      </c>
      <c r="F66" s="46">
        <v>9329</v>
      </c>
      <c r="G66" s="48">
        <f t="shared" si="8"/>
        <v>1.5477082732776015</v>
      </c>
      <c r="H66" s="46">
        <v>8111.25</v>
      </c>
      <c r="I66" s="87">
        <f t="shared" si="9"/>
        <v>0.15013099090768994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2940</v>
      </c>
      <c r="F67" s="58">
        <v>8570</v>
      </c>
      <c r="G67" s="51">
        <f t="shared" si="8"/>
        <v>1.9149659863945578</v>
      </c>
      <c r="H67" s="58">
        <v>8874</v>
      </c>
      <c r="I67" s="88">
        <f t="shared" si="9"/>
        <v>-3.4257381113364883E-2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3795.25</v>
      </c>
      <c r="F69" s="43">
        <v>7311.8571428571431</v>
      </c>
      <c r="G69" s="45">
        <f>(F69-E69)/E69</f>
        <v>0.92658115877930125</v>
      </c>
      <c r="H69" s="43">
        <v>7471</v>
      </c>
      <c r="I69" s="44">
        <f>(F69-H69)/H69</f>
        <v>-2.1301413082968394E-2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2740.375</v>
      </c>
      <c r="F70" s="47">
        <v>5030.7142857142853</v>
      </c>
      <c r="G70" s="48">
        <f>(F70-E70)/E70</f>
        <v>0.83577586487772126</v>
      </c>
      <c r="H70" s="47">
        <v>4669.166666666667</v>
      </c>
      <c r="I70" s="44">
        <f>(F70-H70)/H70</f>
        <v>7.7433007827439226E-2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1316.0491071428571</v>
      </c>
      <c r="F71" s="47">
        <v>2009.1666666666667</v>
      </c>
      <c r="G71" s="48">
        <f>(F71-E71)/E71</f>
        <v>0.52666542286447648</v>
      </c>
      <c r="H71" s="47">
        <v>2012.5</v>
      </c>
      <c r="I71" s="44">
        <f>(F71-H71)/H71</f>
        <v>-1.6563146997929229E-3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2500.625</v>
      </c>
      <c r="F72" s="47">
        <v>3849.1666666666665</v>
      </c>
      <c r="G72" s="48">
        <f>(F72-E72)/E72</f>
        <v>0.53928184620511532</v>
      </c>
      <c r="H72" s="47">
        <v>3849.1666666666665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1610.5555555555557</v>
      </c>
      <c r="F73" s="50">
        <v>3808.1111111111113</v>
      </c>
      <c r="G73" s="48">
        <f>(F73-E73)/E73</f>
        <v>1.3644705070714038</v>
      </c>
      <c r="H73" s="50">
        <v>3870.5555555555557</v>
      </c>
      <c r="I73" s="59">
        <f>(F73-H73)/H73</f>
        <v>-1.6133199368451243E-2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1456.6666666666667</v>
      </c>
      <c r="F75" s="43">
        <v>3225</v>
      </c>
      <c r="G75" s="44">
        <f t="shared" ref="G75:G81" si="10">(F75-E75)/E75</f>
        <v>1.2139588100686498</v>
      </c>
      <c r="H75" s="43">
        <v>3321.6666666666665</v>
      </c>
      <c r="I75" s="45">
        <f t="shared" ref="I75:I81" si="11">(F75-H75)/H75</f>
        <v>-2.9101856497742051E-2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1183.3333333333335</v>
      </c>
      <c r="F76" s="32">
        <v>2597.1875</v>
      </c>
      <c r="G76" s="48">
        <f t="shared" si="10"/>
        <v>1.1948063380281688</v>
      </c>
      <c r="H76" s="32">
        <v>2560.3125</v>
      </c>
      <c r="I76" s="44">
        <f t="shared" si="11"/>
        <v>1.4402538752593678E-2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907.875</v>
      </c>
      <c r="F77" s="47">
        <v>1723</v>
      </c>
      <c r="G77" s="48">
        <f t="shared" si="10"/>
        <v>0.89783835880490159</v>
      </c>
      <c r="H77" s="47">
        <v>1732.1666666666667</v>
      </c>
      <c r="I77" s="44">
        <f t="shared" si="11"/>
        <v>-5.292023477340561E-3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1501.8</v>
      </c>
      <c r="F78" s="47">
        <v>2462.5555555555557</v>
      </c>
      <c r="G78" s="48">
        <f t="shared" si="10"/>
        <v>0.63973602047912892</v>
      </c>
      <c r="H78" s="47">
        <v>2551.4444444444443</v>
      </c>
      <c r="I78" s="44">
        <f t="shared" si="11"/>
        <v>-3.4838653486042689E-2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1941.3</v>
      </c>
      <c r="F79" s="61">
        <v>2857.5</v>
      </c>
      <c r="G79" s="48">
        <f t="shared" si="10"/>
        <v>0.47195178488641637</v>
      </c>
      <c r="H79" s="61">
        <v>2943.5</v>
      </c>
      <c r="I79" s="44">
        <f t="shared" si="11"/>
        <v>-2.9216918634278919E-2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8388.5208333333339</v>
      </c>
      <c r="F80" s="61">
        <v>9999</v>
      </c>
      <c r="G80" s="48">
        <f t="shared" si="10"/>
        <v>0.19198607223661293</v>
      </c>
      <c r="H80" s="61">
        <v>9999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3939.3</v>
      </c>
      <c r="F81" s="50">
        <v>5943.333333333333</v>
      </c>
      <c r="G81" s="51">
        <f t="shared" si="10"/>
        <v>0.50872828505910506</v>
      </c>
      <c r="H81" s="50">
        <v>5768.1111111111113</v>
      </c>
      <c r="I81" s="56">
        <f t="shared" si="11"/>
        <v>3.0377747385047973E-2</v>
      </c>
    </row>
    <row r="82" spans="1:9" x14ac:dyDescent="0.25">
      <c r="F82" s="95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2" zoomScaleNormal="100" workbookViewId="0">
      <selection activeCell="F20" sqref="F2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2" t="s">
        <v>203</v>
      </c>
      <c r="B9" s="162"/>
      <c r="C9" s="162"/>
      <c r="D9" s="162"/>
      <c r="E9" s="162"/>
      <c r="F9" s="162"/>
      <c r="G9" s="162"/>
      <c r="H9" s="162"/>
      <c r="I9" s="162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63" t="s">
        <v>3</v>
      </c>
      <c r="B12" s="169"/>
      <c r="C12" s="171" t="s">
        <v>0</v>
      </c>
      <c r="D12" s="165" t="s">
        <v>23</v>
      </c>
      <c r="E12" s="165" t="s">
        <v>217</v>
      </c>
      <c r="F12" s="173" t="s">
        <v>223</v>
      </c>
      <c r="G12" s="165" t="s">
        <v>197</v>
      </c>
      <c r="H12" s="173" t="s">
        <v>219</v>
      </c>
      <c r="I12" s="165" t="s">
        <v>187</v>
      </c>
    </row>
    <row r="13" spans="1:9" ht="30.75" customHeight="1" thickBot="1" x14ac:dyDescent="0.25">
      <c r="A13" s="164"/>
      <c r="B13" s="170"/>
      <c r="C13" s="172"/>
      <c r="D13" s="166"/>
      <c r="E13" s="166"/>
      <c r="F13" s="174"/>
      <c r="G13" s="166"/>
      <c r="H13" s="174"/>
      <c r="I13" s="166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5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1485.425</v>
      </c>
      <c r="F15" s="83">
        <v>1950</v>
      </c>
      <c r="G15" s="44">
        <f>(F15-E15)/E15</f>
        <v>0.31275560866418706</v>
      </c>
      <c r="H15" s="83">
        <v>2125</v>
      </c>
      <c r="I15" s="126">
        <f>(F15-H15)/H15</f>
        <v>-8.2352941176470587E-2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1440.2375</v>
      </c>
      <c r="F16" s="83">
        <v>2083.1999999999998</v>
      </c>
      <c r="G16" s="48">
        <f t="shared" ref="G16:G39" si="0">(F16-E16)/E16</f>
        <v>0.44642810647549441</v>
      </c>
      <c r="H16" s="83">
        <v>1983.2</v>
      </c>
      <c r="I16" s="48">
        <f>(F16-H16)/H16</f>
        <v>5.0423557886244336E-2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1634.375</v>
      </c>
      <c r="F17" s="83">
        <v>2033.2</v>
      </c>
      <c r="G17" s="48">
        <f t="shared" si="0"/>
        <v>0.24402294455066925</v>
      </c>
      <c r="H17" s="83">
        <v>2016.6</v>
      </c>
      <c r="I17" s="48">
        <f t="shared" ref="I17:I29" si="1">(F17-H17)/H17</f>
        <v>8.2316770802341246E-3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1010.3124999999999</v>
      </c>
      <c r="F18" s="83">
        <v>900</v>
      </c>
      <c r="G18" s="48">
        <f t="shared" si="0"/>
        <v>-0.10918651407361574</v>
      </c>
      <c r="H18" s="83">
        <v>916.6</v>
      </c>
      <c r="I18" s="48">
        <f t="shared" si="1"/>
        <v>-1.811040802967491E-2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2370.3125</v>
      </c>
      <c r="F19" s="83">
        <v>3300</v>
      </c>
      <c r="G19" s="48">
        <f t="shared" si="0"/>
        <v>0.3922214897824654</v>
      </c>
      <c r="H19" s="83">
        <v>2916.6</v>
      </c>
      <c r="I19" s="48">
        <f t="shared" si="1"/>
        <v>0.13145443324418848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1342.4</v>
      </c>
      <c r="F20" s="83">
        <v>1441.6</v>
      </c>
      <c r="G20" s="48">
        <f t="shared" si="0"/>
        <v>7.3897497020262076E-2</v>
      </c>
      <c r="H20" s="83">
        <v>1108.2</v>
      </c>
      <c r="I20" s="48">
        <f t="shared" si="1"/>
        <v>0.30084822234253733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1312.3249999999998</v>
      </c>
      <c r="F21" s="83">
        <v>1533.2</v>
      </c>
      <c r="G21" s="48">
        <f t="shared" si="0"/>
        <v>0.16830815537309757</v>
      </c>
      <c r="H21" s="83">
        <v>1408.2</v>
      </c>
      <c r="I21" s="48">
        <f t="shared" si="1"/>
        <v>8.8765800312455609E-2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455.30837499999996</v>
      </c>
      <c r="F22" s="83">
        <v>450</v>
      </c>
      <c r="G22" s="48">
        <f t="shared" si="0"/>
        <v>-1.165885648380607E-2</v>
      </c>
      <c r="H22" s="83">
        <v>445</v>
      </c>
      <c r="I22" s="48">
        <f t="shared" si="1"/>
        <v>1.1235955056179775E-2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477.45203125</v>
      </c>
      <c r="F23" s="83">
        <v>450</v>
      </c>
      <c r="G23" s="48">
        <f t="shared" si="0"/>
        <v>-5.7496940955783199E-2</v>
      </c>
      <c r="H23" s="83">
        <v>562.5</v>
      </c>
      <c r="I23" s="48">
        <f t="shared" si="1"/>
        <v>-0.2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509.275125</v>
      </c>
      <c r="F24" s="83">
        <v>450</v>
      </c>
      <c r="G24" s="48">
        <f t="shared" si="0"/>
        <v>-0.1163911647952568</v>
      </c>
      <c r="H24" s="83">
        <v>500</v>
      </c>
      <c r="I24" s="48">
        <f t="shared" si="1"/>
        <v>-0.1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548.44237499999997</v>
      </c>
      <c r="F25" s="83">
        <v>500</v>
      </c>
      <c r="G25" s="48">
        <f t="shared" si="0"/>
        <v>-8.832719207738092E-2</v>
      </c>
      <c r="H25" s="83">
        <v>500</v>
      </c>
      <c r="I25" s="48">
        <f t="shared" si="1"/>
        <v>0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1404.4749999999999</v>
      </c>
      <c r="F26" s="83">
        <v>1366.6</v>
      </c>
      <c r="G26" s="48">
        <f t="shared" si="0"/>
        <v>-2.6967372149735668E-2</v>
      </c>
      <c r="H26" s="83">
        <v>1100</v>
      </c>
      <c r="I26" s="48">
        <f t="shared" si="1"/>
        <v>0.24236363636363628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529.86675000000002</v>
      </c>
      <c r="F27" s="83">
        <v>450</v>
      </c>
      <c r="G27" s="48">
        <f t="shared" si="0"/>
        <v>-0.1507298768982957</v>
      </c>
      <c r="H27" s="83">
        <v>550</v>
      </c>
      <c r="I27" s="48">
        <f t="shared" si="1"/>
        <v>-0.18181818181818182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1206.8125</v>
      </c>
      <c r="F28" s="83">
        <v>1500</v>
      </c>
      <c r="G28" s="48">
        <f t="shared" si="0"/>
        <v>0.24294370500802734</v>
      </c>
      <c r="H28" s="83">
        <v>1645.75</v>
      </c>
      <c r="I28" s="48">
        <f t="shared" si="1"/>
        <v>-8.8561446149172107E-2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1354.3104166666667</v>
      </c>
      <c r="F29" s="83">
        <v>2300</v>
      </c>
      <c r="G29" s="48">
        <f t="shared" si="0"/>
        <v>0.69828125937400487</v>
      </c>
      <c r="H29" s="83">
        <v>2791.5</v>
      </c>
      <c r="I29" s="48">
        <f t="shared" si="1"/>
        <v>-0.17607021314705357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1154.0875000000001</v>
      </c>
      <c r="F30" s="94">
        <v>1700</v>
      </c>
      <c r="G30" s="51">
        <f t="shared" si="0"/>
        <v>0.47302522555698756</v>
      </c>
      <c r="H30" s="94">
        <v>1663.2</v>
      </c>
      <c r="I30" s="51">
        <f>(F30-H30)/H30</f>
        <v>2.2126022126022098E-2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41"/>
      <c r="G31" s="41"/>
      <c r="H31" s="41"/>
      <c r="I31" s="127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2208.35</v>
      </c>
      <c r="F32" s="83">
        <v>4116.6000000000004</v>
      </c>
      <c r="G32" s="44">
        <f t="shared" si="0"/>
        <v>0.8641066859872758</v>
      </c>
      <c r="H32" s="83">
        <v>4200</v>
      </c>
      <c r="I32" s="45">
        <f>(F32-H32)/H32</f>
        <v>-1.9857142857142771E-2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2038.8847222222221</v>
      </c>
      <c r="F33" s="83">
        <v>3950</v>
      </c>
      <c r="G33" s="48">
        <f t="shared" si="0"/>
        <v>0.93733365940121149</v>
      </c>
      <c r="H33" s="83">
        <v>3708.25</v>
      </c>
      <c r="I33" s="48">
        <f>(F33-H33)/H33</f>
        <v>6.5192476235421015E-2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1902.40625</v>
      </c>
      <c r="F34" s="83">
        <v>2541.5</v>
      </c>
      <c r="G34" s="48">
        <f>(F34-E34)/E34</f>
        <v>0.33593968165316951</v>
      </c>
      <c r="H34" s="83">
        <v>2841.6</v>
      </c>
      <c r="I34" s="48">
        <f>(F34-H34)/H34</f>
        <v>-0.10560951576576574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1562.264880952381</v>
      </c>
      <c r="F35" s="83">
        <v>2041.5</v>
      </c>
      <c r="G35" s="48">
        <f t="shared" si="0"/>
        <v>0.30675663576042872</v>
      </c>
      <c r="H35" s="83">
        <v>2312.5</v>
      </c>
      <c r="I35" s="48">
        <f>(F35-H35)/H35</f>
        <v>-0.11718918918918919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1116.65425</v>
      </c>
      <c r="F36" s="83">
        <v>3333.2</v>
      </c>
      <c r="G36" s="55">
        <f t="shared" si="0"/>
        <v>1.9849884151696908</v>
      </c>
      <c r="H36" s="83">
        <v>3425</v>
      </c>
      <c r="I36" s="48">
        <f>(F36-H36)/H36</f>
        <v>-2.6802919708029251E-2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6"/>
      <c r="G37" s="6"/>
      <c r="H37" s="6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26389.941583333333</v>
      </c>
      <c r="F38" s="84">
        <v>47600</v>
      </c>
      <c r="G38" s="45">
        <f t="shared" si="0"/>
        <v>0.80371752054434098</v>
      </c>
      <c r="H38" s="84">
        <v>49375</v>
      </c>
      <c r="I38" s="45">
        <f>(F38-H38)/H38</f>
        <v>-3.5949367088607596E-2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15146.530555555557</v>
      </c>
      <c r="F39" s="85">
        <v>32600</v>
      </c>
      <c r="G39" s="51">
        <f t="shared" si="0"/>
        <v>1.1523080734843749</v>
      </c>
      <c r="H39" s="85">
        <v>30595</v>
      </c>
      <c r="I39" s="51">
        <f>(F39-H39)/H39</f>
        <v>6.5533583918940999E-2</v>
      </c>
    </row>
    <row r="40" spans="1:9" x14ac:dyDescent="0.25">
      <c r="F40" s="95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2" t="s">
        <v>204</v>
      </c>
      <c r="B9" s="162"/>
      <c r="C9" s="162"/>
      <c r="D9" s="162"/>
      <c r="E9" s="162"/>
      <c r="F9" s="162"/>
      <c r="G9" s="162"/>
      <c r="H9" s="162"/>
      <c r="I9" s="162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63" t="s">
        <v>3</v>
      </c>
      <c r="B12" s="169"/>
      <c r="C12" s="171" t="s">
        <v>0</v>
      </c>
      <c r="D12" s="165" t="s">
        <v>222</v>
      </c>
      <c r="E12" s="173" t="s">
        <v>223</v>
      </c>
      <c r="F12" s="180" t="s">
        <v>186</v>
      </c>
      <c r="G12" s="165" t="s">
        <v>217</v>
      </c>
      <c r="H12" s="182" t="s">
        <v>224</v>
      </c>
      <c r="I12" s="178" t="s">
        <v>196</v>
      </c>
    </row>
    <row r="13" spans="1:9" ht="39.75" customHeight="1" thickBot="1" x14ac:dyDescent="0.25">
      <c r="A13" s="164"/>
      <c r="B13" s="170"/>
      <c r="C13" s="172"/>
      <c r="D13" s="166"/>
      <c r="E13" s="174"/>
      <c r="F13" s="181"/>
      <c r="G13" s="166"/>
      <c r="H13" s="183"/>
      <c r="I13" s="179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1859.8</v>
      </c>
      <c r="E15" s="83">
        <v>1950</v>
      </c>
      <c r="F15" s="67">
        <f t="shared" ref="F15:F30" si="0">D15-E15</f>
        <v>-90.200000000000045</v>
      </c>
      <c r="G15" s="42">
        <v>1485.425</v>
      </c>
      <c r="H15" s="66">
        <f>AVERAGE(D15:E15)</f>
        <v>1904.9</v>
      </c>
      <c r="I15" s="69">
        <f>(H15-G15)/G15</f>
        <v>0.2823939276638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1938.6666666666667</v>
      </c>
      <c r="E16" s="83">
        <v>2083.1999999999998</v>
      </c>
      <c r="F16" s="71">
        <f t="shared" si="0"/>
        <v>-144.53333333333308</v>
      </c>
      <c r="G16" s="46">
        <v>1440.2375</v>
      </c>
      <c r="H16" s="68">
        <f t="shared" ref="H16:H30" si="1">AVERAGE(D16:E16)</f>
        <v>2010.9333333333334</v>
      </c>
      <c r="I16" s="72">
        <f t="shared" ref="I16:I39" si="2">(H16-G16)/G16</f>
        <v>0.39625119699586592</v>
      </c>
    </row>
    <row r="17" spans="1:9" ht="16.5" x14ac:dyDescent="0.3">
      <c r="A17" s="37"/>
      <c r="B17" s="34" t="s">
        <v>6</v>
      </c>
      <c r="C17" s="15" t="s">
        <v>165</v>
      </c>
      <c r="D17" s="47">
        <v>1849.7777777777778</v>
      </c>
      <c r="E17" s="83">
        <v>2033.2</v>
      </c>
      <c r="F17" s="71">
        <f t="shared" si="0"/>
        <v>-183.42222222222222</v>
      </c>
      <c r="G17" s="46">
        <v>1634.375</v>
      </c>
      <c r="H17" s="68">
        <f t="shared" si="1"/>
        <v>1941.4888888888891</v>
      </c>
      <c r="I17" s="72">
        <f t="shared" si="2"/>
        <v>0.18790907159549616</v>
      </c>
    </row>
    <row r="18" spans="1:9" ht="16.5" x14ac:dyDescent="0.3">
      <c r="A18" s="37"/>
      <c r="B18" s="34" t="s">
        <v>7</v>
      </c>
      <c r="C18" s="15" t="s">
        <v>166</v>
      </c>
      <c r="D18" s="47">
        <v>807.3</v>
      </c>
      <c r="E18" s="83">
        <v>900</v>
      </c>
      <c r="F18" s="71">
        <f t="shared" si="0"/>
        <v>-92.700000000000045</v>
      </c>
      <c r="G18" s="46">
        <v>1010.3124999999999</v>
      </c>
      <c r="H18" s="68">
        <f t="shared" si="1"/>
        <v>853.65</v>
      </c>
      <c r="I18" s="72">
        <f t="shared" si="2"/>
        <v>-0.15506340859882456</v>
      </c>
    </row>
    <row r="19" spans="1:9" ht="16.5" x14ac:dyDescent="0.3">
      <c r="A19" s="37"/>
      <c r="B19" s="34" t="s">
        <v>8</v>
      </c>
      <c r="C19" s="15" t="s">
        <v>167</v>
      </c>
      <c r="D19" s="47">
        <v>3793.1111111111113</v>
      </c>
      <c r="E19" s="83">
        <v>3300</v>
      </c>
      <c r="F19" s="71">
        <f t="shared" si="0"/>
        <v>493.11111111111131</v>
      </c>
      <c r="G19" s="46">
        <v>2370.3125</v>
      </c>
      <c r="H19" s="68">
        <f t="shared" si="1"/>
        <v>3546.5555555555557</v>
      </c>
      <c r="I19" s="72">
        <f t="shared" si="2"/>
        <v>0.49623965428843481</v>
      </c>
    </row>
    <row r="20" spans="1:9" ht="16.5" x14ac:dyDescent="0.3">
      <c r="A20" s="37"/>
      <c r="B20" s="34" t="s">
        <v>9</v>
      </c>
      <c r="C20" s="15" t="s">
        <v>168</v>
      </c>
      <c r="D20" s="47">
        <v>1548.8</v>
      </c>
      <c r="E20" s="83">
        <v>1441.6</v>
      </c>
      <c r="F20" s="71">
        <f t="shared" si="0"/>
        <v>107.20000000000005</v>
      </c>
      <c r="G20" s="46">
        <v>1342.4</v>
      </c>
      <c r="H20" s="68">
        <f t="shared" si="1"/>
        <v>1495.1999999999998</v>
      </c>
      <c r="I20" s="72">
        <f t="shared" si="2"/>
        <v>0.1138259833134682</v>
      </c>
    </row>
    <row r="21" spans="1:9" ht="16.5" x14ac:dyDescent="0.3">
      <c r="A21" s="37"/>
      <c r="B21" s="34" t="s">
        <v>10</v>
      </c>
      <c r="C21" s="15" t="s">
        <v>169</v>
      </c>
      <c r="D21" s="47">
        <v>1748.8888888888889</v>
      </c>
      <c r="E21" s="83">
        <v>1533.2</v>
      </c>
      <c r="F21" s="71">
        <f t="shared" si="0"/>
        <v>215.68888888888887</v>
      </c>
      <c r="G21" s="46">
        <v>1312.3249999999998</v>
      </c>
      <c r="H21" s="68">
        <f t="shared" si="1"/>
        <v>1641.0444444444445</v>
      </c>
      <c r="I21" s="72">
        <f t="shared" si="2"/>
        <v>0.25048630822734058</v>
      </c>
    </row>
    <row r="22" spans="1:9" ht="16.5" x14ac:dyDescent="0.3">
      <c r="A22" s="37"/>
      <c r="B22" s="34" t="s">
        <v>11</v>
      </c>
      <c r="C22" s="15" t="s">
        <v>170</v>
      </c>
      <c r="D22" s="47">
        <v>440.3</v>
      </c>
      <c r="E22" s="83">
        <v>450</v>
      </c>
      <c r="F22" s="71">
        <f t="shared" si="0"/>
        <v>-9.6999999999999886</v>
      </c>
      <c r="G22" s="46">
        <v>455.30837499999996</v>
      </c>
      <c r="H22" s="68">
        <f t="shared" si="1"/>
        <v>445.15</v>
      </c>
      <c r="I22" s="72">
        <f t="shared" si="2"/>
        <v>-2.2310977697258434E-2</v>
      </c>
    </row>
    <row r="23" spans="1:9" ht="16.5" x14ac:dyDescent="0.3">
      <c r="A23" s="37"/>
      <c r="B23" s="34" t="s">
        <v>12</v>
      </c>
      <c r="C23" s="15" t="s">
        <v>171</v>
      </c>
      <c r="D23" s="47">
        <v>467.8</v>
      </c>
      <c r="E23" s="83">
        <v>450</v>
      </c>
      <c r="F23" s="71">
        <f t="shared" si="0"/>
        <v>17.800000000000011</v>
      </c>
      <c r="G23" s="46">
        <v>477.45203125</v>
      </c>
      <c r="H23" s="68">
        <f t="shared" si="1"/>
        <v>458.9</v>
      </c>
      <c r="I23" s="72">
        <f t="shared" si="2"/>
        <v>-3.8856324899130955E-2</v>
      </c>
    </row>
    <row r="24" spans="1:9" ht="16.5" x14ac:dyDescent="0.3">
      <c r="A24" s="37"/>
      <c r="B24" s="34" t="s">
        <v>13</v>
      </c>
      <c r="C24" s="15" t="s">
        <v>172</v>
      </c>
      <c r="D24" s="47">
        <v>443</v>
      </c>
      <c r="E24" s="83">
        <v>450</v>
      </c>
      <c r="F24" s="71">
        <f t="shared" si="0"/>
        <v>-7</v>
      </c>
      <c r="G24" s="46">
        <v>509.275125</v>
      </c>
      <c r="H24" s="68">
        <f t="shared" si="1"/>
        <v>446.5</v>
      </c>
      <c r="I24" s="72">
        <f t="shared" si="2"/>
        <v>-0.12326367795796035</v>
      </c>
    </row>
    <row r="25" spans="1:9" ht="16.5" x14ac:dyDescent="0.3">
      <c r="A25" s="37"/>
      <c r="B25" s="34" t="s">
        <v>14</v>
      </c>
      <c r="C25" s="15" t="s">
        <v>173</v>
      </c>
      <c r="D25" s="47">
        <v>470.3</v>
      </c>
      <c r="E25" s="83">
        <v>500</v>
      </c>
      <c r="F25" s="71">
        <f t="shared" si="0"/>
        <v>-29.699999999999989</v>
      </c>
      <c r="G25" s="46">
        <v>548.44237499999997</v>
      </c>
      <c r="H25" s="68">
        <f t="shared" si="1"/>
        <v>485.15</v>
      </c>
      <c r="I25" s="72">
        <f t="shared" si="2"/>
        <v>-0.11540387447268274</v>
      </c>
    </row>
    <row r="26" spans="1:9" ht="16.5" x14ac:dyDescent="0.3">
      <c r="A26" s="37"/>
      <c r="B26" s="34" t="s">
        <v>15</v>
      </c>
      <c r="C26" s="15" t="s">
        <v>174</v>
      </c>
      <c r="D26" s="47">
        <v>1235</v>
      </c>
      <c r="E26" s="83">
        <v>1366.6</v>
      </c>
      <c r="F26" s="71">
        <f t="shared" si="0"/>
        <v>-131.59999999999991</v>
      </c>
      <c r="G26" s="46">
        <v>1404.4749999999999</v>
      </c>
      <c r="H26" s="68">
        <f t="shared" si="1"/>
        <v>1300.8</v>
      </c>
      <c r="I26" s="72">
        <f t="shared" si="2"/>
        <v>-7.3817618683137798E-2</v>
      </c>
    </row>
    <row r="27" spans="1:9" ht="16.5" x14ac:dyDescent="0.3">
      <c r="A27" s="37"/>
      <c r="B27" s="34" t="s">
        <v>16</v>
      </c>
      <c r="C27" s="15" t="s">
        <v>175</v>
      </c>
      <c r="D27" s="47">
        <v>482.8</v>
      </c>
      <c r="E27" s="83">
        <v>450</v>
      </c>
      <c r="F27" s="71">
        <f t="shared" si="0"/>
        <v>32.800000000000011</v>
      </c>
      <c r="G27" s="46">
        <v>529.86675000000002</v>
      </c>
      <c r="H27" s="68">
        <f t="shared" si="1"/>
        <v>466.4</v>
      </c>
      <c r="I27" s="72">
        <f t="shared" si="2"/>
        <v>-0.11977869907858918</v>
      </c>
    </row>
    <row r="28" spans="1:9" ht="16.5" x14ac:dyDescent="0.3">
      <c r="A28" s="37"/>
      <c r="B28" s="34" t="s">
        <v>17</v>
      </c>
      <c r="C28" s="15" t="s">
        <v>176</v>
      </c>
      <c r="D28" s="47">
        <v>1275.8</v>
      </c>
      <c r="E28" s="83">
        <v>1500</v>
      </c>
      <c r="F28" s="71">
        <f t="shared" si="0"/>
        <v>-224.20000000000005</v>
      </c>
      <c r="G28" s="46">
        <v>1206.8125</v>
      </c>
      <c r="H28" s="68">
        <f t="shared" si="1"/>
        <v>1387.9</v>
      </c>
      <c r="I28" s="72">
        <f t="shared" si="2"/>
        <v>0.15005437878709418</v>
      </c>
    </row>
    <row r="29" spans="1:9" ht="16.5" x14ac:dyDescent="0.3">
      <c r="A29" s="37"/>
      <c r="B29" s="34" t="s">
        <v>18</v>
      </c>
      <c r="C29" s="15" t="s">
        <v>177</v>
      </c>
      <c r="D29" s="47">
        <v>2616.8888888888887</v>
      </c>
      <c r="E29" s="83">
        <v>2300</v>
      </c>
      <c r="F29" s="71">
        <f t="shared" si="0"/>
        <v>316.88888888888869</v>
      </c>
      <c r="G29" s="46">
        <v>1354.3104166666667</v>
      </c>
      <c r="H29" s="68">
        <f t="shared" si="1"/>
        <v>2458.4444444444443</v>
      </c>
      <c r="I29" s="72">
        <f t="shared" si="2"/>
        <v>0.81527396835310295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1691.8</v>
      </c>
      <c r="E30" s="94">
        <v>1700</v>
      </c>
      <c r="F30" s="74">
        <f t="shared" si="0"/>
        <v>-8.2000000000000455</v>
      </c>
      <c r="G30" s="49">
        <v>1154.0875000000001</v>
      </c>
      <c r="H30" s="106">
        <f t="shared" si="1"/>
        <v>1695.9</v>
      </c>
      <c r="I30" s="75">
        <f t="shared" si="2"/>
        <v>0.46947263530711492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76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3598.8</v>
      </c>
      <c r="E32" s="83">
        <v>4116.6000000000004</v>
      </c>
      <c r="F32" s="67">
        <f>D32-E32</f>
        <v>-517.80000000000018</v>
      </c>
      <c r="G32" s="54">
        <v>2208.35</v>
      </c>
      <c r="H32" s="68">
        <f>AVERAGE(D32:E32)</f>
        <v>3857.7000000000003</v>
      </c>
      <c r="I32" s="78">
        <f t="shared" si="2"/>
        <v>0.7468698349446421</v>
      </c>
    </row>
    <row r="33" spans="1:9" ht="16.5" x14ac:dyDescent="0.3">
      <c r="A33" s="37"/>
      <c r="B33" s="34" t="s">
        <v>27</v>
      </c>
      <c r="C33" s="15" t="s">
        <v>180</v>
      </c>
      <c r="D33" s="47">
        <v>4610</v>
      </c>
      <c r="E33" s="83">
        <v>3950</v>
      </c>
      <c r="F33" s="79">
        <f>D33-E33</f>
        <v>660</v>
      </c>
      <c r="G33" s="46">
        <v>2038.8847222222221</v>
      </c>
      <c r="H33" s="68">
        <f>AVERAGE(D33:E33)</f>
        <v>4280</v>
      </c>
      <c r="I33" s="72">
        <f t="shared" si="2"/>
        <v>1.0991868511992873</v>
      </c>
    </row>
    <row r="34" spans="1:9" ht="16.5" x14ac:dyDescent="0.3">
      <c r="A34" s="37"/>
      <c r="B34" s="39" t="s">
        <v>28</v>
      </c>
      <c r="C34" s="15" t="s">
        <v>181</v>
      </c>
      <c r="D34" s="47">
        <v>3117.5555555555557</v>
      </c>
      <c r="E34" s="83">
        <v>2541.5</v>
      </c>
      <c r="F34" s="71">
        <f>D34-E34</f>
        <v>576.05555555555566</v>
      </c>
      <c r="G34" s="46">
        <v>1902.40625</v>
      </c>
      <c r="H34" s="68">
        <f>AVERAGE(D34:E34)</f>
        <v>2829.5277777777778</v>
      </c>
      <c r="I34" s="72">
        <f t="shared" si="2"/>
        <v>0.48734150646202817</v>
      </c>
    </row>
    <row r="35" spans="1:9" ht="16.5" x14ac:dyDescent="0.3">
      <c r="A35" s="37"/>
      <c r="B35" s="34" t="s">
        <v>29</v>
      </c>
      <c r="C35" s="15" t="s">
        <v>182</v>
      </c>
      <c r="D35" s="47">
        <v>2456.8571428571427</v>
      </c>
      <c r="E35" s="83">
        <v>2041.5</v>
      </c>
      <c r="F35" s="79">
        <f>D35-E35</f>
        <v>415.35714285714266</v>
      </c>
      <c r="G35" s="46">
        <v>1562.264880952381</v>
      </c>
      <c r="H35" s="68">
        <f>AVERAGE(D35:E35)</f>
        <v>2249.1785714285716</v>
      </c>
      <c r="I35" s="72">
        <f t="shared" si="2"/>
        <v>0.4396909249201309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3624.8</v>
      </c>
      <c r="E36" s="83">
        <v>3333.2</v>
      </c>
      <c r="F36" s="71">
        <f>D36-E36</f>
        <v>291.60000000000036</v>
      </c>
      <c r="G36" s="49">
        <v>1116.65425</v>
      </c>
      <c r="H36" s="68">
        <f>AVERAGE(D36:E36)</f>
        <v>3479</v>
      </c>
      <c r="I36" s="80">
        <f t="shared" si="2"/>
        <v>2.1155570311938541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48932</v>
      </c>
      <c r="E38" s="84">
        <v>47600</v>
      </c>
      <c r="F38" s="67">
        <f>D38-E38</f>
        <v>1332</v>
      </c>
      <c r="G38" s="46">
        <v>26389.941583333333</v>
      </c>
      <c r="H38" s="67">
        <f>AVERAGE(D38:E38)</f>
        <v>48266</v>
      </c>
      <c r="I38" s="78">
        <f t="shared" si="2"/>
        <v>0.82895440854187319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31484.75</v>
      </c>
      <c r="E39" s="85">
        <v>32600</v>
      </c>
      <c r="F39" s="74">
        <f>D39-E39</f>
        <v>-1115.25</v>
      </c>
      <c r="G39" s="46">
        <v>15146.530555555557</v>
      </c>
      <c r="H39" s="81">
        <f>AVERAGE(D39:E39)</f>
        <v>32042.375</v>
      </c>
      <c r="I39" s="75">
        <f t="shared" si="2"/>
        <v>1.1154927118439846</v>
      </c>
    </row>
    <row r="40" spans="1:9" ht="15.75" customHeight="1" thickBot="1" x14ac:dyDescent="0.25">
      <c r="A40" s="175"/>
      <c r="B40" s="176"/>
      <c r="C40" s="177"/>
      <c r="D40" s="86">
        <f>SUM(D15:D39)</f>
        <v>120494.79603174602</v>
      </c>
      <c r="E40" s="86">
        <f>SUM(E15:E39)</f>
        <v>118590.6</v>
      </c>
      <c r="F40" s="86">
        <f>SUM(F15:F39)</f>
        <v>1904.1960317460321</v>
      </c>
      <c r="G40" s="86">
        <f>SUM(G15:G39)</f>
        <v>68600.449814980166</v>
      </c>
      <c r="H40" s="86">
        <f>AVERAGE(D40:E40)</f>
        <v>119542.69801587301</v>
      </c>
      <c r="I40" s="75">
        <f>(H40-G40)/G40</f>
        <v>0.74259350103807442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2" t="s">
        <v>201</v>
      </c>
      <c r="B9" s="162"/>
      <c r="C9" s="162"/>
      <c r="D9" s="162"/>
      <c r="E9" s="162"/>
      <c r="F9" s="162"/>
      <c r="G9" s="162"/>
      <c r="H9" s="162"/>
      <c r="I9" s="162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63" t="s">
        <v>3</v>
      </c>
      <c r="B13" s="169"/>
      <c r="C13" s="171" t="s">
        <v>0</v>
      </c>
      <c r="D13" s="165" t="s">
        <v>23</v>
      </c>
      <c r="E13" s="165" t="s">
        <v>217</v>
      </c>
      <c r="F13" s="182" t="s">
        <v>224</v>
      </c>
      <c r="G13" s="165" t="s">
        <v>197</v>
      </c>
      <c r="H13" s="182" t="s">
        <v>220</v>
      </c>
      <c r="I13" s="165" t="s">
        <v>187</v>
      </c>
    </row>
    <row r="14" spans="1:9" ht="33.75" customHeight="1" thickBot="1" x14ac:dyDescent="0.25">
      <c r="A14" s="164"/>
      <c r="B14" s="170"/>
      <c r="C14" s="172"/>
      <c r="D14" s="185"/>
      <c r="E14" s="166"/>
      <c r="F14" s="183"/>
      <c r="G14" s="184"/>
      <c r="H14" s="183"/>
      <c r="I14" s="184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1485.425</v>
      </c>
      <c r="F16" s="42">
        <v>1904.9</v>
      </c>
      <c r="G16" s="21">
        <f>(F16-E16)/E16</f>
        <v>0.2823939276638</v>
      </c>
      <c r="H16" s="42">
        <v>2316.9</v>
      </c>
      <c r="I16" s="21">
        <f>(F16-H16)/H16</f>
        <v>-0.17782381630627131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1440.2375</v>
      </c>
      <c r="F17" s="46">
        <v>2010.9333333333334</v>
      </c>
      <c r="G17" s="21">
        <f t="shared" ref="G17:G80" si="0">(F17-E17)/E17</f>
        <v>0.39625119699586592</v>
      </c>
      <c r="H17" s="46">
        <v>2138.1555555555556</v>
      </c>
      <c r="I17" s="21">
        <f>(F17-H17)/H17</f>
        <v>-5.9500919795878043E-2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1634.375</v>
      </c>
      <c r="F18" s="46">
        <v>1941.4888888888891</v>
      </c>
      <c r="G18" s="21">
        <f t="shared" si="0"/>
        <v>0.18790907159549616</v>
      </c>
      <c r="H18" s="46">
        <v>2206.8000000000002</v>
      </c>
      <c r="I18" s="21">
        <f t="shared" ref="I18:I31" si="1">(F18-H18)/H18</f>
        <v>-0.12022435703784262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1010.3124999999999</v>
      </c>
      <c r="F19" s="46">
        <v>853.65</v>
      </c>
      <c r="G19" s="21">
        <f t="shared" si="0"/>
        <v>-0.15506340859882456</v>
      </c>
      <c r="H19" s="46">
        <v>879.45</v>
      </c>
      <c r="I19" s="21">
        <f t="shared" si="1"/>
        <v>-2.9336517141395266E-2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2370.3125</v>
      </c>
      <c r="F20" s="46">
        <v>3546.5555555555557</v>
      </c>
      <c r="G20" s="21">
        <f>(F20-E20)/E20</f>
        <v>0.49623965428843481</v>
      </c>
      <c r="H20" s="46">
        <v>3280.5222222222219</v>
      </c>
      <c r="I20" s="21">
        <f t="shared" si="1"/>
        <v>8.1094812140343642E-2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1342.4</v>
      </c>
      <c r="F21" s="46">
        <v>1495.1999999999998</v>
      </c>
      <c r="G21" s="21">
        <f t="shared" si="0"/>
        <v>0.1138259833134682</v>
      </c>
      <c r="H21" s="46">
        <v>1202.8499999999999</v>
      </c>
      <c r="I21" s="21">
        <f t="shared" si="1"/>
        <v>0.24304776156628002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1312.3249999999998</v>
      </c>
      <c r="F22" s="46">
        <v>1641.0444444444445</v>
      </c>
      <c r="G22" s="21">
        <f t="shared" si="0"/>
        <v>0.25048630822734058</v>
      </c>
      <c r="H22" s="46">
        <v>1598</v>
      </c>
      <c r="I22" s="21">
        <f t="shared" si="1"/>
        <v>2.6936448338200549E-2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455.30837499999996</v>
      </c>
      <c r="F23" s="46">
        <v>445.15</v>
      </c>
      <c r="G23" s="21">
        <f t="shared" si="0"/>
        <v>-2.2310977697258434E-2</v>
      </c>
      <c r="H23" s="46">
        <v>433.65</v>
      </c>
      <c r="I23" s="21">
        <f t="shared" si="1"/>
        <v>2.6519082209154849E-2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477.45203125</v>
      </c>
      <c r="F24" s="46">
        <v>458.9</v>
      </c>
      <c r="G24" s="21">
        <f t="shared" si="0"/>
        <v>-3.8856324899130955E-2</v>
      </c>
      <c r="H24" s="46">
        <v>486.25</v>
      </c>
      <c r="I24" s="21">
        <f t="shared" si="1"/>
        <v>-5.6246786632390793E-2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509.275125</v>
      </c>
      <c r="F25" s="46">
        <v>446.5</v>
      </c>
      <c r="G25" s="21">
        <f t="shared" si="0"/>
        <v>-0.12326367795796035</v>
      </c>
      <c r="H25" s="46">
        <v>477.5</v>
      </c>
      <c r="I25" s="21">
        <f t="shared" si="1"/>
        <v>-6.4921465968586389E-2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548.44237499999997</v>
      </c>
      <c r="F26" s="46">
        <v>485.15</v>
      </c>
      <c r="G26" s="21">
        <f t="shared" si="0"/>
        <v>-0.11540387447268274</v>
      </c>
      <c r="H26" s="46">
        <v>503.65</v>
      </c>
      <c r="I26" s="21">
        <f t="shared" si="1"/>
        <v>-3.6731857440683018E-2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1404.4749999999999</v>
      </c>
      <c r="F27" s="46">
        <v>1300.8</v>
      </c>
      <c r="G27" s="21">
        <f t="shared" si="0"/>
        <v>-7.3817618683137798E-2</v>
      </c>
      <c r="H27" s="46">
        <v>1132.5</v>
      </c>
      <c r="I27" s="21">
        <f t="shared" si="1"/>
        <v>0.14860927152317877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529.86675000000002</v>
      </c>
      <c r="F28" s="46">
        <v>466.4</v>
      </c>
      <c r="G28" s="21">
        <f t="shared" si="0"/>
        <v>-0.11977869907858918</v>
      </c>
      <c r="H28" s="46">
        <v>538.65</v>
      </c>
      <c r="I28" s="21">
        <f t="shared" si="1"/>
        <v>-0.13413162535969553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1206.8125</v>
      </c>
      <c r="F29" s="46">
        <v>1387.9</v>
      </c>
      <c r="G29" s="21">
        <f t="shared" si="0"/>
        <v>0.15005437878709418</v>
      </c>
      <c r="H29" s="46">
        <v>1529.875</v>
      </c>
      <c r="I29" s="21">
        <f t="shared" si="1"/>
        <v>-9.2801699485252007E-2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1354.3104166666667</v>
      </c>
      <c r="F30" s="46">
        <v>2458.4444444444443</v>
      </c>
      <c r="G30" s="21">
        <f t="shared" si="0"/>
        <v>0.81527396835310295</v>
      </c>
      <c r="H30" s="46">
        <v>2747.1388888888887</v>
      </c>
      <c r="I30" s="21">
        <f t="shared" si="1"/>
        <v>-0.10508913313851782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1154.0875000000001</v>
      </c>
      <c r="F31" s="49">
        <v>1695.9</v>
      </c>
      <c r="G31" s="23">
        <f t="shared" si="0"/>
        <v>0.46947263530711492</v>
      </c>
      <c r="H31" s="49">
        <v>1741</v>
      </c>
      <c r="I31" s="23">
        <f t="shared" si="1"/>
        <v>-2.5904652498563992E-2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2208.35</v>
      </c>
      <c r="F33" s="54">
        <v>3857.7000000000003</v>
      </c>
      <c r="G33" s="21">
        <f t="shared" si="0"/>
        <v>0.7468698349446421</v>
      </c>
      <c r="H33" s="54">
        <v>3789.9</v>
      </c>
      <c r="I33" s="21">
        <f>(F33-H33)/H33</f>
        <v>1.788965408058265E-2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2038.8847222222221</v>
      </c>
      <c r="F34" s="46">
        <v>4280</v>
      </c>
      <c r="G34" s="21">
        <f t="shared" si="0"/>
        <v>1.0991868511992873</v>
      </c>
      <c r="H34" s="46">
        <v>3981.9027777777778</v>
      </c>
      <c r="I34" s="21">
        <f>(F34-H34)/H34</f>
        <v>7.486300868163949E-2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1902.40625</v>
      </c>
      <c r="F35" s="46">
        <v>2829.5277777777778</v>
      </c>
      <c r="G35" s="21">
        <f t="shared" si="0"/>
        <v>0.48734150646202817</v>
      </c>
      <c r="H35" s="46">
        <v>2926.2444444444445</v>
      </c>
      <c r="I35" s="21">
        <f>(F35-H35)/H35</f>
        <v>-3.3051465283526107E-2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1562.264880952381</v>
      </c>
      <c r="F36" s="46">
        <v>2249.1785714285716</v>
      </c>
      <c r="G36" s="21">
        <f t="shared" si="0"/>
        <v>0.4396909249201309</v>
      </c>
      <c r="H36" s="46">
        <v>2350.25</v>
      </c>
      <c r="I36" s="21">
        <f>(F36-H36)/H36</f>
        <v>-4.3004543589587677E-2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1116.65425</v>
      </c>
      <c r="F37" s="49">
        <v>3479</v>
      </c>
      <c r="G37" s="23">
        <f t="shared" si="0"/>
        <v>2.1155570311938541</v>
      </c>
      <c r="H37" s="49">
        <v>3537.5</v>
      </c>
      <c r="I37" s="23">
        <f>(F37-H37)/H37</f>
        <v>-1.6537102473498232E-2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1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26389.941583333333</v>
      </c>
      <c r="F39" s="46">
        <v>48266</v>
      </c>
      <c r="G39" s="21">
        <f t="shared" si="0"/>
        <v>0.82895440854187319</v>
      </c>
      <c r="H39" s="46">
        <v>49042.388888888891</v>
      </c>
      <c r="I39" s="21">
        <f t="shared" ref="I39:I44" si="2">(F39-H39)/H39</f>
        <v>-1.5830976151016782E-2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15146.530555555557</v>
      </c>
      <c r="F40" s="46">
        <v>32042.375</v>
      </c>
      <c r="G40" s="21">
        <f t="shared" si="0"/>
        <v>1.1154927118439846</v>
      </c>
      <c r="H40" s="46">
        <v>31576.75</v>
      </c>
      <c r="I40" s="21">
        <f t="shared" si="2"/>
        <v>1.4745817729817033E-2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10476.46875</v>
      </c>
      <c r="F41" s="57">
        <v>26291</v>
      </c>
      <c r="G41" s="21">
        <f t="shared" si="0"/>
        <v>1.5095287951868324</v>
      </c>
      <c r="H41" s="57">
        <v>26416</v>
      </c>
      <c r="I41" s="21">
        <f t="shared" si="2"/>
        <v>-4.7319806178073897E-3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6049.9</v>
      </c>
      <c r="F42" s="47">
        <v>6270</v>
      </c>
      <c r="G42" s="21">
        <f t="shared" si="0"/>
        <v>3.6380766624241785E-2</v>
      </c>
      <c r="H42" s="47">
        <v>6290</v>
      </c>
      <c r="I42" s="21">
        <f t="shared" si="2"/>
        <v>-3.1796502384737681E-3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9966</v>
      </c>
      <c r="F43" s="47">
        <v>20700</v>
      </c>
      <c r="G43" s="21">
        <f t="shared" si="0"/>
        <v>1.0770620108368454</v>
      </c>
      <c r="H43" s="47">
        <v>20700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12878.75</v>
      </c>
      <c r="F44" s="50">
        <v>18695</v>
      </c>
      <c r="G44" s="31">
        <f t="shared" si="0"/>
        <v>0.45161603416480639</v>
      </c>
      <c r="H44" s="50">
        <v>18561.923999999999</v>
      </c>
      <c r="I44" s="31">
        <f t="shared" si="2"/>
        <v>7.1692999066261098E-3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29"/>
      <c r="G45" s="41"/>
      <c r="H45" s="129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5311.5277777777774</v>
      </c>
      <c r="F46" s="43">
        <v>10433.111111111111</v>
      </c>
      <c r="G46" s="21">
        <f t="shared" si="0"/>
        <v>0.96423920717516953</v>
      </c>
      <c r="H46" s="43">
        <v>10479.799999999999</v>
      </c>
      <c r="I46" s="21">
        <f t="shared" ref="I46:I51" si="3">(F46-H46)/H46</f>
        <v>-4.4551316712998302E-3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6035.333333333333</v>
      </c>
      <c r="F47" s="47">
        <v>7315.5555555555557</v>
      </c>
      <c r="G47" s="21">
        <f t="shared" si="0"/>
        <v>0.21212121212121221</v>
      </c>
      <c r="H47" s="47">
        <v>7302.7777777777774</v>
      </c>
      <c r="I47" s="21">
        <f t="shared" si="3"/>
        <v>1.7497147204260867E-3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19026.428571428572</v>
      </c>
      <c r="F48" s="47">
        <v>25930</v>
      </c>
      <c r="G48" s="21">
        <f t="shared" si="0"/>
        <v>0.36284116079138035</v>
      </c>
      <c r="H48" s="47">
        <v>27127</v>
      </c>
      <c r="I48" s="21">
        <f t="shared" si="3"/>
        <v>-4.4125778744424374E-2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19135.580000000002</v>
      </c>
      <c r="F49" s="47">
        <v>39830.6</v>
      </c>
      <c r="G49" s="21">
        <f t="shared" si="0"/>
        <v>1.0814942635655671</v>
      </c>
      <c r="H49" s="47">
        <v>39543</v>
      </c>
      <c r="I49" s="21">
        <f t="shared" si="3"/>
        <v>7.273095111650571E-3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2241.6666666666665</v>
      </c>
      <c r="F50" s="47">
        <v>3857</v>
      </c>
      <c r="G50" s="21">
        <f t="shared" si="0"/>
        <v>0.72059479553903361</v>
      </c>
      <c r="H50" s="47">
        <v>3939.5</v>
      </c>
      <c r="I50" s="21">
        <f t="shared" si="3"/>
        <v>-2.0941743876126413E-2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27836</v>
      </c>
      <c r="F51" s="50">
        <v>59278.111111111109</v>
      </c>
      <c r="G51" s="31">
        <f t="shared" si="0"/>
        <v>1.1295484664143953</v>
      </c>
      <c r="H51" s="50">
        <v>61737</v>
      </c>
      <c r="I51" s="31">
        <f t="shared" si="3"/>
        <v>-3.9828447914360764E-2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7" t="s">
        <v>38</v>
      </c>
      <c r="C53" s="19" t="s">
        <v>115</v>
      </c>
      <c r="D53" s="20" t="s">
        <v>114</v>
      </c>
      <c r="E53" s="43">
        <v>3750</v>
      </c>
      <c r="F53" s="66">
        <v>5275</v>
      </c>
      <c r="G53" s="22">
        <f t="shared" si="0"/>
        <v>0.40666666666666668</v>
      </c>
      <c r="H53" s="66">
        <v>4290</v>
      </c>
      <c r="I53" s="22">
        <f t="shared" ref="I53:I61" si="4">(F53-H53)/H53</f>
        <v>0.2296037296037296</v>
      </c>
    </row>
    <row r="54" spans="1:9" ht="16.5" x14ac:dyDescent="0.3">
      <c r="A54" s="37"/>
      <c r="B54" s="98" t="s">
        <v>39</v>
      </c>
      <c r="C54" s="15" t="s">
        <v>116</v>
      </c>
      <c r="D54" s="11" t="s">
        <v>114</v>
      </c>
      <c r="E54" s="47">
        <v>3606.1428571428573</v>
      </c>
      <c r="F54" s="70">
        <v>11247.5</v>
      </c>
      <c r="G54" s="21">
        <f t="shared" si="0"/>
        <v>2.1189834805688705</v>
      </c>
      <c r="H54" s="70">
        <v>10955.833333333334</v>
      </c>
      <c r="I54" s="21">
        <f t="shared" si="4"/>
        <v>2.6622043051646706E-2</v>
      </c>
    </row>
    <row r="55" spans="1:9" ht="16.5" x14ac:dyDescent="0.3">
      <c r="A55" s="37"/>
      <c r="B55" s="98" t="s">
        <v>40</v>
      </c>
      <c r="C55" s="15" t="s">
        <v>117</v>
      </c>
      <c r="D55" s="11" t="s">
        <v>114</v>
      </c>
      <c r="E55" s="47">
        <v>2881.25</v>
      </c>
      <c r="F55" s="70">
        <v>7208.333333333333</v>
      </c>
      <c r="G55" s="21">
        <f t="shared" si="0"/>
        <v>1.5018076644974692</v>
      </c>
      <c r="H55" s="70">
        <v>7208.333333333333</v>
      </c>
      <c r="I55" s="21">
        <f t="shared" si="4"/>
        <v>0</v>
      </c>
    </row>
    <row r="56" spans="1:9" ht="16.5" x14ac:dyDescent="0.3">
      <c r="A56" s="37"/>
      <c r="B56" s="98" t="s">
        <v>41</v>
      </c>
      <c r="C56" s="15" t="s">
        <v>118</v>
      </c>
      <c r="D56" s="11" t="s">
        <v>114</v>
      </c>
      <c r="E56" s="47">
        <v>4650</v>
      </c>
      <c r="F56" s="70">
        <v>7999</v>
      </c>
      <c r="G56" s="21">
        <f t="shared" si="0"/>
        <v>0.72021505376344086</v>
      </c>
      <c r="H56" s="70">
        <v>7999</v>
      </c>
      <c r="I56" s="21">
        <f t="shared" si="4"/>
        <v>0</v>
      </c>
    </row>
    <row r="57" spans="1:9" ht="16.5" x14ac:dyDescent="0.3">
      <c r="A57" s="37"/>
      <c r="B57" s="98" t="s">
        <v>42</v>
      </c>
      <c r="C57" s="15" t="s">
        <v>198</v>
      </c>
      <c r="D57" s="11" t="s">
        <v>114</v>
      </c>
      <c r="E57" s="47">
        <v>2026</v>
      </c>
      <c r="F57" s="104">
        <v>4505</v>
      </c>
      <c r="G57" s="21">
        <f t="shared" si="0"/>
        <v>1.2235932872655479</v>
      </c>
      <c r="H57" s="104">
        <v>4444.166666666667</v>
      </c>
      <c r="I57" s="21">
        <f t="shared" si="4"/>
        <v>1.368835552222007E-2</v>
      </c>
    </row>
    <row r="58" spans="1:9" ht="16.5" customHeight="1" thickBot="1" x14ac:dyDescent="0.35">
      <c r="A58" s="38"/>
      <c r="B58" s="99" t="s">
        <v>43</v>
      </c>
      <c r="C58" s="16" t="s">
        <v>119</v>
      </c>
      <c r="D58" s="12" t="s">
        <v>114</v>
      </c>
      <c r="E58" s="50">
        <v>3967.302083333333</v>
      </c>
      <c r="F58" s="50">
        <v>10345.333333333334</v>
      </c>
      <c r="G58" s="29">
        <f t="shared" si="0"/>
        <v>1.6076495099261938</v>
      </c>
      <c r="H58" s="50">
        <v>10414.125</v>
      </c>
      <c r="I58" s="29">
        <f t="shared" si="4"/>
        <v>-6.6056117692716437E-3</v>
      </c>
    </row>
    <row r="59" spans="1:9" ht="16.5" x14ac:dyDescent="0.3">
      <c r="A59" s="37"/>
      <c r="B59" s="100" t="s">
        <v>54</v>
      </c>
      <c r="C59" s="14" t="s">
        <v>121</v>
      </c>
      <c r="D59" s="11" t="s">
        <v>120</v>
      </c>
      <c r="E59" s="43">
        <v>4587.78125</v>
      </c>
      <c r="F59" s="68">
        <v>9291.0222222222237</v>
      </c>
      <c r="G59" s="21">
        <f t="shared" si="0"/>
        <v>1.0251667888965332</v>
      </c>
      <c r="H59" s="68">
        <v>9075.4666666666672</v>
      </c>
      <c r="I59" s="21">
        <f t="shared" si="4"/>
        <v>2.3751456919264745E-2</v>
      </c>
    </row>
    <row r="60" spans="1:9" ht="16.5" x14ac:dyDescent="0.3">
      <c r="A60" s="37"/>
      <c r="B60" s="98" t="s">
        <v>55</v>
      </c>
      <c r="C60" s="15" t="s">
        <v>122</v>
      </c>
      <c r="D60" s="13" t="s">
        <v>120</v>
      </c>
      <c r="E60" s="47">
        <v>4797</v>
      </c>
      <c r="F60" s="70">
        <v>10950</v>
      </c>
      <c r="G60" s="21">
        <f t="shared" si="0"/>
        <v>1.2826766729205754</v>
      </c>
      <c r="H60" s="70">
        <v>10716.875</v>
      </c>
      <c r="I60" s="21">
        <f t="shared" si="4"/>
        <v>2.1753076339884526E-2</v>
      </c>
    </row>
    <row r="61" spans="1:9" ht="16.5" customHeight="1" thickBot="1" x14ac:dyDescent="0.35">
      <c r="A61" s="38"/>
      <c r="B61" s="99" t="s">
        <v>56</v>
      </c>
      <c r="C61" s="16" t="s">
        <v>123</v>
      </c>
      <c r="D61" s="12" t="s">
        <v>120</v>
      </c>
      <c r="E61" s="50">
        <v>21232.5</v>
      </c>
      <c r="F61" s="73">
        <v>47730</v>
      </c>
      <c r="G61" s="29">
        <f t="shared" si="0"/>
        <v>1.2479689155775344</v>
      </c>
      <c r="H61" s="73">
        <v>41620</v>
      </c>
      <c r="I61" s="29">
        <f t="shared" si="4"/>
        <v>0.14680442095146565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6326.9722222222226</v>
      </c>
      <c r="F63" s="54">
        <v>15872.222222222223</v>
      </c>
      <c r="G63" s="21">
        <f t="shared" si="0"/>
        <v>1.508660013785776</v>
      </c>
      <c r="H63" s="54">
        <v>16225.555555555555</v>
      </c>
      <c r="I63" s="21">
        <f t="shared" ref="I63:I74" si="5">(F63-H63)/H63</f>
        <v>-2.1776347325891867E-2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46491.857142857145</v>
      </c>
      <c r="F64" s="46">
        <v>51681.142857142855</v>
      </c>
      <c r="G64" s="21">
        <f t="shared" si="0"/>
        <v>0.11161708809223111</v>
      </c>
      <c r="H64" s="46">
        <v>52952.571428571428</v>
      </c>
      <c r="I64" s="21">
        <f t="shared" si="5"/>
        <v>-2.4010704997464057E-2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10795.3125</v>
      </c>
      <c r="F65" s="46">
        <v>27874.125</v>
      </c>
      <c r="G65" s="21">
        <f t="shared" si="0"/>
        <v>1.5820581849761182</v>
      </c>
      <c r="H65" s="46">
        <v>28686.625</v>
      </c>
      <c r="I65" s="21">
        <f t="shared" si="5"/>
        <v>-2.8323303978770593E-2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7671.625</v>
      </c>
      <c r="F66" s="46">
        <v>15220.375</v>
      </c>
      <c r="G66" s="21">
        <f t="shared" si="0"/>
        <v>0.98398318478809899</v>
      </c>
      <c r="H66" s="46">
        <v>15220.375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3661.7222222222222</v>
      </c>
      <c r="F67" s="46">
        <v>9329</v>
      </c>
      <c r="G67" s="21">
        <f t="shared" si="0"/>
        <v>1.5477082732776015</v>
      </c>
      <c r="H67" s="46">
        <v>8111.25</v>
      </c>
      <c r="I67" s="21">
        <f t="shared" si="5"/>
        <v>0.15013099090768994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2940</v>
      </c>
      <c r="F68" s="58">
        <v>8570</v>
      </c>
      <c r="G68" s="31">
        <f t="shared" si="0"/>
        <v>1.9149659863945578</v>
      </c>
      <c r="H68" s="58">
        <v>8874</v>
      </c>
      <c r="I68" s="31">
        <f t="shared" si="5"/>
        <v>-3.4257381113364883E-2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3795.25</v>
      </c>
      <c r="F70" s="43">
        <v>7311.8571428571431</v>
      </c>
      <c r="G70" s="21">
        <f t="shared" si="0"/>
        <v>0.92658115877930125</v>
      </c>
      <c r="H70" s="43">
        <v>7471</v>
      </c>
      <c r="I70" s="21">
        <f t="shared" si="5"/>
        <v>-2.1301413082968394E-2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2740.375</v>
      </c>
      <c r="F71" s="47">
        <v>5030.7142857142853</v>
      </c>
      <c r="G71" s="21">
        <f t="shared" si="0"/>
        <v>0.83577586487772126</v>
      </c>
      <c r="H71" s="47">
        <v>4669.166666666667</v>
      </c>
      <c r="I71" s="21">
        <f t="shared" si="5"/>
        <v>7.7433007827439226E-2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1316.0491071428571</v>
      </c>
      <c r="F72" s="47">
        <v>2009.1666666666667</v>
      </c>
      <c r="G72" s="21">
        <f t="shared" si="0"/>
        <v>0.52666542286447648</v>
      </c>
      <c r="H72" s="47">
        <v>2012.5</v>
      </c>
      <c r="I72" s="21">
        <f t="shared" si="5"/>
        <v>-1.6563146997929229E-3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2500.625</v>
      </c>
      <c r="F73" s="47">
        <v>3849.1666666666665</v>
      </c>
      <c r="G73" s="21">
        <f t="shared" si="0"/>
        <v>0.53928184620511532</v>
      </c>
      <c r="H73" s="47">
        <v>3849.1666666666665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1610.5555555555557</v>
      </c>
      <c r="F74" s="50">
        <v>3808.1111111111113</v>
      </c>
      <c r="G74" s="21">
        <f t="shared" si="0"/>
        <v>1.3644705070714038</v>
      </c>
      <c r="H74" s="50">
        <v>3870.5555555555557</v>
      </c>
      <c r="I74" s="21">
        <f t="shared" si="5"/>
        <v>-1.6133199368451243E-2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1456.6666666666667</v>
      </c>
      <c r="F76" s="43">
        <v>3225</v>
      </c>
      <c r="G76" s="22">
        <f t="shared" si="0"/>
        <v>1.2139588100686498</v>
      </c>
      <c r="H76" s="43">
        <v>3321.6666666666665</v>
      </c>
      <c r="I76" s="22">
        <f t="shared" ref="I76:I82" si="6">(F76-H76)/H76</f>
        <v>-2.9101856497742051E-2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1183.3333333333335</v>
      </c>
      <c r="F77" s="32">
        <v>2597.1875</v>
      </c>
      <c r="G77" s="21">
        <f t="shared" si="0"/>
        <v>1.1948063380281688</v>
      </c>
      <c r="H77" s="32">
        <v>2560.3125</v>
      </c>
      <c r="I77" s="21">
        <f t="shared" si="6"/>
        <v>1.4402538752593678E-2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907.875</v>
      </c>
      <c r="F78" s="47">
        <v>1723</v>
      </c>
      <c r="G78" s="21">
        <f t="shared" si="0"/>
        <v>0.89783835880490159</v>
      </c>
      <c r="H78" s="47">
        <v>1732.1666666666667</v>
      </c>
      <c r="I78" s="21">
        <f t="shared" si="6"/>
        <v>-5.292023477340561E-3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1501.8</v>
      </c>
      <c r="F79" s="47">
        <v>2462.5555555555557</v>
      </c>
      <c r="G79" s="21">
        <f t="shared" si="0"/>
        <v>0.63973602047912892</v>
      </c>
      <c r="H79" s="47">
        <v>2551.4444444444443</v>
      </c>
      <c r="I79" s="21">
        <f t="shared" si="6"/>
        <v>-3.4838653486042689E-2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1941.3</v>
      </c>
      <c r="F80" s="61">
        <v>2857.5</v>
      </c>
      <c r="G80" s="21">
        <f t="shared" si="0"/>
        <v>0.47195178488641637</v>
      </c>
      <c r="H80" s="61">
        <v>2943.5</v>
      </c>
      <c r="I80" s="21">
        <f t="shared" si="6"/>
        <v>-2.9216918634278919E-2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8388.5208333333339</v>
      </c>
      <c r="F81" s="61">
        <v>9999</v>
      </c>
      <c r="G81" s="21">
        <f>(F81-E81)/E81</f>
        <v>0.19198607223661293</v>
      </c>
      <c r="H81" s="61">
        <v>9999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3939.3</v>
      </c>
      <c r="F82" s="50">
        <v>5943.333333333333</v>
      </c>
      <c r="G82" s="23">
        <f>(F82-E82)/E82</f>
        <v>0.50872828505910506</v>
      </c>
      <c r="H82" s="50">
        <v>5768.1111111111113</v>
      </c>
      <c r="I82" s="23">
        <f t="shared" si="6"/>
        <v>3.0377747385047973E-2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A3" zoomScaleNormal="100" workbookViewId="0">
      <selection activeCell="E91" sqref="E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2" t="s">
        <v>201</v>
      </c>
      <c r="B9" s="162"/>
      <c r="C9" s="162"/>
      <c r="D9" s="162"/>
      <c r="E9" s="162"/>
      <c r="F9" s="162"/>
      <c r="G9" s="162"/>
      <c r="H9" s="162"/>
      <c r="I9" s="162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63" t="s">
        <v>3</v>
      </c>
      <c r="B13" s="169"/>
      <c r="C13" s="188" t="s">
        <v>0</v>
      </c>
      <c r="D13" s="190" t="s">
        <v>23</v>
      </c>
      <c r="E13" s="165" t="s">
        <v>217</v>
      </c>
      <c r="F13" s="182" t="s">
        <v>224</v>
      </c>
      <c r="G13" s="165" t="s">
        <v>197</v>
      </c>
      <c r="H13" s="182" t="s">
        <v>220</v>
      </c>
      <c r="I13" s="165" t="s">
        <v>187</v>
      </c>
    </row>
    <row r="14" spans="1:9" ht="38.25" customHeight="1" thickBot="1" x14ac:dyDescent="0.25">
      <c r="A14" s="164"/>
      <c r="B14" s="170"/>
      <c r="C14" s="189"/>
      <c r="D14" s="191"/>
      <c r="E14" s="166"/>
      <c r="F14" s="183"/>
      <c r="G14" s="184"/>
      <c r="H14" s="183"/>
      <c r="I14" s="184"/>
    </row>
    <row r="15" spans="1:9" ht="17.25" customHeight="1" thickBot="1" x14ac:dyDescent="0.3">
      <c r="A15" s="33" t="s">
        <v>24</v>
      </c>
      <c r="B15" s="27" t="s">
        <v>22</v>
      </c>
      <c r="C15" s="132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4</v>
      </c>
      <c r="C16" s="14" t="s">
        <v>84</v>
      </c>
      <c r="D16" s="11" t="s">
        <v>161</v>
      </c>
      <c r="E16" s="42">
        <v>1485.425</v>
      </c>
      <c r="F16" s="42">
        <v>1904.9</v>
      </c>
      <c r="G16" s="21">
        <f t="shared" ref="G16:G31" si="0">(F16-E16)/E16</f>
        <v>0.2823939276638</v>
      </c>
      <c r="H16" s="42">
        <v>2316.9</v>
      </c>
      <c r="I16" s="21">
        <f t="shared" ref="I16:I31" si="1">(F16-H16)/H16</f>
        <v>-0.17782381630627131</v>
      </c>
    </row>
    <row r="17" spans="1:9" ht="16.5" x14ac:dyDescent="0.3">
      <c r="A17" s="37"/>
      <c r="B17" s="34" t="s">
        <v>16</v>
      </c>
      <c r="C17" s="15" t="s">
        <v>96</v>
      </c>
      <c r="D17" s="11" t="s">
        <v>81</v>
      </c>
      <c r="E17" s="46">
        <v>529.86675000000002</v>
      </c>
      <c r="F17" s="46">
        <v>466.4</v>
      </c>
      <c r="G17" s="21">
        <f t="shared" si="0"/>
        <v>-0.11977869907858918</v>
      </c>
      <c r="H17" s="46">
        <v>538.65</v>
      </c>
      <c r="I17" s="21">
        <f t="shared" si="1"/>
        <v>-0.13413162535969553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1634.375</v>
      </c>
      <c r="F18" s="46">
        <v>1941.4888888888891</v>
      </c>
      <c r="G18" s="21">
        <f t="shared" si="0"/>
        <v>0.18790907159549616</v>
      </c>
      <c r="H18" s="46">
        <v>2206.8000000000002</v>
      </c>
      <c r="I18" s="21">
        <f t="shared" si="1"/>
        <v>-0.12022435703784262</v>
      </c>
    </row>
    <row r="19" spans="1:9" ht="16.5" x14ac:dyDescent="0.3">
      <c r="A19" s="37"/>
      <c r="B19" s="34" t="s">
        <v>18</v>
      </c>
      <c r="C19" s="15" t="s">
        <v>98</v>
      </c>
      <c r="D19" s="11" t="s">
        <v>83</v>
      </c>
      <c r="E19" s="46">
        <v>1354.3104166666667</v>
      </c>
      <c r="F19" s="46">
        <v>2458.4444444444443</v>
      </c>
      <c r="G19" s="21">
        <f t="shared" si="0"/>
        <v>0.81527396835310295</v>
      </c>
      <c r="H19" s="46">
        <v>2747.1388888888887</v>
      </c>
      <c r="I19" s="21">
        <f t="shared" si="1"/>
        <v>-0.10508913313851782</v>
      </c>
    </row>
    <row r="20" spans="1:9" ht="16.5" x14ac:dyDescent="0.3">
      <c r="A20" s="37"/>
      <c r="B20" s="34" t="s">
        <v>17</v>
      </c>
      <c r="C20" s="15" t="s">
        <v>97</v>
      </c>
      <c r="D20" s="11" t="s">
        <v>161</v>
      </c>
      <c r="E20" s="46">
        <v>1206.8125</v>
      </c>
      <c r="F20" s="46">
        <v>1387.9</v>
      </c>
      <c r="G20" s="21">
        <f t="shared" si="0"/>
        <v>0.15005437878709418</v>
      </c>
      <c r="H20" s="46">
        <v>1529.875</v>
      </c>
      <c r="I20" s="21">
        <f t="shared" si="1"/>
        <v>-9.2801699485252007E-2</v>
      </c>
    </row>
    <row r="21" spans="1:9" ht="16.5" x14ac:dyDescent="0.3">
      <c r="A21" s="37"/>
      <c r="B21" s="34" t="s">
        <v>13</v>
      </c>
      <c r="C21" s="15" t="s">
        <v>93</v>
      </c>
      <c r="D21" s="11" t="s">
        <v>81</v>
      </c>
      <c r="E21" s="46">
        <v>509.275125</v>
      </c>
      <c r="F21" s="46">
        <v>446.5</v>
      </c>
      <c r="G21" s="21">
        <f t="shared" si="0"/>
        <v>-0.12326367795796035</v>
      </c>
      <c r="H21" s="46">
        <v>477.5</v>
      </c>
      <c r="I21" s="21">
        <f t="shared" si="1"/>
        <v>-6.4921465968586389E-2</v>
      </c>
    </row>
    <row r="22" spans="1:9" ht="16.5" x14ac:dyDescent="0.3">
      <c r="A22" s="37"/>
      <c r="B22" s="34" t="s">
        <v>5</v>
      </c>
      <c r="C22" s="15" t="s">
        <v>85</v>
      </c>
      <c r="D22" s="11" t="s">
        <v>161</v>
      </c>
      <c r="E22" s="46">
        <v>1440.2375</v>
      </c>
      <c r="F22" s="46">
        <v>2010.9333333333334</v>
      </c>
      <c r="G22" s="21">
        <f t="shared" si="0"/>
        <v>0.39625119699586592</v>
      </c>
      <c r="H22" s="46">
        <v>2138.1555555555556</v>
      </c>
      <c r="I22" s="21">
        <f t="shared" si="1"/>
        <v>-5.9500919795878043E-2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477.45203125</v>
      </c>
      <c r="F23" s="46">
        <v>458.9</v>
      </c>
      <c r="G23" s="21">
        <f t="shared" si="0"/>
        <v>-3.8856324899130955E-2</v>
      </c>
      <c r="H23" s="46">
        <v>486.25</v>
      </c>
      <c r="I23" s="21">
        <f t="shared" si="1"/>
        <v>-5.6246786632390793E-2</v>
      </c>
    </row>
    <row r="24" spans="1:9" ht="16.5" x14ac:dyDescent="0.3">
      <c r="A24" s="37"/>
      <c r="B24" s="34" t="s">
        <v>14</v>
      </c>
      <c r="C24" s="15" t="s">
        <v>94</v>
      </c>
      <c r="D24" s="13" t="s">
        <v>81</v>
      </c>
      <c r="E24" s="46">
        <v>548.44237499999997</v>
      </c>
      <c r="F24" s="46">
        <v>485.15</v>
      </c>
      <c r="G24" s="21">
        <f t="shared" si="0"/>
        <v>-0.11540387447268274</v>
      </c>
      <c r="H24" s="46">
        <v>503.65</v>
      </c>
      <c r="I24" s="21">
        <f t="shared" si="1"/>
        <v>-3.6731857440683018E-2</v>
      </c>
    </row>
    <row r="25" spans="1:9" ht="16.5" x14ac:dyDescent="0.3">
      <c r="A25" s="37"/>
      <c r="B25" s="34" t="s">
        <v>7</v>
      </c>
      <c r="C25" s="15" t="s">
        <v>87</v>
      </c>
      <c r="D25" s="13" t="s">
        <v>161</v>
      </c>
      <c r="E25" s="46">
        <v>1010.3124999999999</v>
      </c>
      <c r="F25" s="46">
        <v>853.65</v>
      </c>
      <c r="G25" s="21">
        <f t="shared" si="0"/>
        <v>-0.15506340859882456</v>
      </c>
      <c r="H25" s="46">
        <v>879.45</v>
      </c>
      <c r="I25" s="21">
        <f t="shared" si="1"/>
        <v>-2.9336517141395266E-2</v>
      </c>
    </row>
    <row r="26" spans="1:9" ht="16.5" x14ac:dyDescent="0.3">
      <c r="A26" s="37"/>
      <c r="B26" s="34" t="s">
        <v>19</v>
      </c>
      <c r="C26" s="15" t="s">
        <v>99</v>
      </c>
      <c r="D26" s="13" t="s">
        <v>161</v>
      </c>
      <c r="E26" s="46">
        <v>1154.0875000000001</v>
      </c>
      <c r="F26" s="46">
        <v>1695.9</v>
      </c>
      <c r="G26" s="21">
        <f t="shared" si="0"/>
        <v>0.46947263530711492</v>
      </c>
      <c r="H26" s="46">
        <v>1741</v>
      </c>
      <c r="I26" s="21">
        <f t="shared" si="1"/>
        <v>-2.5904652498563992E-2</v>
      </c>
    </row>
    <row r="27" spans="1:9" ht="16.5" x14ac:dyDescent="0.3">
      <c r="A27" s="37"/>
      <c r="B27" s="34" t="s">
        <v>11</v>
      </c>
      <c r="C27" s="15" t="s">
        <v>91</v>
      </c>
      <c r="D27" s="13" t="s">
        <v>81</v>
      </c>
      <c r="E27" s="46">
        <v>455.30837499999996</v>
      </c>
      <c r="F27" s="46">
        <v>445.15</v>
      </c>
      <c r="G27" s="21">
        <f t="shared" si="0"/>
        <v>-2.2310977697258434E-2</v>
      </c>
      <c r="H27" s="46">
        <v>433.65</v>
      </c>
      <c r="I27" s="21">
        <f t="shared" si="1"/>
        <v>2.6519082209154849E-2</v>
      </c>
    </row>
    <row r="28" spans="1:9" ht="16.5" x14ac:dyDescent="0.3">
      <c r="A28" s="37"/>
      <c r="B28" s="34" t="s">
        <v>10</v>
      </c>
      <c r="C28" s="15" t="s">
        <v>90</v>
      </c>
      <c r="D28" s="13" t="s">
        <v>161</v>
      </c>
      <c r="E28" s="46">
        <v>1312.3249999999998</v>
      </c>
      <c r="F28" s="46">
        <v>1641.0444444444445</v>
      </c>
      <c r="G28" s="21">
        <f t="shared" si="0"/>
        <v>0.25048630822734058</v>
      </c>
      <c r="H28" s="46">
        <v>1598</v>
      </c>
      <c r="I28" s="21">
        <f t="shared" si="1"/>
        <v>2.6936448338200549E-2</v>
      </c>
    </row>
    <row r="29" spans="1:9" ht="17.25" thickBot="1" x14ac:dyDescent="0.35">
      <c r="A29" s="38"/>
      <c r="B29" s="34" t="s">
        <v>8</v>
      </c>
      <c r="C29" s="15" t="s">
        <v>89</v>
      </c>
      <c r="D29" s="13" t="s">
        <v>161</v>
      </c>
      <c r="E29" s="46">
        <v>2370.3125</v>
      </c>
      <c r="F29" s="46">
        <v>3546.5555555555557</v>
      </c>
      <c r="G29" s="21">
        <f t="shared" si="0"/>
        <v>0.49623965428843481</v>
      </c>
      <c r="H29" s="46">
        <v>3280.5222222222219</v>
      </c>
      <c r="I29" s="21">
        <f t="shared" si="1"/>
        <v>8.1094812140343642E-2</v>
      </c>
    </row>
    <row r="30" spans="1:9" ht="16.5" x14ac:dyDescent="0.3">
      <c r="A30" s="37"/>
      <c r="B30" s="34" t="s">
        <v>15</v>
      </c>
      <c r="C30" s="15" t="s">
        <v>95</v>
      </c>
      <c r="D30" s="13" t="s">
        <v>82</v>
      </c>
      <c r="E30" s="46">
        <v>1404.4749999999999</v>
      </c>
      <c r="F30" s="46">
        <v>1300.8</v>
      </c>
      <c r="G30" s="21">
        <f t="shared" si="0"/>
        <v>-7.3817618683137798E-2</v>
      </c>
      <c r="H30" s="46">
        <v>1132.5</v>
      </c>
      <c r="I30" s="21">
        <f t="shared" si="1"/>
        <v>0.14860927152317877</v>
      </c>
    </row>
    <row r="31" spans="1:9" ht="17.25" thickBot="1" x14ac:dyDescent="0.35">
      <c r="A31" s="38"/>
      <c r="B31" s="36" t="s">
        <v>9</v>
      </c>
      <c r="C31" s="16" t="s">
        <v>88</v>
      </c>
      <c r="D31" s="12" t="s">
        <v>161</v>
      </c>
      <c r="E31" s="49">
        <v>1342.4</v>
      </c>
      <c r="F31" s="49">
        <v>1495.1999999999998</v>
      </c>
      <c r="G31" s="23">
        <f t="shared" si="0"/>
        <v>0.1138259833134682</v>
      </c>
      <c r="H31" s="49">
        <v>1202.8499999999999</v>
      </c>
      <c r="I31" s="23">
        <f t="shared" si="1"/>
        <v>0.24304776156628002</v>
      </c>
    </row>
    <row r="32" spans="1:9" ht="15.75" customHeight="1" thickBot="1" x14ac:dyDescent="0.25">
      <c r="A32" s="175" t="s">
        <v>188</v>
      </c>
      <c r="B32" s="176"/>
      <c r="C32" s="176"/>
      <c r="D32" s="177"/>
      <c r="E32" s="105">
        <f>SUM(E16:E31)</f>
        <v>18235.417572916667</v>
      </c>
      <c r="F32" s="106">
        <f>SUM(F16:F31)</f>
        <v>22538.916666666664</v>
      </c>
      <c r="G32" s="107">
        <f t="shared" ref="G32" si="2">(F32-E32)/E32</f>
        <v>0.2359967396711318</v>
      </c>
      <c r="H32" s="106">
        <f>SUM(H16:H31)</f>
        <v>23212.891666666663</v>
      </c>
      <c r="I32" s="110">
        <f t="shared" ref="I32" si="3">(F32-H32)/H32</f>
        <v>-2.9034512790485977E-2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29</v>
      </c>
      <c r="C34" s="18" t="s">
        <v>103</v>
      </c>
      <c r="D34" s="20" t="s">
        <v>161</v>
      </c>
      <c r="E34" s="54">
        <v>1562.264880952381</v>
      </c>
      <c r="F34" s="54">
        <v>2249.1785714285716</v>
      </c>
      <c r="G34" s="21">
        <f>(F34-E34)/E34</f>
        <v>0.4396909249201309</v>
      </c>
      <c r="H34" s="54">
        <v>2350.25</v>
      </c>
      <c r="I34" s="21">
        <f>(F34-H34)/H34</f>
        <v>-4.3004543589587677E-2</v>
      </c>
    </row>
    <row r="35" spans="1:9" ht="16.5" x14ac:dyDescent="0.3">
      <c r="A35" s="37"/>
      <c r="B35" s="34" t="s">
        <v>28</v>
      </c>
      <c r="C35" s="15" t="s">
        <v>102</v>
      </c>
      <c r="D35" s="11" t="s">
        <v>161</v>
      </c>
      <c r="E35" s="46">
        <v>1902.40625</v>
      </c>
      <c r="F35" s="46">
        <v>2829.5277777777778</v>
      </c>
      <c r="G35" s="21">
        <f>(F35-E35)/E35</f>
        <v>0.48734150646202817</v>
      </c>
      <c r="H35" s="46">
        <v>2926.2444444444445</v>
      </c>
      <c r="I35" s="21">
        <f>(F35-H35)/H35</f>
        <v>-3.3051465283526107E-2</v>
      </c>
    </row>
    <row r="36" spans="1:9" ht="16.5" x14ac:dyDescent="0.3">
      <c r="A36" s="37"/>
      <c r="B36" s="39" t="s">
        <v>30</v>
      </c>
      <c r="C36" s="15" t="s">
        <v>104</v>
      </c>
      <c r="D36" s="11" t="s">
        <v>161</v>
      </c>
      <c r="E36" s="46">
        <v>1116.65425</v>
      </c>
      <c r="F36" s="46">
        <v>3479</v>
      </c>
      <c r="G36" s="21">
        <f>(F36-E36)/E36</f>
        <v>2.1155570311938541</v>
      </c>
      <c r="H36" s="46">
        <v>3537.5</v>
      </c>
      <c r="I36" s="21">
        <f>(F36-H36)/H36</f>
        <v>-1.6537102473498232E-2</v>
      </c>
    </row>
    <row r="37" spans="1:9" ht="16.5" x14ac:dyDescent="0.3">
      <c r="A37" s="37"/>
      <c r="B37" s="34" t="s">
        <v>26</v>
      </c>
      <c r="C37" s="15" t="s">
        <v>100</v>
      </c>
      <c r="D37" s="11" t="s">
        <v>161</v>
      </c>
      <c r="E37" s="46">
        <v>2208.35</v>
      </c>
      <c r="F37" s="46">
        <v>3857.7000000000003</v>
      </c>
      <c r="G37" s="21">
        <f>(F37-E37)/E37</f>
        <v>0.7468698349446421</v>
      </c>
      <c r="H37" s="46">
        <v>3789.9</v>
      </c>
      <c r="I37" s="21">
        <f>(F37-H37)/H37</f>
        <v>1.788965408058265E-2</v>
      </c>
    </row>
    <row r="38" spans="1:9" ht="17.25" thickBot="1" x14ac:dyDescent="0.35">
      <c r="A38" s="38"/>
      <c r="B38" s="39" t="s">
        <v>27</v>
      </c>
      <c r="C38" s="15" t="s">
        <v>101</v>
      </c>
      <c r="D38" s="24" t="s">
        <v>161</v>
      </c>
      <c r="E38" s="49">
        <v>2038.8847222222221</v>
      </c>
      <c r="F38" s="49">
        <v>4280</v>
      </c>
      <c r="G38" s="23">
        <f>(F38-E38)/E38</f>
        <v>1.0991868511992873</v>
      </c>
      <c r="H38" s="49">
        <v>3981.9027777777778</v>
      </c>
      <c r="I38" s="23">
        <f>(F38-H38)/H38</f>
        <v>7.486300868163949E-2</v>
      </c>
    </row>
    <row r="39" spans="1:9" ht="15.75" customHeight="1" thickBot="1" x14ac:dyDescent="0.25">
      <c r="A39" s="175" t="s">
        <v>189</v>
      </c>
      <c r="B39" s="176"/>
      <c r="C39" s="176"/>
      <c r="D39" s="177"/>
      <c r="E39" s="86">
        <f>SUM(E34:E38)</f>
        <v>8828.5601031746046</v>
      </c>
      <c r="F39" s="108">
        <f>SUM(F34:F38)</f>
        <v>16695.406349206351</v>
      </c>
      <c r="G39" s="109">
        <f t="shared" ref="G39" si="4">(F39-E39)/E39</f>
        <v>0.89106786996930087</v>
      </c>
      <c r="H39" s="108">
        <f>SUM(H34:H38)</f>
        <v>16585.797222222223</v>
      </c>
      <c r="I39" s="110">
        <f t="shared" ref="I39" si="5">(F39-H39)/H39</f>
        <v>6.60861371422467E-3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31</v>
      </c>
      <c r="C41" s="15" t="s">
        <v>105</v>
      </c>
      <c r="D41" s="20" t="s">
        <v>161</v>
      </c>
      <c r="E41" s="46">
        <v>26389.941583333333</v>
      </c>
      <c r="F41" s="46">
        <v>48266</v>
      </c>
      <c r="G41" s="21">
        <f t="shared" ref="G41:G46" si="6">(F41-E41)/E41</f>
        <v>0.82895440854187319</v>
      </c>
      <c r="H41" s="46">
        <v>49042.388888888891</v>
      </c>
      <c r="I41" s="21">
        <f t="shared" ref="I41:I46" si="7">(F41-H41)/H41</f>
        <v>-1.5830976151016782E-2</v>
      </c>
    </row>
    <row r="42" spans="1:9" ht="16.5" x14ac:dyDescent="0.3">
      <c r="A42" s="37"/>
      <c r="B42" s="34" t="s">
        <v>33</v>
      </c>
      <c r="C42" s="15" t="s">
        <v>107</v>
      </c>
      <c r="D42" s="11" t="s">
        <v>161</v>
      </c>
      <c r="E42" s="46">
        <v>10476.46875</v>
      </c>
      <c r="F42" s="46">
        <v>26291</v>
      </c>
      <c r="G42" s="21">
        <f t="shared" si="6"/>
        <v>1.5095287951868324</v>
      </c>
      <c r="H42" s="46">
        <v>26416</v>
      </c>
      <c r="I42" s="21">
        <f t="shared" si="7"/>
        <v>-4.7319806178073897E-3</v>
      </c>
    </row>
    <row r="43" spans="1:9" ht="16.5" x14ac:dyDescent="0.3">
      <c r="A43" s="37"/>
      <c r="B43" s="39" t="s">
        <v>34</v>
      </c>
      <c r="C43" s="15" t="s">
        <v>154</v>
      </c>
      <c r="D43" s="11" t="s">
        <v>161</v>
      </c>
      <c r="E43" s="57">
        <v>6049.9</v>
      </c>
      <c r="F43" s="57">
        <v>6270</v>
      </c>
      <c r="G43" s="21">
        <f t="shared" si="6"/>
        <v>3.6380766624241785E-2</v>
      </c>
      <c r="H43" s="57">
        <v>6290</v>
      </c>
      <c r="I43" s="21">
        <f t="shared" si="7"/>
        <v>-3.1796502384737681E-3</v>
      </c>
    </row>
    <row r="44" spans="1:9" ht="16.5" x14ac:dyDescent="0.3">
      <c r="A44" s="37"/>
      <c r="B44" s="34" t="s">
        <v>35</v>
      </c>
      <c r="C44" s="15" t="s">
        <v>152</v>
      </c>
      <c r="D44" s="11" t="s">
        <v>161</v>
      </c>
      <c r="E44" s="47">
        <v>9966</v>
      </c>
      <c r="F44" s="47">
        <v>20700</v>
      </c>
      <c r="G44" s="21">
        <f t="shared" si="6"/>
        <v>1.0770620108368454</v>
      </c>
      <c r="H44" s="47">
        <v>20700</v>
      </c>
      <c r="I44" s="21">
        <f t="shared" si="7"/>
        <v>0</v>
      </c>
    </row>
    <row r="45" spans="1:9" ht="16.5" x14ac:dyDescent="0.3">
      <c r="A45" s="37"/>
      <c r="B45" s="34" t="s">
        <v>36</v>
      </c>
      <c r="C45" s="15" t="s">
        <v>153</v>
      </c>
      <c r="D45" s="11" t="s">
        <v>161</v>
      </c>
      <c r="E45" s="47">
        <v>12878.75</v>
      </c>
      <c r="F45" s="47">
        <v>18695</v>
      </c>
      <c r="G45" s="21">
        <f t="shared" si="6"/>
        <v>0.45161603416480639</v>
      </c>
      <c r="H45" s="47">
        <v>18561.923999999999</v>
      </c>
      <c r="I45" s="21">
        <f t="shared" si="7"/>
        <v>7.1692999066261098E-3</v>
      </c>
    </row>
    <row r="46" spans="1:9" ht="16.5" customHeight="1" thickBot="1" x14ac:dyDescent="0.35">
      <c r="A46" s="38"/>
      <c r="B46" s="34" t="s">
        <v>32</v>
      </c>
      <c r="C46" s="15" t="s">
        <v>106</v>
      </c>
      <c r="D46" s="24" t="s">
        <v>161</v>
      </c>
      <c r="E46" s="50">
        <v>15146.530555555557</v>
      </c>
      <c r="F46" s="50">
        <v>32042.375</v>
      </c>
      <c r="G46" s="31">
        <f t="shared" si="6"/>
        <v>1.1154927118439846</v>
      </c>
      <c r="H46" s="50">
        <v>31576.75</v>
      </c>
      <c r="I46" s="31">
        <f t="shared" si="7"/>
        <v>1.4745817729817033E-2</v>
      </c>
    </row>
    <row r="47" spans="1:9" ht="15.75" customHeight="1" thickBot="1" x14ac:dyDescent="0.25">
      <c r="A47" s="175" t="s">
        <v>190</v>
      </c>
      <c r="B47" s="176"/>
      <c r="C47" s="176"/>
      <c r="D47" s="177"/>
      <c r="E47" s="86">
        <f>SUM(E41:E46)</f>
        <v>80907.590888888881</v>
      </c>
      <c r="F47" s="86">
        <f>SUM(F41:F46)</f>
        <v>152264.375</v>
      </c>
      <c r="G47" s="109">
        <f t="shared" ref="G47" si="8">(F47-E47)/E47</f>
        <v>0.88195413220381302</v>
      </c>
      <c r="H47" s="108">
        <f>SUM(H41:H46)</f>
        <v>152587.06288888888</v>
      </c>
      <c r="I47" s="110">
        <f t="shared" ref="I47" si="9">(F47-H47)/H47</f>
        <v>-2.114778820559974E-3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47</v>
      </c>
      <c r="C49" s="15" t="s">
        <v>113</v>
      </c>
      <c r="D49" s="20" t="s">
        <v>114</v>
      </c>
      <c r="E49" s="43">
        <v>19026.428571428572</v>
      </c>
      <c r="F49" s="43">
        <v>25930</v>
      </c>
      <c r="G49" s="21">
        <f t="shared" ref="G49:G54" si="10">(F49-E49)/E49</f>
        <v>0.36284116079138035</v>
      </c>
      <c r="H49" s="43">
        <v>27127</v>
      </c>
      <c r="I49" s="21">
        <f t="shared" ref="I49:I54" si="11">(F49-H49)/H49</f>
        <v>-4.4125778744424374E-2</v>
      </c>
    </row>
    <row r="50" spans="1:9" ht="16.5" x14ac:dyDescent="0.3">
      <c r="A50" s="37"/>
      <c r="B50" s="34" t="s">
        <v>50</v>
      </c>
      <c r="C50" s="15" t="s">
        <v>159</v>
      </c>
      <c r="D50" s="13" t="s">
        <v>112</v>
      </c>
      <c r="E50" s="47">
        <v>27836</v>
      </c>
      <c r="F50" s="47">
        <v>59278.111111111109</v>
      </c>
      <c r="G50" s="21">
        <f t="shared" si="10"/>
        <v>1.1295484664143953</v>
      </c>
      <c r="H50" s="47">
        <v>61737</v>
      </c>
      <c r="I50" s="21">
        <f t="shared" si="11"/>
        <v>-3.9828447914360764E-2</v>
      </c>
    </row>
    <row r="51" spans="1:9" ht="16.5" x14ac:dyDescent="0.3">
      <c r="A51" s="37"/>
      <c r="B51" s="34" t="s">
        <v>49</v>
      </c>
      <c r="C51" s="15" t="s">
        <v>158</v>
      </c>
      <c r="D51" s="11" t="s">
        <v>199</v>
      </c>
      <c r="E51" s="47">
        <v>2241.6666666666665</v>
      </c>
      <c r="F51" s="47">
        <v>3857</v>
      </c>
      <c r="G51" s="21">
        <f t="shared" si="10"/>
        <v>0.72059479553903361</v>
      </c>
      <c r="H51" s="47">
        <v>3939.5</v>
      </c>
      <c r="I51" s="21">
        <f t="shared" si="11"/>
        <v>-2.0941743876126413E-2</v>
      </c>
    </row>
    <row r="52" spans="1:9" ht="16.5" x14ac:dyDescent="0.3">
      <c r="A52" s="37"/>
      <c r="B52" s="34" t="s">
        <v>45</v>
      </c>
      <c r="C52" s="15" t="s">
        <v>109</v>
      </c>
      <c r="D52" s="11" t="s">
        <v>108</v>
      </c>
      <c r="E52" s="47">
        <v>5311.5277777777774</v>
      </c>
      <c r="F52" s="47">
        <v>10433.111111111111</v>
      </c>
      <c r="G52" s="21">
        <f t="shared" si="10"/>
        <v>0.96423920717516953</v>
      </c>
      <c r="H52" s="47">
        <v>10479.799999999999</v>
      </c>
      <c r="I52" s="21">
        <f t="shared" si="11"/>
        <v>-4.4551316712998302E-3</v>
      </c>
    </row>
    <row r="53" spans="1:9" ht="16.5" x14ac:dyDescent="0.3">
      <c r="A53" s="37"/>
      <c r="B53" s="34" t="s">
        <v>46</v>
      </c>
      <c r="C53" s="15" t="s">
        <v>111</v>
      </c>
      <c r="D53" s="13" t="s">
        <v>110</v>
      </c>
      <c r="E53" s="47">
        <v>6035.333333333333</v>
      </c>
      <c r="F53" s="47">
        <v>7315.5555555555557</v>
      </c>
      <c r="G53" s="21">
        <f t="shared" si="10"/>
        <v>0.21212121212121221</v>
      </c>
      <c r="H53" s="47">
        <v>7302.7777777777774</v>
      </c>
      <c r="I53" s="21">
        <f t="shared" si="11"/>
        <v>1.7497147204260867E-3</v>
      </c>
    </row>
    <row r="54" spans="1:9" ht="16.5" customHeight="1" thickBot="1" x14ac:dyDescent="0.35">
      <c r="A54" s="38"/>
      <c r="B54" s="34" t="s">
        <v>48</v>
      </c>
      <c r="C54" s="15" t="s">
        <v>157</v>
      </c>
      <c r="D54" s="12" t="s">
        <v>114</v>
      </c>
      <c r="E54" s="50">
        <v>19135.580000000002</v>
      </c>
      <c r="F54" s="50">
        <v>39830.6</v>
      </c>
      <c r="G54" s="31">
        <f t="shared" si="10"/>
        <v>1.0814942635655671</v>
      </c>
      <c r="H54" s="50">
        <v>39543</v>
      </c>
      <c r="I54" s="31">
        <f t="shared" si="11"/>
        <v>7.273095111650571E-3</v>
      </c>
    </row>
    <row r="55" spans="1:9" ht="15.75" customHeight="1" thickBot="1" x14ac:dyDescent="0.25">
      <c r="A55" s="175" t="s">
        <v>191</v>
      </c>
      <c r="B55" s="176"/>
      <c r="C55" s="176"/>
      <c r="D55" s="177"/>
      <c r="E55" s="86">
        <f>SUM(E49:E54)</f>
        <v>79586.536349206348</v>
      </c>
      <c r="F55" s="86">
        <f>SUM(F49:F54)</f>
        <v>146644.37777777779</v>
      </c>
      <c r="G55" s="109">
        <f t="shared" ref="G55" si="12">(F55-E55)/E55</f>
        <v>0.8425777085503251</v>
      </c>
      <c r="H55" s="86">
        <f>SUM(H49:H54)</f>
        <v>150129.0777777778</v>
      </c>
      <c r="I55" s="110">
        <f t="shared" ref="I55" si="13">(F55-H55)/H55</f>
        <v>-2.3211359528619038E-2</v>
      </c>
    </row>
    <row r="56" spans="1:9" ht="17.25" customHeight="1" thickBot="1" x14ac:dyDescent="0.3">
      <c r="A56" s="33" t="s">
        <v>44</v>
      </c>
      <c r="B56" s="111" t="s">
        <v>57</v>
      </c>
      <c r="C56" s="112"/>
      <c r="D56" s="130"/>
      <c r="E56" s="113"/>
      <c r="F56" s="113"/>
      <c r="G56" s="114"/>
      <c r="H56" s="113"/>
      <c r="I56" s="115"/>
    </row>
    <row r="57" spans="1:9" ht="16.5" x14ac:dyDescent="0.3">
      <c r="A57" s="116"/>
      <c r="B57" s="97" t="s">
        <v>43</v>
      </c>
      <c r="C57" s="19" t="s">
        <v>119</v>
      </c>
      <c r="D57" s="20" t="s">
        <v>114</v>
      </c>
      <c r="E57" s="43">
        <v>3967.302083333333</v>
      </c>
      <c r="F57" s="43">
        <v>10345.333333333334</v>
      </c>
      <c r="G57" s="22">
        <f t="shared" ref="G57:G65" si="14">(F57-E57)/E57</f>
        <v>1.6076495099261938</v>
      </c>
      <c r="H57" s="43">
        <v>10414.125</v>
      </c>
      <c r="I57" s="22">
        <f t="shared" ref="I57:I65" si="15">(F57-H57)/H57</f>
        <v>-6.6056117692716437E-3</v>
      </c>
    </row>
    <row r="58" spans="1:9" ht="16.5" x14ac:dyDescent="0.3">
      <c r="A58" s="117"/>
      <c r="B58" s="98" t="s">
        <v>40</v>
      </c>
      <c r="C58" s="15" t="s">
        <v>117</v>
      </c>
      <c r="D58" s="11" t="s">
        <v>114</v>
      </c>
      <c r="E58" s="47">
        <v>2881.25</v>
      </c>
      <c r="F58" s="70">
        <v>7208.333333333333</v>
      </c>
      <c r="G58" s="21">
        <f t="shared" si="14"/>
        <v>1.5018076644974692</v>
      </c>
      <c r="H58" s="70">
        <v>7208.333333333333</v>
      </c>
      <c r="I58" s="21">
        <f t="shared" si="15"/>
        <v>0</v>
      </c>
    </row>
    <row r="59" spans="1:9" ht="16.5" x14ac:dyDescent="0.3">
      <c r="A59" s="117"/>
      <c r="B59" s="98" t="s">
        <v>41</v>
      </c>
      <c r="C59" s="15" t="s">
        <v>118</v>
      </c>
      <c r="D59" s="11" t="s">
        <v>114</v>
      </c>
      <c r="E59" s="47">
        <v>4650</v>
      </c>
      <c r="F59" s="70">
        <v>7999</v>
      </c>
      <c r="G59" s="21">
        <f t="shared" si="14"/>
        <v>0.72021505376344086</v>
      </c>
      <c r="H59" s="70">
        <v>7999</v>
      </c>
      <c r="I59" s="21">
        <f t="shared" si="15"/>
        <v>0</v>
      </c>
    </row>
    <row r="60" spans="1:9" ht="16.5" x14ac:dyDescent="0.3">
      <c r="A60" s="117"/>
      <c r="B60" s="98" t="s">
        <v>42</v>
      </c>
      <c r="C60" s="15" t="s">
        <v>198</v>
      </c>
      <c r="D60" s="11" t="s">
        <v>114</v>
      </c>
      <c r="E60" s="47">
        <v>2026</v>
      </c>
      <c r="F60" s="70">
        <v>4505</v>
      </c>
      <c r="G60" s="21">
        <f t="shared" si="14"/>
        <v>1.2235932872655479</v>
      </c>
      <c r="H60" s="70">
        <v>4444.166666666667</v>
      </c>
      <c r="I60" s="21">
        <f t="shared" si="15"/>
        <v>1.368835552222007E-2</v>
      </c>
    </row>
    <row r="61" spans="1:9" ht="16.5" x14ac:dyDescent="0.3">
      <c r="A61" s="117"/>
      <c r="B61" s="98" t="s">
        <v>55</v>
      </c>
      <c r="C61" s="15" t="s">
        <v>122</v>
      </c>
      <c r="D61" s="11" t="s">
        <v>120</v>
      </c>
      <c r="E61" s="47">
        <v>4797</v>
      </c>
      <c r="F61" s="104">
        <v>10950</v>
      </c>
      <c r="G61" s="21">
        <f t="shared" si="14"/>
        <v>1.2826766729205754</v>
      </c>
      <c r="H61" s="104">
        <v>10716.875</v>
      </c>
      <c r="I61" s="21">
        <f t="shared" si="15"/>
        <v>2.1753076339884526E-2</v>
      </c>
    </row>
    <row r="62" spans="1:9" ht="17.25" thickBot="1" x14ac:dyDescent="0.35">
      <c r="A62" s="117"/>
      <c r="B62" s="99" t="s">
        <v>54</v>
      </c>
      <c r="C62" s="16" t="s">
        <v>121</v>
      </c>
      <c r="D62" s="12" t="s">
        <v>120</v>
      </c>
      <c r="E62" s="50">
        <v>4587.78125</v>
      </c>
      <c r="F62" s="73">
        <v>9291.0222222222237</v>
      </c>
      <c r="G62" s="29">
        <f t="shared" si="14"/>
        <v>1.0251667888965332</v>
      </c>
      <c r="H62" s="73">
        <v>9075.4666666666672</v>
      </c>
      <c r="I62" s="29">
        <f t="shared" si="15"/>
        <v>2.3751456919264745E-2</v>
      </c>
    </row>
    <row r="63" spans="1:9" ht="16.5" x14ac:dyDescent="0.3">
      <c r="A63" s="117"/>
      <c r="B63" s="100" t="s">
        <v>39</v>
      </c>
      <c r="C63" s="14" t="s">
        <v>116</v>
      </c>
      <c r="D63" s="11" t="s">
        <v>114</v>
      </c>
      <c r="E63" s="43">
        <v>3606.1428571428573</v>
      </c>
      <c r="F63" s="68">
        <v>11247.5</v>
      </c>
      <c r="G63" s="21">
        <f t="shared" si="14"/>
        <v>2.1189834805688705</v>
      </c>
      <c r="H63" s="68">
        <v>10955.833333333334</v>
      </c>
      <c r="I63" s="21">
        <f t="shared" si="15"/>
        <v>2.6622043051646706E-2</v>
      </c>
    </row>
    <row r="64" spans="1:9" ht="16.5" x14ac:dyDescent="0.3">
      <c r="A64" s="117"/>
      <c r="B64" s="98" t="s">
        <v>56</v>
      </c>
      <c r="C64" s="15" t="s">
        <v>123</v>
      </c>
      <c r="D64" s="13" t="s">
        <v>120</v>
      </c>
      <c r="E64" s="47">
        <v>21232.5</v>
      </c>
      <c r="F64" s="70">
        <v>47730</v>
      </c>
      <c r="G64" s="21">
        <f t="shared" si="14"/>
        <v>1.2479689155775344</v>
      </c>
      <c r="H64" s="70">
        <v>41620</v>
      </c>
      <c r="I64" s="21">
        <f t="shared" si="15"/>
        <v>0.14680442095146565</v>
      </c>
    </row>
    <row r="65" spans="1:9" ht="16.5" customHeight="1" thickBot="1" x14ac:dyDescent="0.35">
      <c r="A65" s="118"/>
      <c r="B65" s="99" t="s">
        <v>38</v>
      </c>
      <c r="C65" s="16" t="s">
        <v>115</v>
      </c>
      <c r="D65" s="12" t="s">
        <v>114</v>
      </c>
      <c r="E65" s="50">
        <v>3750</v>
      </c>
      <c r="F65" s="73">
        <v>5275</v>
      </c>
      <c r="G65" s="29">
        <f t="shared" si="14"/>
        <v>0.40666666666666668</v>
      </c>
      <c r="H65" s="73">
        <v>4290</v>
      </c>
      <c r="I65" s="29">
        <f t="shared" si="15"/>
        <v>0.2296037296037296</v>
      </c>
    </row>
    <row r="66" spans="1:9" ht="15.75" customHeight="1" thickBot="1" x14ac:dyDescent="0.25">
      <c r="A66" s="175" t="s">
        <v>192</v>
      </c>
      <c r="B66" s="186"/>
      <c r="C66" s="186"/>
      <c r="D66" s="187"/>
      <c r="E66" s="105">
        <f>SUM(E57:E65)</f>
        <v>51497.976190476191</v>
      </c>
      <c r="F66" s="105">
        <f>SUM(F57:F65)</f>
        <v>114551.18888888889</v>
      </c>
      <c r="G66" s="107">
        <f t="shared" ref="G66" si="16">(F66-E66)/E66</f>
        <v>1.2243823420399478</v>
      </c>
      <c r="H66" s="105">
        <f>SUM(H57:H65)</f>
        <v>106723.8</v>
      </c>
      <c r="I66" s="110">
        <f t="shared" ref="I66" si="17">(F66-H66)/H66</f>
        <v>7.3342486763860459E-2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64</v>
      </c>
      <c r="C68" s="15" t="s">
        <v>133</v>
      </c>
      <c r="D68" s="20" t="s">
        <v>127</v>
      </c>
      <c r="E68" s="43">
        <v>2940</v>
      </c>
      <c r="F68" s="54">
        <v>8570</v>
      </c>
      <c r="G68" s="21">
        <f t="shared" ref="G68:G73" si="18">(F68-E68)/E68</f>
        <v>1.9149659863945578</v>
      </c>
      <c r="H68" s="54">
        <v>8874</v>
      </c>
      <c r="I68" s="21">
        <f t="shared" ref="I68:I73" si="19">(F68-H68)/H68</f>
        <v>-3.4257381113364883E-2</v>
      </c>
    </row>
    <row r="69" spans="1:9" ht="16.5" x14ac:dyDescent="0.3">
      <c r="A69" s="37"/>
      <c r="B69" s="34" t="s">
        <v>61</v>
      </c>
      <c r="C69" s="15" t="s">
        <v>130</v>
      </c>
      <c r="D69" s="13" t="s">
        <v>216</v>
      </c>
      <c r="E69" s="47">
        <v>10795.3125</v>
      </c>
      <c r="F69" s="46">
        <v>27874.125</v>
      </c>
      <c r="G69" s="21">
        <f t="shared" si="18"/>
        <v>1.5820581849761182</v>
      </c>
      <c r="H69" s="46">
        <v>28686.625</v>
      </c>
      <c r="I69" s="21">
        <f t="shared" si="19"/>
        <v>-2.8323303978770593E-2</v>
      </c>
    </row>
    <row r="70" spans="1:9" ht="16.5" x14ac:dyDescent="0.3">
      <c r="A70" s="37"/>
      <c r="B70" s="34" t="s">
        <v>60</v>
      </c>
      <c r="C70" s="15" t="s">
        <v>129</v>
      </c>
      <c r="D70" s="13" t="s">
        <v>215</v>
      </c>
      <c r="E70" s="47">
        <v>46491.857142857145</v>
      </c>
      <c r="F70" s="46">
        <v>51681.142857142855</v>
      </c>
      <c r="G70" s="21">
        <f t="shared" si="18"/>
        <v>0.11161708809223111</v>
      </c>
      <c r="H70" s="46">
        <v>52952.571428571428</v>
      </c>
      <c r="I70" s="21">
        <f t="shared" si="19"/>
        <v>-2.4010704997464057E-2</v>
      </c>
    </row>
    <row r="71" spans="1:9" ht="16.5" x14ac:dyDescent="0.3">
      <c r="A71" s="37"/>
      <c r="B71" s="34" t="s">
        <v>59</v>
      </c>
      <c r="C71" s="15" t="s">
        <v>128</v>
      </c>
      <c r="D71" s="13" t="s">
        <v>124</v>
      </c>
      <c r="E71" s="47">
        <v>6326.9722222222226</v>
      </c>
      <c r="F71" s="46">
        <v>15872.222222222223</v>
      </c>
      <c r="G71" s="21">
        <f t="shared" si="18"/>
        <v>1.508660013785776</v>
      </c>
      <c r="H71" s="46">
        <v>16225.555555555555</v>
      </c>
      <c r="I71" s="21">
        <f t="shared" si="19"/>
        <v>-2.1776347325891867E-2</v>
      </c>
    </row>
    <row r="72" spans="1:9" ht="16.5" x14ac:dyDescent="0.3">
      <c r="A72" s="37"/>
      <c r="B72" s="34" t="s">
        <v>62</v>
      </c>
      <c r="C72" s="15" t="s">
        <v>131</v>
      </c>
      <c r="D72" s="13" t="s">
        <v>125</v>
      </c>
      <c r="E72" s="47">
        <v>7671.625</v>
      </c>
      <c r="F72" s="46">
        <v>15220.375</v>
      </c>
      <c r="G72" s="21">
        <f t="shared" si="18"/>
        <v>0.98398318478809899</v>
      </c>
      <c r="H72" s="46">
        <v>15220.375</v>
      </c>
      <c r="I72" s="21">
        <f t="shared" si="19"/>
        <v>0</v>
      </c>
    </row>
    <row r="73" spans="1:9" ht="16.5" customHeight="1" thickBot="1" x14ac:dyDescent="0.35">
      <c r="A73" s="37"/>
      <c r="B73" s="34" t="s">
        <v>63</v>
      </c>
      <c r="C73" s="15" t="s">
        <v>132</v>
      </c>
      <c r="D73" s="12" t="s">
        <v>126</v>
      </c>
      <c r="E73" s="50">
        <v>3661.7222222222222</v>
      </c>
      <c r="F73" s="58">
        <v>9329</v>
      </c>
      <c r="G73" s="31">
        <f t="shared" si="18"/>
        <v>1.5477082732776015</v>
      </c>
      <c r="H73" s="58">
        <v>8111.25</v>
      </c>
      <c r="I73" s="31">
        <f t="shared" si="19"/>
        <v>0.15013099090768994</v>
      </c>
    </row>
    <row r="74" spans="1:9" ht="15.75" customHeight="1" thickBot="1" x14ac:dyDescent="0.25">
      <c r="A74" s="175" t="s">
        <v>214</v>
      </c>
      <c r="B74" s="176"/>
      <c r="C74" s="176"/>
      <c r="D74" s="177"/>
      <c r="E74" s="86">
        <f>SUM(E68:E73)</f>
        <v>77887.489087301583</v>
      </c>
      <c r="F74" s="86">
        <f>SUM(F68:F73)</f>
        <v>128546.86507936507</v>
      </c>
      <c r="G74" s="109">
        <f t="shared" ref="G74" si="20">(F74-E74)/E74</f>
        <v>0.65041737236234465</v>
      </c>
      <c r="H74" s="86">
        <f>SUM(H68:H73)</f>
        <v>130070.37698412698</v>
      </c>
      <c r="I74" s="110">
        <f t="shared" ref="I74" si="21">(F74-H74)/H74</f>
        <v>-1.1712981388128279E-2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68</v>
      </c>
      <c r="C76" s="18" t="s">
        <v>138</v>
      </c>
      <c r="D76" s="20" t="s">
        <v>134</v>
      </c>
      <c r="E76" s="43">
        <v>3795.25</v>
      </c>
      <c r="F76" s="43">
        <v>7311.8571428571431</v>
      </c>
      <c r="G76" s="21">
        <f>(F76-E76)/E76</f>
        <v>0.92658115877930125</v>
      </c>
      <c r="H76" s="43">
        <v>7471</v>
      </c>
      <c r="I76" s="21">
        <f>(F76-H76)/H76</f>
        <v>-2.1301413082968394E-2</v>
      </c>
    </row>
    <row r="77" spans="1:9" ht="16.5" x14ac:dyDescent="0.3">
      <c r="A77" s="37"/>
      <c r="B77" s="34" t="s">
        <v>71</v>
      </c>
      <c r="C77" s="15" t="s">
        <v>200</v>
      </c>
      <c r="D77" s="13" t="s">
        <v>134</v>
      </c>
      <c r="E77" s="47">
        <v>1610.5555555555557</v>
      </c>
      <c r="F77" s="47">
        <v>3808.1111111111113</v>
      </c>
      <c r="G77" s="21">
        <f>(F77-E77)/E77</f>
        <v>1.3644705070714038</v>
      </c>
      <c r="H77" s="47">
        <v>3870.5555555555557</v>
      </c>
      <c r="I77" s="21">
        <f>(F77-H77)/H77</f>
        <v>-1.6133199368451243E-2</v>
      </c>
    </row>
    <row r="78" spans="1:9" ht="16.5" x14ac:dyDescent="0.3">
      <c r="A78" s="37"/>
      <c r="B78" s="34" t="s">
        <v>69</v>
      </c>
      <c r="C78" s="15" t="s">
        <v>140</v>
      </c>
      <c r="D78" s="13" t="s">
        <v>136</v>
      </c>
      <c r="E78" s="47">
        <v>1316.0491071428571</v>
      </c>
      <c r="F78" s="47">
        <v>2009.1666666666667</v>
      </c>
      <c r="G78" s="21">
        <f>(F78-E78)/E78</f>
        <v>0.52666542286447648</v>
      </c>
      <c r="H78" s="47">
        <v>2012.5</v>
      </c>
      <c r="I78" s="21">
        <f>(F78-H78)/H78</f>
        <v>-1.6563146997929229E-3</v>
      </c>
    </row>
    <row r="79" spans="1:9" ht="16.5" x14ac:dyDescent="0.3">
      <c r="A79" s="37"/>
      <c r="B79" s="34" t="s">
        <v>70</v>
      </c>
      <c r="C79" s="15" t="s">
        <v>141</v>
      </c>
      <c r="D79" s="13" t="s">
        <v>137</v>
      </c>
      <c r="E79" s="47">
        <v>2500.625</v>
      </c>
      <c r="F79" s="47">
        <v>3849.1666666666665</v>
      </c>
      <c r="G79" s="21">
        <f>(F79-E79)/E79</f>
        <v>0.53928184620511532</v>
      </c>
      <c r="H79" s="47">
        <v>3849.1666666666665</v>
      </c>
      <c r="I79" s="21">
        <f>(F79-H79)/H79</f>
        <v>0</v>
      </c>
    </row>
    <row r="80" spans="1:9" ht="16.5" customHeight="1" thickBot="1" x14ac:dyDescent="0.35">
      <c r="A80" s="38"/>
      <c r="B80" s="34" t="s">
        <v>67</v>
      </c>
      <c r="C80" s="15" t="s">
        <v>139</v>
      </c>
      <c r="D80" s="12" t="s">
        <v>135</v>
      </c>
      <c r="E80" s="50">
        <v>2740.375</v>
      </c>
      <c r="F80" s="50">
        <v>5030.7142857142853</v>
      </c>
      <c r="G80" s="21">
        <f>(F80-E80)/E80</f>
        <v>0.83577586487772126</v>
      </c>
      <c r="H80" s="50">
        <v>4669.166666666667</v>
      </c>
      <c r="I80" s="21">
        <f>(F80-H80)/H80</f>
        <v>7.7433007827439226E-2</v>
      </c>
    </row>
    <row r="81" spans="1:11" ht="15.75" customHeight="1" thickBot="1" x14ac:dyDescent="0.25">
      <c r="A81" s="175" t="s">
        <v>193</v>
      </c>
      <c r="B81" s="176"/>
      <c r="C81" s="176"/>
      <c r="D81" s="177"/>
      <c r="E81" s="86">
        <f>SUM(E76:E80)</f>
        <v>11962.854662698413</v>
      </c>
      <c r="F81" s="86">
        <f>SUM(F76:F80)</f>
        <v>22009.015873015873</v>
      </c>
      <c r="G81" s="109">
        <f t="shared" ref="G81" si="22">(F81-E81)/E81</f>
        <v>0.83977959221075971</v>
      </c>
      <c r="H81" s="86">
        <f>SUM(H76:H80)</f>
        <v>21872.388888888891</v>
      </c>
      <c r="I81" s="110">
        <f t="shared" ref="I81" si="23">(F81-H81)/H81</f>
        <v>6.2465506086712089E-3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77</v>
      </c>
      <c r="C83" s="15" t="s">
        <v>146</v>
      </c>
      <c r="D83" s="20" t="s">
        <v>162</v>
      </c>
      <c r="E83" s="43">
        <v>1501.8</v>
      </c>
      <c r="F83" s="43">
        <v>2462.5555555555557</v>
      </c>
      <c r="G83" s="22">
        <f t="shared" ref="G83:G89" si="24">(F83-E83)/E83</f>
        <v>0.63973602047912892</v>
      </c>
      <c r="H83" s="43">
        <v>2551.4444444444443</v>
      </c>
      <c r="I83" s="22">
        <f t="shared" ref="I83:I89" si="25">(F83-H83)/H83</f>
        <v>-3.4838653486042689E-2</v>
      </c>
    </row>
    <row r="84" spans="1:11" ht="16.5" x14ac:dyDescent="0.3">
      <c r="A84" s="37"/>
      <c r="B84" s="34" t="s">
        <v>78</v>
      </c>
      <c r="C84" s="15" t="s">
        <v>149</v>
      </c>
      <c r="D84" s="11" t="s">
        <v>147</v>
      </c>
      <c r="E84" s="47">
        <v>1941.3</v>
      </c>
      <c r="F84" s="47">
        <v>2857.5</v>
      </c>
      <c r="G84" s="21">
        <f t="shared" si="24"/>
        <v>0.47195178488641637</v>
      </c>
      <c r="H84" s="47">
        <v>2943.5</v>
      </c>
      <c r="I84" s="21">
        <f t="shared" si="25"/>
        <v>-2.9216918634278919E-2</v>
      </c>
    </row>
    <row r="85" spans="1:11" ht="16.5" x14ac:dyDescent="0.3">
      <c r="A85" s="37"/>
      <c r="B85" s="34" t="s">
        <v>74</v>
      </c>
      <c r="C85" s="15" t="s">
        <v>144</v>
      </c>
      <c r="D85" s="13" t="s">
        <v>142</v>
      </c>
      <c r="E85" s="47">
        <v>1456.6666666666667</v>
      </c>
      <c r="F85" s="47">
        <v>3225</v>
      </c>
      <c r="G85" s="21">
        <f t="shared" si="24"/>
        <v>1.2139588100686498</v>
      </c>
      <c r="H85" s="47">
        <v>3321.6666666666665</v>
      </c>
      <c r="I85" s="21">
        <f t="shared" si="25"/>
        <v>-2.9101856497742051E-2</v>
      </c>
    </row>
    <row r="86" spans="1:11" ht="16.5" x14ac:dyDescent="0.3">
      <c r="A86" s="37"/>
      <c r="B86" s="34" t="s">
        <v>75</v>
      </c>
      <c r="C86" s="15" t="s">
        <v>148</v>
      </c>
      <c r="D86" s="13" t="s">
        <v>145</v>
      </c>
      <c r="E86" s="47">
        <v>907.875</v>
      </c>
      <c r="F86" s="47">
        <v>1723</v>
      </c>
      <c r="G86" s="21">
        <f t="shared" si="24"/>
        <v>0.89783835880490159</v>
      </c>
      <c r="H86" s="47">
        <v>1732.1666666666667</v>
      </c>
      <c r="I86" s="21">
        <f t="shared" si="25"/>
        <v>-5.292023477340561E-3</v>
      </c>
    </row>
    <row r="87" spans="1:11" ht="16.5" x14ac:dyDescent="0.3">
      <c r="A87" s="37"/>
      <c r="B87" s="34" t="s">
        <v>79</v>
      </c>
      <c r="C87" s="15" t="s">
        <v>155</v>
      </c>
      <c r="D87" s="25" t="s">
        <v>156</v>
      </c>
      <c r="E87" s="61">
        <v>8388.5208333333339</v>
      </c>
      <c r="F87" s="61">
        <v>9999</v>
      </c>
      <c r="G87" s="21">
        <f t="shared" si="24"/>
        <v>0.19198607223661293</v>
      </c>
      <c r="H87" s="61">
        <v>9999</v>
      </c>
      <c r="I87" s="21">
        <f t="shared" si="25"/>
        <v>0</v>
      </c>
    </row>
    <row r="88" spans="1:11" ht="16.5" x14ac:dyDescent="0.3">
      <c r="A88" s="37"/>
      <c r="B88" s="34" t="s">
        <v>76</v>
      </c>
      <c r="C88" s="15" t="s">
        <v>143</v>
      </c>
      <c r="D88" s="25" t="s">
        <v>161</v>
      </c>
      <c r="E88" s="61">
        <v>1183.3333333333335</v>
      </c>
      <c r="F88" s="161">
        <v>2597.1875</v>
      </c>
      <c r="G88" s="21">
        <f t="shared" si="24"/>
        <v>1.1948063380281688</v>
      </c>
      <c r="H88" s="161">
        <v>2560.3125</v>
      </c>
      <c r="I88" s="21">
        <f t="shared" si="25"/>
        <v>1.4402538752593678E-2</v>
      </c>
    </row>
    <row r="89" spans="1:11" ht="16.5" customHeight="1" thickBot="1" x14ac:dyDescent="0.35">
      <c r="A89" s="35"/>
      <c r="B89" s="36" t="s">
        <v>80</v>
      </c>
      <c r="C89" s="16" t="s">
        <v>151</v>
      </c>
      <c r="D89" s="12" t="s">
        <v>150</v>
      </c>
      <c r="E89" s="50">
        <v>3939.3</v>
      </c>
      <c r="F89" s="50">
        <v>5943.333333333333</v>
      </c>
      <c r="G89" s="23">
        <f t="shared" si="24"/>
        <v>0.50872828505910506</v>
      </c>
      <c r="H89" s="50">
        <v>5768.1111111111113</v>
      </c>
      <c r="I89" s="23">
        <f t="shared" si="25"/>
        <v>3.0377747385047973E-2</v>
      </c>
    </row>
    <row r="90" spans="1:11" ht="15.75" customHeight="1" thickBot="1" x14ac:dyDescent="0.25">
      <c r="A90" s="175" t="s">
        <v>194</v>
      </c>
      <c r="B90" s="176"/>
      <c r="C90" s="176"/>
      <c r="D90" s="177"/>
      <c r="E90" s="86">
        <f>SUM(E83:E89)</f>
        <v>19318.795833333334</v>
      </c>
      <c r="F90" s="86">
        <f>SUM(F83:F89)</f>
        <v>28807.576388888887</v>
      </c>
      <c r="G90" s="119">
        <f t="shared" ref="G90:G91" si="26">(F90-E90)/E90</f>
        <v>0.49116832319244635</v>
      </c>
      <c r="H90" s="86">
        <f>SUM(H83:H89)</f>
        <v>28876.201388888891</v>
      </c>
      <c r="I90" s="110">
        <f t="shared" ref="I90:I91" si="27">(F90-H90)/H90</f>
        <v>-2.3765244976581119E-3</v>
      </c>
    </row>
    <row r="91" spans="1:11" ht="15.75" customHeight="1" thickBot="1" x14ac:dyDescent="0.25">
      <c r="A91" s="175" t="s">
        <v>195</v>
      </c>
      <c r="B91" s="176"/>
      <c r="C91" s="176"/>
      <c r="D91" s="177"/>
      <c r="E91" s="105">
        <f>SUM(E90+E81+E74+E66+E55+E47+E39+E32)</f>
        <v>348225.22068799601</v>
      </c>
      <c r="F91" s="105">
        <f>SUM(F32,F39,F47,F55,F66,F74,F81,F90)</f>
        <v>632057.72202380956</v>
      </c>
      <c r="G91" s="107">
        <f t="shared" si="26"/>
        <v>0.81508312572834218</v>
      </c>
      <c r="H91" s="105">
        <f>SUM(H32,H39,H47,H55,H66,H74,H81,H90)</f>
        <v>630057.59681746038</v>
      </c>
      <c r="I91" s="120">
        <f t="shared" si="27"/>
        <v>3.1745116898077158E-3</v>
      </c>
      <c r="J91" s="121"/>
    </row>
    <row r="92" spans="1:11" x14ac:dyDescent="0.25">
      <c r="E92" s="122"/>
      <c r="F92" s="122"/>
      <c r="K92" s="123"/>
    </row>
    <row r="95" spans="1:11" x14ac:dyDescent="0.25">
      <c r="E95" s="135"/>
      <c r="F95" s="135"/>
      <c r="G95" s="135"/>
      <c r="H95" s="135"/>
      <c r="I95" s="135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2"/>
  <sheetViews>
    <sheetView rightToLeft="1" topLeftCell="A6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7" t="s">
        <v>205</v>
      </c>
      <c r="B9" s="26"/>
      <c r="C9" s="26"/>
      <c r="D9" s="26"/>
      <c r="E9" s="136"/>
      <c r="F9" s="136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169" t="s">
        <v>3</v>
      </c>
      <c r="B13" s="169"/>
      <c r="C13" s="171" t="s">
        <v>0</v>
      </c>
      <c r="D13" s="165" t="s">
        <v>207</v>
      </c>
      <c r="E13" s="165" t="s">
        <v>208</v>
      </c>
      <c r="F13" s="165" t="s">
        <v>209</v>
      </c>
      <c r="G13" s="165" t="s">
        <v>210</v>
      </c>
      <c r="H13" s="165" t="s">
        <v>211</v>
      </c>
      <c r="I13" s="165" t="s">
        <v>212</v>
      </c>
    </row>
    <row r="14" spans="1:9" ht="24.75" customHeight="1" thickBot="1" x14ac:dyDescent="0.25">
      <c r="A14" s="170"/>
      <c r="B14" s="170"/>
      <c r="C14" s="172"/>
      <c r="D14" s="185"/>
      <c r="E14" s="185"/>
      <c r="F14" s="185"/>
      <c r="G14" s="166"/>
      <c r="H14" s="185"/>
      <c r="I14" s="185"/>
    </row>
    <row r="15" spans="1:9" ht="17.25" customHeight="1" thickBot="1" x14ac:dyDescent="0.3">
      <c r="A15" s="89" t="s">
        <v>24</v>
      </c>
      <c r="B15" s="128"/>
      <c r="C15" s="112"/>
      <c r="D15" s="114"/>
      <c r="E15" s="114"/>
      <c r="F15" s="114"/>
      <c r="G15" s="114"/>
      <c r="H15" s="114"/>
      <c r="I15" s="150"/>
    </row>
    <row r="16" spans="1:9" ht="16.5" x14ac:dyDescent="0.3">
      <c r="A16" s="90"/>
      <c r="B16" s="151" t="s">
        <v>4</v>
      </c>
      <c r="C16" s="157" t="s">
        <v>163</v>
      </c>
      <c r="D16" s="133">
        <v>1250</v>
      </c>
      <c r="E16" s="42">
        <v>2000</v>
      </c>
      <c r="F16" s="133">
        <v>2500</v>
      </c>
      <c r="G16" s="42">
        <v>2500</v>
      </c>
      <c r="H16" s="133">
        <v>1500</v>
      </c>
      <c r="I16" s="139">
        <v>1950</v>
      </c>
    </row>
    <row r="17" spans="1:9" ht="16.5" x14ac:dyDescent="0.3">
      <c r="A17" s="91"/>
      <c r="B17" s="152" t="s">
        <v>5</v>
      </c>
      <c r="C17" s="158" t="s">
        <v>164</v>
      </c>
      <c r="D17" s="92">
        <v>2000</v>
      </c>
      <c r="E17" s="46">
        <v>2000</v>
      </c>
      <c r="F17" s="92">
        <v>2500</v>
      </c>
      <c r="G17" s="46">
        <v>2250</v>
      </c>
      <c r="H17" s="92">
        <v>1666</v>
      </c>
      <c r="I17" s="141">
        <v>2083.1999999999998</v>
      </c>
    </row>
    <row r="18" spans="1:9" ht="16.5" x14ac:dyDescent="0.3">
      <c r="A18" s="91"/>
      <c r="B18" s="152" t="s">
        <v>6</v>
      </c>
      <c r="C18" s="158" t="s">
        <v>165</v>
      </c>
      <c r="D18" s="92">
        <v>1500</v>
      </c>
      <c r="E18" s="46">
        <v>2250</v>
      </c>
      <c r="F18" s="92">
        <v>2500</v>
      </c>
      <c r="G18" s="46">
        <v>2250</v>
      </c>
      <c r="H18" s="92">
        <v>1666</v>
      </c>
      <c r="I18" s="141">
        <v>2033.2</v>
      </c>
    </row>
    <row r="19" spans="1:9" ht="16.5" x14ac:dyDescent="0.3">
      <c r="A19" s="91"/>
      <c r="B19" s="152" t="s">
        <v>7</v>
      </c>
      <c r="C19" s="158" t="s">
        <v>166</v>
      </c>
      <c r="D19" s="92">
        <v>750</v>
      </c>
      <c r="E19" s="46">
        <v>500</v>
      </c>
      <c r="F19" s="92">
        <v>1375</v>
      </c>
      <c r="G19" s="46">
        <v>875</v>
      </c>
      <c r="H19" s="92">
        <v>1000</v>
      </c>
      <c r="I19" s="141">
        <v>900</v>
      </c>
    </row>
    <row r="20" spans="1:9" ht="16.5" x14ac:dyDescent="0.3">
      <c r="A20" s="91"/>
      <c r="B20" s="152" t="s">
        <v>8</v>
      </c>
      <c r="C20" s="158" t="s">
        <v>167</v>
      </c>
      <c r="D20" s="92">
        <v>3000</v>
      </c>
      <c r="E20" s="46">
        <v>3000</v>
      </c>
      <c r="F20" s="92">
        <v>3500</v>
      </c>
      <c r="G20" s="46">
        <v>3500</v>
      </c>
      <c r="H20" s="92">
        <v>3500</v>
      </c>
      <c r="I20" s="141">
        <v>3300</v>
      </c>
    </row>
    <row r="21" spans="1:9" ht="16.5" x14ac:dyDescent="0.3">
      <c r="A21" s="91"/>
      <c r="B21" s="152" t="s">
        <v>9</v>
      </c>
      <c r="C21" s="158" t="s">
        <v>168</v>
      </c>
      <c r="D21" s="92">
        <v>1500</v>
      </c>
      <c r="E21" s="46">
        <v>1000</v>
      </c>
      <c r="F21" s="92">
        <v>1625</v>
      </c>
      <c r="G21" s="46">
        <v>1750</v>
      </c>
      <c r="H21" s="92">
        <v>1333</v>
      </c>
      <c r="I21" s="141">
        <v>1441.6</v>
      </c>
    </row>
    <row r="22" spans="1:9" ht="16.5" x14ac:dyDescent="0.3">
      <c r="A22" s="91"/>
      <c r="B22" s="152" t="s">
        <v>10</v>
      </c>
      <c r="C22" s="158" t="s">
        <v>169</v>
      </c>
      <c r="D22" s="92">
        <v>1500</v>
      </c>
      <c r="E22" s="46">
        <v>1500</v>
      </c>
      <c r="F22" s="92">
        <v>1500</v>
      </c>
      <c r="G22" s="46">
        <v>1750</v>
      </c>
      <c r="H22" s="92">
        <v>1416</v>
      </c>
      <c r="I22" s="141">
        <v>1533.2</v>
      </c>
    </row>
    <row r="23" spans="1:9" ht="16.5" x14ac:dyDescent="0.3">
      <c r="A23" s="91"/>
      <c r="B23" s="152" t="s">
        <v>11</v>
      </c>
      <c r="C23" s="158" t="s">
        <v>170</v>
      </c>
      <c r="D23" s="92">
        <v>250</v>
      </c>
      <c r="E23" s="46">
        <v>500</v>
      </c>
      <c r="F23" s="92">
        <v>500</v>
      </c>
      <c r="G23" s="46">
        <v>500</v>
      </c>
      <c r="H23" s="92">
        <v>500</v>
      </c>
      <c r="I23" s="141">
        <v>450</v>
      </c>
    </row>
    <row r="24" spans="1:9" ht="16.5" x14ac:dyDescent="0.3">
      <c r="A24" s="91"/>
      <c r="B24" s="152" t="s">
        <v>12</v>
      </c>
      <c r="C24" s="158" t="s">
        <v>171</v>
      </c>
      <c r="D24" s="92">
        <v>250</v>
      </c>
      <c r="E24" s="46">
        <v>500</v>
      </c>
      <c r="F24" s="92">
        <v>500</v>
      </c>
      <c r="G24" s="46">
        <v>500</v>
      </c>
      <c r="H24" s="92">
        <v>500</v>
      </c>
      <c r="I24" s="141">
        <v>450</v>
      </c>
    </row>
    <row r="25" spans="1:9" ht="16.5" x14ac:dyDescent="0.3">
      <c r="A25" s="91"/>
      <c r="B25" s="152" t="s">
        <v>13</v>
      </c>
      <c r="C25" s="158" t="s">
        <v>172</v>
      </c>
      <c r="D25" s="92">
        <v>250</v>
      </c>
      <c r="E25" s="46">
        <v>500</v>
      </c>
      <c r="F25" s="92">
        <v>500</v>
      </c>
      <c r="G25" s="46">
        <v>500</v>
      </c>
      <c r="H25" s="92">
        <v>500</v>
      </c>
      <c r="I25" s="141">
        <v>450</v>
      </c>
    </row>
    <row r="26" spans="1:9" ht="16.5" x14ac:dyDescent="0.3">
      <c r="A26" s="91"/>
      <c r="B26" s="152" t="s">
        <v>14</v>
      </c>
      <c r="C26" s="158" t="s">
        <v>173</v>
      </c>
      <c r="D26" s="92">
        <v>250</v>
      </c>
      <c r="E26" s="46">
        <v>500</v>
      </c>
      <c r="F26" s="92">
        <v>500</v>
      </c>
      <c r="G26" s="46">
        <v>750</v>
      </c>
      <c r="H26" s="92">
        <v>500</v>
      </c>
      <c r="I26" s="141">
        <v>500</v>
      </c>
    </row>
    <row r="27" spans="1:9" ht="16.5" x14ac:dyDescent="0.3">
      <c r="A27" s="91"/>
      <c r="B27" s="152" t="s">
        <v>15</v>
      </c>
      <c r="C27" s="158" t="s">
        <v>174</v>
      </c>
      <c r="D27" s="92">
        <v>1000</v>
      </c>
      <c r="E27" s="46">
        <v>1500</v>
      </c>
      <c r="F27" s="92">
        <v>1500</v>
      </c>
      <c r="G27" s="46">
        <v>1500</v>
      </c>
      <c r="H27" s="92">
        <v>1333</v>
      </c>
      <c r="I27" s="141">
        <v>1366.6</v>
      </c>
    </row>
    <row r="28" spans="1:9" ht="16.5" x14ac:dyDescent="0.3">
      <c r="A28" s="91"/>
      <c r="B28" s="152" t="s">
        <v>16</v>
      </c>
      <c r="C28" s="158" t="s">
        <v>175</v>
      </c>
      <c r="D28" s="92">
        <v>250</v>
      </c>
      <c r="E28" s="46">
        <v>500</v>
      </c>
      <c r="F28" s="92">
        <v>500</v>
      </c>
      <c r="G28" s="46">
        <v>500</v>
      </c>
      <c r="H28" s="92">
        <v>500</v>
      </c>
      <c r="I28" s="141">
        <v>450</v>
      </c>
    </row>
    <row r="29" spans="1:9" ht="16.5" x14ac:dyDescent="0.3">
      <c r="A29" s="91"/>
      <c r="B29" s="154" t="s">
        <v>17</v>
      </c>
      <c r="C29" s="158" t="s">
        <v>176</v>
      </c>
      <c r="D29" s="92">
        <v>1250</v>
      </c>
      <c r="E29" s="46">
        <v>2000</v>
      </c>
      <c r="F29" s="92">
        <v>1500</v>
      </c>
      <c r="G29" s="46">
        <v>1500</v>
      </c>
      <c r="H29" s="92">
        <v>1250</v>
      </c>
      <c r="I29" s="141">
        <v>1500</v>
      </c>
    </row>
    <row r="30" spans="1:9" ht="16.5" x14ac:dyDescent="0.3">
      <c r="A30" s="91"/>
      <c r="B30" s="152" t="s">
        <v>18</v>
      </c>
      <c r="C30" s="158" t="s">
        <v>177</v>
      </c>
      <c r="D30" s="92">
        <v>1500</v>
      </c>
      <c r="E30" s="46">
        <v>3000</v>
      </c>
      <c r="F30" s="92">
        <v>3000</v>
      </c>
      <c r="G30" s="46">
        <v>2000</v>
      </c>
      <c r="H30" s="92">
        <v>2000</v>
      </c>
      <c r="I30" s="141">
        <v>2300</v>
      </c>
    </row>
    <row r="31" spans="1:9" ht="17.25" thickBot="1" x14ac:dyDescent="0.35">
      <c r="A31" s="93"/>
      <c r="B31" s="153" t="s">
        <v>19</v>
      </c>
      <c r="C31" s="159" t="s">
        <v>178</v>
      </c>
      <c r="D31" s="134">
        <v>1500</v>
      </c>
      <c r="E31" s="49">
        <v>1750</v>
      </c>
      <c r="F31" s="134">
        <v>1500</v>
      </c>
      <c r="G31" s="49">
        <v>2000</v>
      </c>
      <c r="H31" s="134">
        <v>1750</v>
      </c>
      <c r="I31" s="94">
        <v>1700</v>
      </c>
    </row>
    <row r="32" spans="1:9" ht="17.25" customHeight="1" thickBot="1" x14ac:dyDescent="0.3">
      <c r="A32" s="89" t="s">
        <v>20</v>
      </c>
      <c r="B32" s="144" t="s">
        <v>21</v>
      </c>
      <c r="C32" s="155"/>
      <c r="D32" s="156"/>
      <c r="E32" s="147"/>
      <c r="F32" s="156"/>
      <c r="G32" s="147"/>
      <c r="H32" s="156"/>
      <c r="I32" s="156"/>
    </row>
    <row r="33" spans="1:9" ht="16.5" x14ac:dyDescent="0.3">
      <c r="A33" s="90"/>
      <c r="B33" s="138" t="s">
        <v>26</v>
      </c>
      <c r="C33" s="148" t="s">
        <v>179</v>
      </c>
      <c r="D33" s="133">
        <v>3250</v>
      </c>
      <c r="E33" s="42">
        <v>4000</v>
      </c>
      <c r="F33" s="133">
        <v>3500</v>
      </c>
      <c r="G33" s="42">
        <v>6000</v>
      </c>
      <c r="H33" s="133">
        <v>3833</v>
      </c>
      <c r="I33" s="139">
        <v>4116.6000000000004</v>
      </c>
    </row>
    <row r="34" spans="1:9" ht="16.5" x14ac:dyDescent="0.3">
      <c r="A34" s="91"/>
      <c r="B34" s="140" t="s">
        <v>27</v>
      </c>
      <c r="C34" s="15" t="s">
        <v>180</v>
      </c>
      <c r="D34" s="92">
        <v>3250</v>
      </c>
      <c r="E34" s="46">
        <v>4000</v>
      </c>
      <c r="F34" s="92">
        <v>2500</v>
      </c>
      <c r="G34" s="46">
        <v>6000</v>
      </c>
      <c r="H34" s="92">
        <v>4000</v>
      </c>
      <c r="I34" s="141">
        <v>3950</v>
      </c>
    </row>
    <row r="35" spans="1:9" ht="16.5" x14ac:dyDescent="0.3">
      <c r="A35" s="91"/>
      <c r="B35" s="143" t="s">
        <v>28</v>
      </c>
      <c r="C35" s="15" t="s">
        <v>181</v>
      </c>
      <c r="D35" s="92">
        <v>2750</v>
      </c>
      <c r="E35" s="46">
        <v>3000</v>
      </c>
      <c r="F35" s="92">
        <v>2250</v>
      </c>
      <c r="G35" s="46"/>
      <c r="H35" s="92">
        <v>2166</v>
      </c>
      <c r="I35" s="141">
        <v>2541.5</v>
      </c>
    </row>
    <row r="36" spans="1:9" ht="16.5" x14ac:dyDescent="0.3">
      <c r="A36" s="91"/>
      <c r="B36" s="140" t="s">
        <v>29</v>
      </c>
      <c r="C36" s="15" t="s">
        <v>182</v>
      </c>
      <c r="D36" s="92">
        <v>2000</v>
      </c>
      <c r="E36" s="46">
        <v>2000</v>
      </c>
      <c r="F36" s="92">
        <v>2000</v>
      </c>
      <c r="G36" s="46"/>
      <c r="H36" s="92">
        <v>2166</v>
      </c>
      <c r="I36" s="141">
        <v>2041.5</v>
      </c>
    </row>
    <row r="37" spans="1:9" ht="16.5" customHeight="1" thickBot="1" x14ac:dyDescent="0.35">
      <c r="A37" s="93"/>
      <c r="B37" s="160" t="s">
        <v>30</v>
      </c>
      <c r="C37" s="16" t="s">
        <v>183</v>
      </c>
      <c r="D37" s="134">
        <v>2500</v>
      </c>
      <c r="E37" s="49">
        <v>2500</v>
      </c>
      <c r="F37" s="134">
        <v>4000</v>
      </c>
      <c r="G37" s="49">
        <v>4500</v>
      </c>
      <c r="H37" s="134">
        <v>3166</v>
      </c>
      <c r="I37" s="94">
        <v>3333.2</v>
      </c>
    </row>
    <row r="38" spans="1:9" ht="17.25" customHeight="1" thickBot="1" x14ac:dyDescent="0.3">
      <c r="A38" s="89" t="s">
        <v>25</v>
      </c>
      <c r="B38" s="144" t="s">
        <v>51</v>
      </c>
      <c r="C38" s="145"/>
      <c r="D38" s="146"/>
      <c r="E38" s="149"/>
      <c r="F38" s="146"/>
      <c r="G38" s="149"/>
      <c r="H38" s="146"/>
      <c r="I38" s="94"/>
    </row>
    <row r="39" spans="1:9" ht="16.5" x14ac:dyDescent="0.3">
      <c r="A39" s="90"/>
      <c r="B39" s="138" t="s">
        <v>31</v>
      </c>
      <c r="C39" s="148" t="s">
        <v>213</v>
      </c>
      <c r="D39" s="42">
        <v>44000</v>
      </c>
      <c r="E39" s="42">
        <v>55000</v>
      </c>
      <c r="F39" s="42">
        <v>50000</v>
      </c>
      <c r="G39" s="42">
        <v>39000</v>
      </c>
      <c r="H39" s="42">
        <v>50000</v>
      </c>
      <c r="I39" s="139">
        <v>47600</v>
      </c>
    </row>
    <row r="40" spans="1:9" ht="17.25" thickBot="1" x14ac:dyDescent="0.35">
      <c r="A40" s="93"/>
      <c r="B40" s="142" t="s">
        <v>32</v>
      </c>
      <c r="C40" s="16" t="s">
        <v>185</v>
      </c>
      <c r="D40" s="49">
        <v>30000</v>
      </c>
      <c r="E40" s="49">
        <v>38000</v>
      </c>
      <c r="F40" s="49">
        <v>36000</v>
      </c>
      <c r="G40" s="49">
        <v>29000</v>
      </c>
      <c r="H40" s="49">
        <v>30000</v>
      </c>
      <c r="I40" s="94">
        <v>32600</v>
      </c>
    </row>
    <row r="41" spans="1:9" x14ac:dyDescent="0.25">
      <c r="D41" s="95"/>
      <c r="E41" s="95"/>
      <c r="F41" s="95"/>
      <c r="G41" s="96"/>
      <c r="H41" s="95"/>
      <c r="I41" s="95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27-05-2020</vt:lpstr>
      <vt:lpstr>By Order</vt:lpstr>
      <vt:lpstr>All Stores</vt:lpstr>
      <vt:lpstr>'27-05-2020'!Print_Titles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2020-05-29T10:01:32Z</cp:lastPrinted>
  <dcterms:created xsi:type="dcterms:W3CDTF">2010-10-20T06:23:14Z</dcterms:created>
  <dcterms:modified xsi:type="dcterms:W3CDTF">2020-05-29T10:02:56Z</dcterms:modified>
</cp:coreProperties>
</file>