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activeTab="4"/>
  </bookViews>
  <sheets>
    <sheet name="Supermarkets" sheetId="5" r:id="rId1"/>
    <sheet name="stores" sheetId="7" r:id="rId2"/>
    <sheet name="Comp" sheetId="8" r:id="rId3"/>
    <sheet name="01-06-2020" sheetId="9" r:id="rId4"/>
    <sheet name="By Order" sheetId="11" r:id="rId5"/>
    <sheet name="All Stores" sheetId="12" r:id="rId6"/>
  </sheets>
  <definedNames>
    <definedName name="_xlnm.Print_Titles" localSheetId="3">'01-06-2020'!$12:$14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4" i="11" l="1"/>
  <c r="G84" i="11"/>
  <c r="I86" i="11"/>
  <c r="G86" i="11"/>
  <c r="I87" i="11"/>
  <c r="G87" i="11"/>
  <c r="I89" i="11"/>
  <c r="G89" i="11"/>
  <c r="I83" i="11"/>
  <c r="G83" i="11"/>
  <c r="I85" i="11"/>
  <c r="G85" i="11"/>
  <c r="I88" i="11"/>
  <c r="G88" i="11"/>
  <c r="I79" i="11"/>
  <c r="G79" i="11"/>
  <c r="I77" i="11"/>
  <c r="G77" i="11"/>
  <c r="I78" i="11"/>
  <c r="G78" i="11"/>
  <c r="I76" i="11"/>
  <c r="G76" i="11"/>
  <c r="I80" i="11"/>
  <c r="G80" i="11"/>
  <c r="I69" i="11"/>
  <c r="G69" i="11"/>
  <c r="I68" i="11"/>
  <c r="G68" i="11"/>
  <c r="I70" i="11"/>
  <c r="G70" i="11"/>
  <c r="I72" i="11"/>
  <c r="G72" i="11"/>
  <c r="I71" i="11"/>
  <c r="G71" i="11"/>
  <c r="I73" i="11"/>
  <c r="G73" i="11"/>
  <c r="I57" i="11"/>
  <c r="G57" i="11"/>
  <c r="I65" i="11"/>
  <c r="G65" i="11"/>
  <c r="I60" i="11"/>
  <c r="G60" i="11"/>
  <c r="I64" i="11"/>
  <c r="G64" i="11"/>
  <c r="I63" i="11"/>
  <c r="G63" i="11"/>
  <c r="I59" i="11"/>
  <c r="G59" i="11"/>
  <c r="I58" i="11"/>
  <c r="G58" i="11"/>
  <c r="I62" i="11"/>
  <c r="G62" i="11"/>
  <c r="I61" i="11"/>
  <c r="G61" i="11"/>
  <c r="I49" i="11"/>
  <c r="G49" i="11"/>
  <c r="I54" i="11"/>
  <c r="G54" i="11"/>
  <c r="I52" i="11"/>
  <c r="G52" i="11"/>
  <c r="I51" i="11"/>
  <c r="G51" i="11"/>
  <c r="I53" i="11"/>
  <c r="G53" i="11"/>
  <c r="I50" i="11"/>
  <c r="G50" i="11"/>
  <c r="I45" i="11"/>
  <c r="G45" i="11"/>
  <c r="I44" i="11"/>
  <c r="G44" i="11"/>
  <c r="I46" i="11"/>
  <c r="G46" i="11"/>
  <c r="I43" i="11"/>
  <c r="G43" i="11"/>
  <c r="I41" i="11"/>
  <c r="G41" i="11"/>
  <c r="I42" i="11"/>
  <c r="G42" i="11"/>
  <c r="I34" i="11"/>
  <c r="G34" i="11"/>
  <c r="I36" i="11"/>
  <c r="G36" i="11"/>
  <c r="I38" i="11"/>
  <c r="G38" i="11"/>
  <c r="I35" i="11"/>
  <c r="G35" i="11"/>
  <c r="I37" i="11"/>
  <c r="G37" i="11"/>
  <c r="I23" i="11"/>
  <c r="G23" i="11"/>
  <c r="I26" i="11"/>
  <c r="G26" i="11"/>
  <c r="I22" i="11"/>
  <c r="G22" i="11"/>
  <c r="I29" i="11"/>
  <c r="G29" i="11"/>
  <c r="I18" i="11"/>
  <c r="G18" i="11"/>
  <c r="I30" i="11"/>
  <c r="G30" i="11"/>
  <c r="I25" i="11"/>
  <c r="G25" i="11"/>
  <c r="I28" i="11"/>
  <c r="G28" i="11"/>
  <c r="I24" i="11"/>
  <c r="G24" i="11"/>
  <c r="I20" i="11"/>
  <c r="G20" i="11"/>
  <c r="I19" i="11"/>
  <c r="G19" i="11"/>
  <c r="I31" i="11"/>
  <c r="G31" i="11"/>
  <c r="I27" i="11"/>
  <c r="G27" i="11"/>
  <c r="I17" i="11"/>
  <c r="G17" i="11"/>
  <c r="I21" i="11"/>
  <c r="G21" i="11"/>
  <c r="I16" i="11"/>
  <c r="G16" i="11"/>
  <c r="I15" i="5" l="1"/>
  <c r="D40" i="8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<sst xmlns="http://schemas.openxmlformats.org/spreadsheetml/2006/main" count="848" uniqueCount="225">
  <si>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</si>
  <si>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</si>
  <si>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</si>
  <si>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</si>
  <si>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</si>
  <si>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</si>
  <si>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</si>
  <si>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</si>
  <si>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</si>
  <si>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</si>
  <si>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</si>
  <si>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</si>
  <si>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</si>
  <si>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</si>
  <si>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</si>
  <si>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</si>
  <si>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</si>
  <si>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</si>
  <si>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</si>
  <si>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</si>
  <si>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</si>
  <si>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</si>
  <si>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</si>
  <si>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</si>
  <si>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</si>
  <si>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</si>
  <si>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</si>
  <si>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</si>
  <si>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</si>
  <si>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</si>
  <si>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</si>
  <si>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</si>
  <si>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</si>
  <si>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</si>
  <si>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</si>
  <si>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</si>
  <si>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</si>
  <si>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</si>
  <si>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</si>
  <si>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</si>
  <si>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</si>
  <si>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</si>
  <si>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</si>
  <si>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</si>
  <si>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</si>
  <si>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</si>
  <si>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</si>
  <si>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</si>
  <si>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</si>
  <si>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</si>
  <si>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</si>
  <si>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</si>
  <si>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</si>
  <si>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</si>
  <si>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</si>
  <si>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</si>
  <si>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</si>
  <si>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</si>
  <si>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</si>
  <si>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</si>
  <si>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</si>
  <si>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</si>
  <si>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</si>
  <si>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</si>
  <si>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</si>
  <si>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</si>
  <si>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</si>
  <si>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</si>
  <si>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</si>
  <si>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</si>
  <si>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</si>
  <si>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</si>
  <si>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</si>
  <si>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</si>
  <si>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</si>
  <si>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</si>
  <si>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</si>
  <si>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</si>
  <si>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</si>
  <si>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</si>
  <si>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</si>
  <si>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</si>
  <si>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</si>
  <si>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</si>
  <si>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</si>
  <si>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</si>
  <si>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</si>
  <si>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</si>
  <si>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</si>
  <si>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</si>
  <si>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</si>
  <si>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</si>
  <si>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</si>
  <si>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</si>
  <si>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</si>
  <si>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</si>
  <si>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</si>
  <si>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</si>
  <si>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</si>
  <si>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</si>
  <si>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</si>
  <si>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</si>
  <si>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</si>
  <si>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</si>
  <si>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</si>
  <si>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</si>
  <si>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</si>
  <si>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</si>
  <si>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</si>
  <si>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</si>
  <si>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</si>
  <si>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</si>
  <si>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</si>
  <si>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</si>
  <si>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</si>
  <si>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</si>
  <si>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</si>
  <si>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</si>
  <si>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</si>
  <si>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</si>
  <si>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</si>
  <si>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</si>
  <si>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</si>
  <si>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</si>
  <si>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</si>
  <si>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</si>
  <si>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</si>
  <si>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</si>
  <si>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</si>
  <si>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</si>
  <si>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</si>
  <si>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</si>
  <si>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</si>
  <si>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</si>
  <si>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</si>
  <si>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</si>
  <si>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</si>
  <si>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</si>
  <si>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</si>
  <si>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</si>
  <si>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</si>
  <si>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</si>
  <si>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</si>
  <si>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</si>
  <si>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</si>
  <si>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</si>
  <si>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</si>
  <si>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</si>
  <si>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</si>
  <si>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</si>
  <si>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</si>
  <si>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</si>
  <si>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</si>
  <si>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</si>
  <si>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</si>
  <si>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</si>
  <si>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</si>
  <si>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</si>
  <si>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</si>
  <si>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</si>
  <si>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</si>
  <si>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</si>
  <si>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</si>
  <si>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</si>
  <si>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</si>
  <si>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</si>
  <si>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</si>
  <si>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</si>
  <si>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</si>
  <si>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</si>
  <si>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</si>
  <si>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</si>
  <si>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</si>
  <si>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</si>
  <si>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</si>
  <si>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</si>
  <si>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</si>
  <si>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</si>
  <si>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</si>
  <si>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</si>
  <si>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</si>
  <si>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</si>
  <si>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</si>
  <si>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</si>
  <si>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</si>
  <si>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</si>
  <si>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</si>
  <si>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</si>
  <si>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</si>
  <si>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</si>
  <si>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</si>
  <si>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</si>
  <si>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</si>
  <si>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</si>
  <si>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</si>
  <si>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</si>
  <si>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</si>
  <si>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</si>
  <si>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</si>
  <si>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</si>
  <si>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</si>
  <si>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</si>
  <si>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</si>
  <si>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</si>
  <si>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</si>
  <si>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</si>
  <si>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</si>
  <si>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</si>
  <si>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</si>
  <si>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</si>
  <si>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</si>
  <si>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</si>
  <si>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</si>
  <si>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</si>
  <si>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</si>
  <si>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</si>
  <si>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</si>
  <si>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27-05-2020 (ل.ل.)</t>
  </si>
  <si>
    <t>معدل أسعار المحلات والملاحم في 27-05-2020 (ل.ل.)</t>
  </si>
  <si>
    <t>المعدل العام للأسعار في 27-05-2020  (ل.ل.)</t>
  </si>
  <si>
    <t>معدل أسعار  السوبرماركات في 01-06-2020 (ل.ل.)</t>
  </si>
  <si>
    <t>معدل الأسعار في حزيران 2019 (ل.ل.)</t>
  </si>
  <si>
    <t xml:space="preserve"> التاريخ 1 حزيران 2020</t>
  </si>
  <si>
    <t>معدل أسعار المحلات والملاحم في 01-06-2020 (ل.ل.)</t>
  </si>
  <si>
    <t>المعدل العام للأسعار في 01-06-2020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</si>
</sst>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1" t="s">
        <v>202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2" t="s">
        <v>3</v>
      </c>
      <c r="B12" s="168"/>
      <c r="C12" s="166" t="s">
        <v>0</v>
      </c>
      <c r="D12" s="164" t="s">
        <v>23</v>
      </c>
      <c r="E12" s="164" t="s">
        <v>221</v>
      </c>
      <c r="F12" s="164" t="s">
        <v>220</v>
      </c>
      <c r="G12" s="164" t="s">
        <v>197</v>
      </c>
      <c r="H12" s="164" t="s">
        <v>217</v>
      </c>
      <c r="I12" s="164" t="s">
        <v>187</v>
      </c>
    </row>
    <row r="13" spans="1:9" ht="38.25" customHeight="1" thickBot="1" x14ac:dyDescent="0.25">
      <c r="A13" s="163"/>
      <c r="B13" s="169"/>
      <c r="C13" s="167"/>
      <c r="D13" s="165"/>
      <c r="E13" s="165"/>
      <c r="F13" s="165"/>
      <c r="G13" s="165"/>
      <c r="H13" s="165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1190.8</v>
      </c>
      <c r="F15" s="43">
        <v>1423.8</v>
      </c>
      <c r="G15" s="45">
        <f t="shared" ref="G15:G30" si="0">(F15-E15)/E15</f>
        <v>0.19566677863621096</v>
      </c>
      <c r="H15" s="43">
        <v>1859.8</v>
      </c>
      <c r="I15" s="45">
        <f>(F15-H15)/H15</f>
        <v>-0.23443381008710615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1281.8666666666668</v>
      </c>
      <c r="F16" s="47">
        <v>1938.8888888888889</v>
      </c>
      <c r="G16" s="48">
        <f t="shared" si="0"/>
        <v>0.51255114069759367</v>
      </c>
      <c r="H16" s="47">
        <v>1938.6666666666667</v>
      </c>
      <c r="I16" s="44">
        <f t="shared" ref="I16:I30" si="1">(F16-H16)/H16</f>
        <v>1.1462631820263327E-4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1276.1833333333334</v>
      </c>
      <c r="F17" s="47">
        <v>1776.4444444444443</v>
      </c>
      <c r="G17" s="48">
        <f t="shared" si="0"/>
        <v>0.39199784078393457</v>
      </c>
      <c r="H17" s="47">
        <v>1849.7777777777778</v>
      </c>
      <c r="I17" s="44">
        <f>(F17-H17)/H17</f>
        <v>-3.9644401729937613E-2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842.13333333333333</v>
      </c>
      <c r="F18" s="47">
        <v>892.3</v>
      </c>
      <c r="G18" s="48">
        <f t="shared" si="0"/>
        <v>5.9570930968967657E-2</v>
      </c>
      <c r="H18" s="47">
        <v>807.3</v>
      </c>
      <c r="I18" s="44">
        <f t="shared" si="1"/>
        <v>0.10528923572401834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2549.4666666666672</v>
      </c>
      <c r="F19" s="47">
        <v>4414.4444444444443</v>
      </c>
      <c r="G19" s="48">
        <f>(F19-E19)/E19</f>
        <v>0.73151683140700419</v>
      </c>
      <c r="H19" s="47">
        <v>3793.1111111111113</v>
      </c>
      <c r="I19" s="44">
        <f>(F19-H19)/H19</f>
        <v>0.16380572968539447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1234.7833333333333</v>
      </c>
      <c r="F20" s="47">
        <v>1413.8</v>
      </c>
      <c r="G20" s="48">
        <f t="shared" si="0"/>
        <v>0.14497820130387246</v>
      </c>
      <c r="H20" s="47">
        <v>1548.8</v>
      </c>
      <c r="I20" s="44">
        <f t="shared" si="1"/>
        <v>-8.7164256198347112E-2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1463.3333333333333</v>
      </c>
      <c r="F21" s="47">
        <v>1719.7777777777778</v>
      </c>
      <c r="G21" s="48">
        <f t="shared" si="0"/>
        <v>0.17524677296886873</v>
      </c>
      <c r="H21" s="47">
        <v>1748.8888888888889</v>
      </c>
      <c r="I21" s="44">
        <f t="shared" si="1"/>
        <v>-1.6645489199491725E-2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406.56666666666672</v>
      </c>
      <c r="F22" s="47">
        <v>427.8</v>
      </c>
      <c r="G22" s="48">
        <f t="shared" si="0"/>
        <v>5.2225957202590691E-2</v>
      </c>
      <c r="H22" s="47">
        <v>440.3</v>
      </c>
      <c r="I22" s="44">
        <f t="shared" si="1"/>
        <v>-2.8389734272087214E-2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455.52500000000003</v>
      </c>
      <c r="F23" s="47">
        <v>487.8</v>
      </c>
      <c r="G23" s="48">
        <f t="shared" si="0"/>
        <v>7.0852313264914049E-2</v>
      </c>
      <c r="H23" s="47">
        <v>467.8</v>
      </c>
      <c r="I23" s="44">
        <f t="shared" si="1"/>
        <v>4.2753313381787089E-2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511.98333333333335</v>
      </c>
      <c r="F24" s="47">
        <v>397.77777777777777</v>
      </c>
      <c r="G24" s="48">
        <f t="shared" si="0"/>
        <v>-0.22306498692448759</v>
      </c>
      <c r="H24" s="47">
        <v>443</v>
      </c>
      <c r="I24" s="44">
        <f t="shared" si="1"/>
        <v>-0.10208176573865063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517.4</v>
      </c>
      <c r="F25" s="47">
        <v>542.79999999999995</v>
      </c>
      <c r="G25" s="48">
        <f t="shared" si="0"/>
        <v>4.9091611905682217E-2</v>
      </c>
      <c r="H25" s="47">
        <v>470.3</v>
      </c>
      <c r="I25" s="44">
        <f t="shared" si="1"/>
        <v>0.1541569211141823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1224.3416666666667</v>
      </c>
      <c r="F26" s="47">
        <v>1200</v>
      </c>
      <c r="G26" s="48">
        <f t="shared" si="0"/>
        <v>-1.9881432878894125E-2</v>
      </c>
      <c r="H26" s="47">
        <v>1235</v>
      </c>
      <c r="I26" s="44">
        <f t="shared" si="1"/>
        <v>-2.8340080971659919E-2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472.4</v>
      </c>
      <c r="F27" s="47">
        <v>511.44444444444446</v>
      </c>
      <c r="G27" s="48">
        <f t="shared" si="0"/>
        <v>8.2651237181296536E-2</v>
      </c>
      <c r="H27" s="47">
        <v>482.8</v>
      </c>
      <c r="I27" s="44">
        <f t="shared" si="1"/>
        <v>5.9329835220473165E-2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992.4666666666667</v>
      </c>
      <c r="F28" s="47">
        <v>1331</v>
      </c>
      <c r="G28" s="48">
        <f t="shared" si="0"/>
        <v>0.3411029757506549</v>
      </c>
      <c r="H28" s="47">
        <v>1275.8</v>
      </c>
      <c r="I28" s="44">
        <f t="shared" si="1"/>
        <v>4.3266969744474096E-2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1348.3083333333334</v>
      </c>
      <c r="F29" s="47">
        <v>2564.1111111111113</v>
      </c>
      <c r="G29" s="48">
        <f t="shared" si="0"/>
        <v>0.90172458904264818</v>
      </c>
      <c r="H29" s="47">
        <v>2616.8888888888887</v>
      </c>
      <c r="I29" s="44">
        <f t="shared" si="1"/>
        <v>-2.0168138586956368E-2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1038.1833333333334</v>
      </c>
      <c r="F30" s="50">
        <v>1691.8</v>
      </c>
      <c r="G30" s="51">
        <f t="shared" si="0"/>
        <v>0.62957730651297927</v>
      </c>
      <c r="H30" s="50">
        <v>1691.8</v>
      </c>
      <c r="I30" s="56">
        <f t="shared" si="1"/>
        <v>0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2296.7916666666665</v>
      </c>
      <c r="F32" s="43">
        <v>3919.7777777777778</v>
      </c>
      <c r="G32" s="45">
        <f>(F32-E32)/E32</f>
        <v>0.70663183547097719</v>
      </c>
      <c r="H32" s="43">
        <v>3598.8</v>
      </c>
      <c r="I32" s="44">
        <f>(F32-H32)/H32</f>
        <v>8.9190223901794388E-2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2181.4583333333335</v>
      </c>
      <c r="F33" s="47">
        <v>3984.75</v>
      </c>
      <c r="G33" s="48">
        <f>(F33-E33)/E33</f>
        <v>0.82664501957788161</v>
      </c>
      <c r="H33" s="47">
        <v>4610</v>
      </c>
      <c r="I33" s="44">
        <f>(F33-H33)/H33</f>
        <v>-0.13562906724511931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1850.832142857143</v>
      </c>
      <c r="F34" s="47">
        <v>3163.8</v>
      </c>
      <c r="G34" s="48">
        <f>(F34-E34)/E34</f>
        <v>0.70939326519152579</v>
      </c>
      <c r="H34" s="47">
        <v>3117.5555555555557</v>
      </c>
      <c r="I34" s="44">
        <f>(F34-H34)/H34</f>
        <v>1.483355905624067E-2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1439.3472222222222</v>
      </c>
      <c r="F35" s="47">
        <v>2329.75</v>
      </c>
      <c r="G35" s="48">
        <f>(F35-E35)/E35</f>
        <v>0.61861569191280774</v>
      </c>
      <c r="H35" s="47">
        <v>2456.8571428571427</v>
      </c>
      <c r="I35" s="44">
        <f>(F35-H35)/H35</f>
        <v>-5.173566693801597E-2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1309.0999999999999</v>
      </c>
      <c r="F36" s="50">
        <v>3528.8</v>
      </c>
      <c r="G36" s="51">
        <f>(F36-E36)/E36</f>
        <v>1.6955923917195024</v>
      </c>
      <c r="H36" s="50">
        <v>3624.8</v>
      </c>
      <c r="I36" s="56">
        <f>(F36-H36)/H36</f>
        <v>-2.6484219819024497E-2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25834.37777777778</v>
      </c>
      <c r="F38" s="43">
        <v>48932</v>
      </c>
      <c r="G38" s="45">
        <f t="shared" ref="G38:G43" si="2">(F38-E38)/E38</f>
        <v>0.89406535821777511</v>
      </c>
      <c r="H38" s="43">
        <v>48932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15383.559259259258</v>
      </c>
      <c r="F39" s="57">
        <v>31484.75</v>
      </c>
      <c r="G39" s="48">
        <f t="shared" si="2"/>
        <v>1.0466492486808308</v>
      </c>
      <c r="H39" s="57">
        <v>31484.75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11150.166666666666</v>
      </c>
      <c r="F40" s="57">
        <v>26291</v>
      </c>
      <c r="G40" s="48">
        <f t="shared" si="2"/>
        <v>1.3579019745594239</v>
      </c>
      <c r="H40" s="57">
        <v>26291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5992.9833333333336</v>
      </c>
      <c r="F41" s="47">
        <v>6450</v>
      </c>
      <c r="G41" s="48">
        <f t="shared" si="2"/>
        <v>7.6258624669405015E-2</v>
      </c>
      <c r="H41" s="47">
        <v>6270</v>
      </c>
      <c r="I41" s="44">
        <f t="shared" si="3"/>
        <v>2.8708133971291867E-2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20700</v>
      </c>
      <c r="G42" s="48">
        <f t="shared" si="2"/>
        <v>1.0749799518845229</v>
      </c>
      <c r="H42" s="47">
        <v>20700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13051.388888888891</v>
      </c>
      <c r="F43" s="50">
        <v>18695</v>
      </c>
      <c r="G43" s="51">
        <f t="shared" si="2"/>
        <v>0.43241460040438418</v>
      </c>
      <c r="H43" s="50">
        <v>18695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5225.5555555555557</v>
      </c>
      <c r="F45" s="43">
        <v>10355.333333333334</v>
      </c>
      <c r="G45" s="45">
        <f t="shared" ref="G45:G50" si="4">(F45-E45)/E45</f>
        <v>0.98167127365511386</v>
      </c>
      <c r="H45" s="43">
        <v>10433.111111111111</v>
      </c>
      <c r="I45" s="44">
        <f t="shared" ref="I45:I50" si="5">(F45-H45)/H45</f>
        <v>-7.4548978678991712E-3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7343.333333333333</v>
      </c>
      <c r="G46" s="48">
        <f t="shared" si="4"/>
        <v>0.21672373798740749</v>
      </c>
      <c r="H46" s="47">
        <v>7315.5555555555557</v>
      </c>
      <c r="I46" s="87">
        <f t="shared" si="5"/>
        <v>3.7970838396111234E-3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19035.476190476191</v>
      </c>
      <c r="F47" s="47">
        <v>25930</v>
      </c>
      <c r="G47" s="48">
        <f t="shared" si="4"/>
        <v>0.36219339829141073</v>
      </c>
      <c r="H47" s="47">
        <v>25930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19284.017500000002</v>
      </c>
      <c r="F48" s="47">
        <v>39830.6</v>
      </c>
      <c r="G48" s="48">
        <f t="shared" si="4"/>
        <v>1.0654720936651294</v>
      </c>
      <c r="H48" s="47">
        <v>39830.6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2260</v>
      </c>
      <c r="F49" s="47">
        <v>3927</v>
      </c>
      <c r="G49" s="48">
        <f t="shared" si="4"/>
        <v>0.73761061946902651</v>
      </c>
      <c r="H49" s="47">
        <v>3857</v>
      </c>
      <c r="I49" s="44">
        <f t="shared" si="5"/>
        <v>1.8148820326678767E-2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27864.333333333332</v>
      </c>
      <c r="F50" s="50">
        <v>55055.888888888891</v>
      </c>
      <c r="G50" s="56">
        <f t="shared" si="4"/>
        <v>0.97585523508746763</v>
      </c>
      <c r="H50" s="50">
        <v>59278.111111111109</v>
      </c>
      <c r="I50" s="59">
        <f t="shared" si="5"/>
        <v>-7.1227340802207245E-2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5275</v>
      </c>
      <c r="G52" s="45">
        <f t="shared" ref="G52:G60" si="6">(F52-E52)/E52</f>
        <v>0.40666666666666668</v>
      </c>
      <c r="H52" s="66">
        <v>5275</v>
      </c>
      <c r="I52" s="124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3608.2857142857142</v>
      </c>
      <c r="F53" s="70">
        <v>11247.5</v>
      </c>
      <c r="G53" s="48">
        <f t="shared" si="6"/>
        <v>2.1171312059545491</v>
      </c>
      <c r="H53" s="70">
        <v>11247.5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2883.75</v>
      </c>
      <c r="F54" s="70">
        <v>6631.25</v>
      </c>
      <c r="G54" s="48">
        <f t="shared" si="6"/>
        <v>1.2995231902904205</v>
      </c>
      <c r="H54" s="70">
        <v>7208.333333333333</v>
      </c>
      <c r="I54" s="87">
        <f t="shared" si="7"/>
        <v>-8.0057803468208052E-2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4700</v>
      </c>
      <c r="F55" s="70">
        <v>7716</v>
      </c>
      <c r="G55" s="48">
        <f t="shared" si="6"/>
        <v>0.64170212765957446</v>
      </c>
      <c r="H55" s="70">
        <v>7999</v>
      </c>
      <c r="I55" s="87">
        <f t="shared" si="7"/>
        <v>-3.5379422427803474E-2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2028</v>
      </c>
      <c r="F56" s="104">
        <v>4505</v>
      </c>
      <c r="G56" s="55">
        <f t="shared" si="6"/>
        <v>1.2214003944773175</v>
      </c>
      <c r="H56" s="104">
        <v>4505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4151.2</v>
      </c>
      <c r="F57" s="50">
        <v>10478.666666666666</v>
      </c>
      <c r="G57" s="51">
        <f t="shared" si="6"/>
        <v>1.5242500160596133</v>
      </c>
      <c r="H57" s="50">
        <v>10345.333333333334</v>
      </c>
      <c r="I57" s="125">
        <f t="shared" si="7"/>
        <v>1.288825879623651E-2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4449.666666666667</v>
      </c>
      <c r="F58" s="68">
        <v>9163.2444444444463</v>
      </c>
      <c r="G58" s="44">
        <f t="shared" si="6"/>
        <v>1.0593103103852977</v>
      </c>
      <c r="H58" s="68">
        <v>9291.0222222222237</v>
      </c>
      <c r="I58" s="44">
        <f t="shared" si="7"/>
        <v>-1.3752822318319192E-2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4822.5</v>
      </c>
      <c r="F59" s="70">
        <v>11200</v>
      </c>
      <c r="G59" s="48">
        <f t="shared" si="6"/>
        <v>1.3224468636599274</v>
      </c>
      <c r="H59" s="70">
        <v>10950</v>
      </c>
      <c r="I59" s="44">
        <f t="shared" si="7"/>
        <v>2.2831050228310501E-2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21528.63095238095</v>
      </c>
      <c r="F60" s="73">
        <v>41620</v>
      </c>
      <c r="G60" s="51">
        <f t="shared" si="6"/>
        <v>0.93323951216679912</v>
      </c>
      <c r="H60" s="73">
        <v>47730</v>
      </c>
      <c r="I60" s="51">
        <f t="shared" si="7"/>
        <v>-0.12801173266289545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6410.166666666667</v>
      </c>
      <c r="F62" s="54">
        <v>16191</v>
      </c>
      <c r="G62" s="45">
        <f t="shared" ref="G62:G67" si="8">(F62-E62)/E62</f>
        <v>1.5258313616390626</v>
      </c>
      <c r="H62" s="54">
        <v>15872.222222222223</v>
      </c>
      <c r="I62" s="44">
        <f t="shared" ref="I62:I67" si="9">(F62-H62)/H62</f>
        <v>2.0084004200209983E-2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46526.857142857138</v>
      </c>
      <c r="F63" s="46">
        <v>52274</v>
      </c>
      <c r="G63" s="48">
        <f t="shared" si="8"/>
        <v>0.12352312642774693</v>
      </c>
      <c r="H63" s="46">
        <v>51681.142857142855</v>
      </c>
      <c r="I63" s="44">
        <f t="shared" si="9"/>
        <v>1.1471440260056209E-2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10700</v>
      </c>
      <c r="F64" s="46">
        <v>28325.375</v>
      </c>
      <c r="G64" s="48">
        <f t="shared" si="8"/>
        <v>1.6472313084112149</v>
      </c>
      <c r="H64" s="46">
        <v>27874.125</v>
      </c>
      <c r="I64" s="87">
        <f t="shared" si="9"/>
        <v>1.6188848977322159E-2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7579</v>
      </c>
      <c r="F65" s="46">
        <v>15220.375</v>
      </c>
      <c r="G65" s="48">
        <f t="shared" si="8"/>
        <v>1.0082299775696002</v>
      </c>
      <c r="H65" s="46">
        <v>15220.375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3737.3333333333335</v>
      </c>
      <c r="F66" s="46">
        <v>8742</v>
      </c>
      <c r="G66" s="48">
        <f t="shared" si="8"/>
        <v>1.3391009632536566</v>
      </c>
      <c r="H66" s="46">
        <v>9329</v>
      </c>
      <c r="I66" s="87">
        <f t="shared" si="9"/>
        <v>-6.2922070961517848E-2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3016</v>
      </c>
      <c r="F67" s="58">
        <v>8482</v>
      </c>
      <c r="G67" s="51">
        <f t="shared" si="8"/>
        <v>1.8123342175066313</v>
      </c>
      <c r="H67" s="58">
        <v>8570</v>
      </c>
      <c r="I67" s="88">
        <f t="shared" si="9"/>
        <v>-1.0268378063010501E-2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3868.5</v>
      </c>
      <c r="F69" s="43">
        <v>7757.5714285714284</v>
      </c>
      <c r="G69" s="45">
        <f>(F69-E69)/E69</f>
        <v>1.0053176757325653</v>
      </c>
      <c r="H69" s="43">
        <v>7311.8571428571431</v>
      </c>
      <c r="I69" s="44">
        <f>(F69-H69)/H69</f>
        <v>6.0957739874567672E-2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2742.25</v>
      </c>
      <c r="F70" s="47">
        <v>4803.2857142857147</v>
      </c>
      <c r="G70" s="48">
        <f>(F70-E70)/E70</f>
        <v>0.75158563744578888</v>
      </c>
      <c r="H70" s="47">
        <v>5030.7142857142853</v>
      </c>
      <c r="I70" s="44">
        <f>(F70-H70)/H70</f>
        <v>-4.5208007951157023E-2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1313.125</v>
      </c>
      <c r="F71" s="47">
        <v>2033.3333333333333</v>
      </c>
      <c r="G71" s="48">
        <f>(F71-E71)/E71</f>
        <v>0.54846898302395675</v>
      </c>
      <c r="H71" s="47">
        <v>2009.1666666666667</v>
      </c>
      <c r="I71" s="44">
        <f>(F71-H71)/H71</f>
        <v>1.2028204064703367E-2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2284.1269841269841</v>
      </c>
      <c r="F72" s="47">
        <v>3860</v>
      </c>
      <c r="G72" s="48">
        <f>(F72-E72)/E72</f>
        <v>0.68992355802640726</v>
      </c>
      <c r="H72" s="47">
        <v>3849.1666666666665</v>
      </c>
      <c r="I72" s="44">
        <f>(F72-H72)/H72</f>
        <v>2.8144620047629754E-3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1620.6111111111113</v>
      </c>
      <c r="F73" s="50">
        <v>3854.7777777777778</v>
      </c>
      <c r="G73" s="48">
        <f>(F73-E73)/E73</f>
        <v>1.3785951801446639</v>
      </c>
      <c r="H73" s="50">
        <v>3808.1111111111113</v>
      </c>
      <c r="I73" s="59">
        <f>(F73-H73)/H73</f>
        <v>1.22545443935459E-2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3321.6666666666665</v>
      </c>
      <c r="G75" s="44">
        <f t="shared" ref="G75:G81" si="10">(F75-E75)/E75</f>
        <v>1.2777142857142858</v>
      </c>
      <c r="H75" s="43">
        <v>3225</v>
      </c>
      <c r="I75" s="45">
        <f t="shared" ref="I75:I81" si="11">(F75-H75)/H75</f>
        <v>2.9974160206718298E-2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1182.037037037037</v>
      </c>
      <c r="F76" s="32">
        <v>2597.1875</v>
      </c>
      <c r="G76" s="48">
        <f t="shared" si="10"/>
        <v>1.1972133009556636</v>
      </c>
      <c r="H76" s="32">
        <v>2597.1875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919.03703703703707</v>
      </c>
      <c r="F77" s="47">
        <v>1603.8333333333333</v>
      </c>
      <c r="G77" s="48">
        <f t="shared" si="10"/>
        <v>0.7451237204803739</v>
      </c>
      <c r="H77" s="47">
        <v>1723</v>
      </c>
      <c r="I77" s="44">
        <f t="shared" si="11"/>
        <v>-6.9162313793770594E-2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1504.4666666666665</v>
      </c>
      <c r="F78" s="47">
        <v>2572.5555555555557</v>
      </c>
      <c r="G78" s="48">
        <f t="shared" si="10"/>
        <v>0.70994520021860863</v>
      </c>
      <c r="H78" s="47">
        <v>2462.5555555555557</v>
      </c>
      <c r="I78" s="44">
        <f t="shared" si="11"/>
        <v>4.4669042999593914E-2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1932.9666666666665</v>
      </c>
      <c r="F79" s="61">
        <v>2890.25</v>
      </c>
      <c r="G79" s="48">
        <f t="shared" si="10"/>
        <v>0.49524047664212195</v>
      </c>
      <c r="H79" s="61">
        <v>2857.5</v>
      </c>
      <c r="I79" s="44">
        <f t="shared" si="11"/>
        <v>1.1461067366579177E-2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9999</v>
      </c>
      <c r="G80" s="48">
        <f t="shared" si="10"/>
        <v>0.1235673084126151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3922.9666666666672</v>
      </c>
      <c r="F81" s="50">
        <v>5935.333333333333</v>
      </c>
      <c r="G81" s="51">
        <f t="shared" si="10"/>
        <v>0.51297062597184073</v>
      </c>
      <c r="H81" s="50">
        <v>5943.333333333333</v>
      </c>
      <c r="I81" s="56">
        <f t="shared" si="11"/>
        <v>-1.3460459899046551E-3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203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2" t="s">
        <v>3</v>
      </c>
      <c r="B12" s="168"/>
      <c r="C12" s="170" t="s">
        <v>0</v>
      </c>
      <c r="D12" s="164" t="s">
        <v>23</v>
      </c>
      <c r="E12" s="164" t="s">
        <v>221</v>
      </c>
      <c r="F12" s="172" t="s">
        <v>223</v>
      </c>
      <c r="G12" s="164" t="s">
        <v>197</v>
      </c>
      <c r="H12" s="172" t="s">
        <v>218</v>
      </c>
      <c r="I12" s="164" t="s">
        <v>187</v>
      </c>
    </row>
    <row r="13" spans="1:9" ht="30.75" customHeight="1" thickBot="1" x14ac:dyDescent="0.25">
      <c r="A13" s="163"/>
      <c r="B13" s="169"/>
      <c r="C13" s="171"/>
      <c r="D13" s="165"/>
      <c r="E13" s="165"/>
      <c r="F13" s="173"/>
      <c r="G13" s="165"/>
      <c r="H13" s="173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1190.8</v>
      </c>
      <c r="F15" s="83">
        <v>1516.6</v>
      </c>
      <c r="G15" s="44">
        <f>(F15-E15)/E15</f>
        <v>0.27359758145784346</v>
      </c>
      <c r="H15" s="83">
        <v>1950</v>
      </c>
      <c r="I15" s="126">
        <f>(F15-H15)/H15</f>
        <v>-0.2222564102564103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1281.8666666666668</v>
      </c>
      <c r="F16" s="83">
        <v>2008.2</v>
      </c>
      <c r="G16" s="48">
        <f t="shared" ref="G16:G39" si="0">(F16-E16)/E16</f>
        <v>0.56662159350946528</v>
      </c>
      <c r="H16" s="83">
        <v>2083.1999999999998</v>
      </c>
      <c r="I16" s="48">
        <f>(F16-H16)/H16</f>
        <v>-3.600230414746533E-2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1276.1833333333334</v>
      </c>
      <c r="F17" s="83">
        <v>1791.6</v>
      </c>
      <c r="G17" s="48">
        <f t="shared" si="0"/>
        <v>0.40387352914288688</v>
      </c>
      <c r="H17" s="83">
        <v>2033.2</v>
      </c>
      <c r="I17" s="48">
        <f t="shared" ref="I17:I29" si="1">(F17-H17)/H17</f>
        <v>-0.11882746409600636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842.13333333333333</v>
      </c>
      <c r="F18" s="83">
        <v>906.6</v>
      </c>
      <c r="G18" s="48">
        <f t="shared" si="0"/>
        <v>7.6551614946168495E-2</v>
      </c>
      <c r="H18" s="83">
        <v>900</v>
      </c>
      <c r="I18" s="48">
        <f t="shared" si="1"/>
        <v>7.3333333333333584E-3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2549.4666666666672</v>
      </c>
      <c r="F19" s="83">
        <v>4200</v>
      </c>
      <c r="G19" s="48">
        <f t="shared" si="0"/>
        <v>0.64740337848438856</v>
      </c>
      <c r="H19" s="83">
        <v>3300</v>
      </c>
      <c r="I19" s="48">
        <f t="shared" si="1"/>
        <v>0.27272727272727271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1234.7833333333333</v>
      </c>
      <c r="F20" s="83">
        <v>1416.6</v>
      </c>
      <c r="G20" s="48">
        <f t="shared" si="0"/>
        <v>0.14724580560692155</v>
      </c>
      <c r="H20" s="83">
        <v>1441.6</v>
      </c>
      <c r="I20" s="48">
        <f t="shared" si="1"/>
        <v>-1.7341842397336295E-2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1463.3333333333333</v>
      </c>
      <c r="F21" s="83">
        <v>1483.2</v>
      </c>
      <c r="G21" s="48">
        <f t="shared" si="0"/>
        <v>1.3576309794988695E-2</v>
      </c>
      <c r="H21" s="83">
        <v>1533.2</v>
      </c>
      <c r="I21" s="48">
        <f t="shared" si="1"/>
        <v>-3.2611531437516307E-2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406.56666666666672</v>
      </c>
      <c r="F22" s="83">
        <v>462.5</v>
      </c>
      <c r="G22" s="48">
        <f t="shared" si="0"/>
        <v>0.13757481347872413</v>
      </c>
      <c r="H22" s="83">
        <v>450</v>
      </c>
      <c r="I22" s="48">
        <f t="shared" si="1"/>
        <v>2.7777777777777776E-2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455.52500000000003</v>
      </c>
      <c r="F23" s="83">
        <v>500</v>
      </c>
      <c r="G23" s="48">
        <f t="shared" si="0"/>
        <v>9.7634597442511309E-2</v>
      </c>
      <c r="H23" s="83">
        <v>450</v>
      </c>
      <c r="I23" s="48">
        <f t="shared" si="1"/>
        <v>0.1111111111111111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511.98333333333335</v>
      </c>
      <c r="F24" s="83">
        <v>497.5</v>
      </c>
      <c r="G24" s="48">
        <f t="shared" si="0"/>
        <v>-2.8288681272176857E-2</v>
      </c>
      <c r="H24" s="83">
        <v>450</v>
      </c>
      <c r="I24" s="48">
        <f t="shared" si="1"/>
        <v>0.10555555555555556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517.4</v>
      </c>
      <c r="F25" s="83">
        <v>511.5</v>
      </c>
      <c r="G25" s="48">
        <f t="shared" si="0"/>
        <v>-1.1403169694626937E-2</v>
      </c>
      <c r="H25" s="83">
        <v>500</v>
      </c>
      <c r="I25" s="48">
        <f t="shared" si="1"/>
        <v>2.3E-2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1224.3416666666667</v>
      </c>
      <c r="F26" s="83">
        <v>1191.5</v>
      </c>
      <c r="G26" s="48">
        <f t="shared" si="0"/>
        <v>-2.6823939396001958E-2</v>
      </c>
      <c r="H26" s="83">
        <v>1366.6</v>
      </c>
      <c r="I26" s="48">
        <f t="shared" si="1"/>
        <v>-0.12812820137567679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472.4</v>
      </c>
      <c r="F27" s="83">
        <v>497.5</v>
      </c>
      <c r="G27" s="48">
        <f t="shared" si="0"/>
        <v>5.313293818797634E-2</v>
      </c>
      <c r="H27" s="83">
        <v>450</v>
      </c>
      <c r="I27" s="48">
        <f t="shared" si="1"/>
        <v>0.10555555555555556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992.4666666666667</v>
      </c>
      <c r="F28" s="83">
        <v>1395.75</v>
      </c>
      <c r="G28" s="48">
        <f t="shared" si="0"/>
        <v>0.40634446161080134</v>
      </c>
      <c r="H28" s="83">
        <v>1500</v>
      </c>
      <c r="I28" s="48">
        <f t="shared" si="1"/>
        <v>-6.9500000000000006E-2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1348.3083333333334</v>
      </c>
      <c r="F29" s="83">
        <v>2447.75</v>
      </c>
      <c r="G29" s="48">
        <f t="shared" si="0"/>
        <v>0.81542303009326489</v>
      </c>
      <c r="H29" s="83">
        <v>2300</v>
      </c>
      <c r="I29" s="48">
        <f t="shared" si="1"/>
        <v>6.4239130434782604E-2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1038.1833333333334</v>
      </c>
      <c r="F30" s="94">
        <v>1694.1</v>
      </c>
      <c r="G30" s="51">
        <f t="shared" si="0"/>
        <v>0.63179271483841948</v>
      </c>
      <c r="H30" s="94">
        <v>1700</v>
      </c>
      <c r="I30" s="51">
        <f>(F30-H30)/H30</f>
        <v>-3.470588235294171E-3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2296.7916666666665</v>
      </c>
      <c r="F32" s="83">
        <v>4000</v>
      </c>
      <c r="G32" s="44">
        <f t="shared" si="0"/>
        <v>0.74155978448197679</v>
      </c>
      <c r="H32" s="83">
        <v>4116.6000000000004</v>
      </c>
      <c r="I32" s="45">
        <f>(F32-H32)/H32</f>
        <v>-2.8324345333527755E-2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2181.4583333333335</v>
      </c>
      <c r="F33" s="83">
        <v>3958.25</v>
      </c>
      <c r="G33" s="48">
        <f t="shared" si="0"/>
        <v>0.81449718269506244</v>
      </c>
      <c r="H33" s="83">
        <v>3950</v>
      </c>
      <c r="I33" s="48">
        <f>(F33-H33)/H33</f>
        <v>2.088607594936709E-3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1850.832142857143</v>
      </c>
      <c r="F34" s="83">
        <v>2900.6</v>
      </c>
      <c r="G34" s="48">
        <f>(F34-E34)/E34</f>
        <v>0.56718696030549942</v>
      </c>
      <c r="H34" s="83">
        <v>2541.5</v>
      </c>
      <c r="I34" s="48">
        <f>(F34-H34)/H34</f>
        <v>0.14129451111548294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1439.3472222222222</v>
      </c>
      <c r="F35" s="83">
        <v>2055.3333333333335</v>
      </c>
      <c r="G35" s="48">
        <f t="shared" si="0"/>
        <v>0.42796213561317359</v>
      </c>
      <c r="H35" s="83">
        <v>2041.5</v>
      </c>
      <c r="I35" s="48">
        <f>(F35-H35)/H35</f>
        <v>6.7760633521104507E-3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1309.0999999999999</v>
      </c>
      <c r="F36" s="83">
        <v>2715.6</v>
      </c>
      <c r="G36" s="55">
        <f t="shared" si="0"/>
        <v>1.0744022610954092</v>
      </c>
      <c r="H36" s="83">
        <v>3333.2</v>
      </c>
      <c r="I36" s="48">
        <f>(F36-H36)/H36</f>
        <v>-0.18528741149645983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25834.37777777778</v>
      </c>
      <c r="F38" s="84">
        <v>46800</v>
      </c>
      <c r="G38" s="45">
        <f t="shared" si="0"/>
        <v>0.8115396624824629</v>
      </c>
      <c r="H38" s="84">
        <v>47600</v>
      </c>
      <c r="I38" s="45">
        <f>(F38-H38)/H38</f>
        <v>-1.680672268907563E-2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15383.559259259258</v>
      </c>
      <c r="F39" s="85">
        <v>28900</v>
      </c>
      <c r="G39" s="51">
        <f t="shared" si="0"/>
        <v>0.87862896439946359</v>
      </c>
      <c r="H39" s="85">
        <v>32600</v>
      </c>
      <c r="I39" s="51">
        <f>(F39-H39)/H39</f>
        <v>-0.11349693251533742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204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2" t="s">
        <v>3</v>
      </c>
      <c r="B12" s="168"/>
      <c r="C12" s="170" t="s">
        <v>0</v>
      </c>
      <c r="D12" s="164" t="s">
        <v>220</v>
      </c>
      <c r="E12" s="172" t="s">
        <v>223</v>
      </c>
      <c r="F12" s="179" t="s">
        <v>186</v>
      </c>
      <c r="G12" s="164" t="s">
        <v>221</v>
      </c>
      <c r="H12" s="181" t="s">
        <v>224</v>
      </c>
      <c r="I12" s="177" t="s">
        <v>196</v>
      </c>
    </row>
    <row r="13" spans="1:9" ht="39.75" customHeight="1" thickBot="1" x14ac:dyDescent="0.25">
      <c r="A13" s="163"/>
      <c r="B13" s="169"/>
      <c r="C13" s="171"/>
      <c r="D13" s="165"/>
      <c r="E13" s="173"/>
      <c r="F13" s="180"/>
      <c r="G13" s="165"/>
      <c r="H13" s="182"/>
      <c r="I13" s="17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1423.8</v>
      </c>
      <c r="E15" s="83">
        <v>1516.6</v>
      </c>
      <c r="F15" s="67">
        <f t="shared" ref="F15:F30" si="0">D15-E15</f>
        <v>-92.799999999999955</v>
      </c>
      <c r="G15" s="42">
        <v>1190.8</v>
      </c>
      <c r="H15" s="66">
        <f>AVERAGE(D15:E15)</f>
        <v>1470.1999999999998</v>
      </c>
      <c r="I15" s="69">
        <f>(H15-G15)/G15</f>
        <v>0.2346321800470271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1938.8888888888889</v>
      </c>
      <c r="E16" s="83">
        <v>2008.2</v>
      </c>
      <c r="F16" s="71">
        <f t="shared" si="0"/>
        <v>-69.311111111111131</v>
      </c>
      <c r="G16" s="46">
        <v>1281.8666666666668</v>
      </c>
      <c r="H16" s="68">
        <f t="shared" ref="H16:H30" si="1">AVERAGE(D16:E16)</f>
        <v>1973.5444444444445</v>
      </c>
      <c r="I16" s="72">
        <f t="shared" ref="I16:I39" si="2">(H16-G16)/G16</f>
        <v>0.53958636710352947</v>
      </c>
    </row>
    <row r="17" spans="1:9" ht="16.5" x14ac:dyDescent="0.3">
      <c r="A17" s="37"/>
      <c r="B17" s="34" t="s">
        <v>6</v>
      </c>
      <c r="C17" s="15" t="s">
        <v>165</v>
      </c>
      <c r="D17" s="47">
        <v>1776.4444444444443</v>
      </c>
      <c r="E17" s="83">
        <v>1791.6</v>
      </c>
      <c r="F17" s="71">
        <f t="shared" si="0"/>
        <v>-15.155555555555566</v>
      </c>
      <c r="G17" s="46">
        <v>1276.1833333333334</v>
      </c>
      <c r="H17" s="68">
        <f t="shared" si="1"/>
        <v>1784.0222222222221</v>
      </c>
      <c r="I17" s="72">
        <f t="shared" si="2"/>
        <v>0.3979356849634107</v>
      </c>
    </row>
    <row r="18" spans="1:9" ht="16.5" x14ac:dyDescent="0.3">
      <c r="A18" s="37"/>
      <c r="B18" s="34" t="s">
        <v>7</v>
      </c>
      <c r="C18" s="15" t="s">
        <v>166</v>
      </c>
      <c r="D18" s="47">
        <v>892.3</v>
      </c>
      <c r="E18" s="83">
        <v>906.6</v>
      </c>
      <c r="F18" s="71">
        <f t="shared" si="0"/>
        <v>-14.300000000000068</v>
      </c>
      <c r="G18" s="46">
        <v>842.13333333333333</v>
      </c>
      <c r="H18" s="68">
        <f t="shared" si="1"/>
        <v>899.45</v>
      </c>
      <c r="I18" s="72">
        <f t="shared" si="2"/>
        <v>6.8061272957568142E-2</v>
      </c>
    </row>
    <row r="19" spans="1:9" ht="16.5" x14ac:dyDescent="0.3">
      <c r="A19" s="37"/>
      <c r="B19" s="34" t="s">
        <v>8</v>
      </c>
      <c r="C19" s="15" t="s">
        <v>167</v>
      </c>
      <c r="D19" s="47">
        <v>4414.4444444444443</v>
      </c>
      <c r="E19" s="83">
        <v>4200</v>
      </c>
      <c r="F19" s="71">
        <f t="shared" si="0"/>
        <v>214.44444444444434</v>
      </c>
      <c r="G19" s="46">
        <v>2549.4666666666672</v>
      </c>
      <c r="H19" s="68">
        <f t="shared" si="1"/>
        <v>4307.2222222222226</v>
      </c>
      <c r="I19" s="72">
        <f t="shared" si="2"/>
        <v>0.68946010494569654</v>
      </c>
    </row>
    <row r="20" spans="1:9" ht="16.5" x14ac:dyDescent="0.3">
      <c r="A20" s="37"/>
      <c r="B20" s="34" t="s">
        <v>9</v>
      </c>
      <c r="C20" s="15" t="s">
        <v>168</v>
      </c>
      <c r="D20" s="47">
        <v>1413.8</v>
      </c>
      <c r="E20" s="83">
        <v>1416.6</v>
      </c>
      <c r="F20" s="71">
        <f t="shared" si="0"/>
        <v>-2.7999999999999545</v>
      </c>
      <c r="G20" s="46">
        <v>1234.7833333333333</v>
      </c>
      <c r="H20" s="68">
        <f t="shared" si="1"/>
        <v>1415.1999999999998</v>
      </c>
      <c r="I20" s="72">
        <f t="shared" si="2"/>
        <v>0.1461120034553969</v>
      </c>
    </row>
    <row r="21" spans="1:9" ht="16.5" x14ac:dyDescent="0.3">
      <c r="A21" s="37"/>
      <c r="B21" s="34" t="s">
        <v>10</v>
      </c>
      <c r="C21" s="15" t="s">
        <v>169</v>
      </c>
      <c r="D21" s="47">
        <v>1719.7777777777778</v>
      </c>
      <c r="E21" s="83">
        <v>1483.2</v>
      </c>
      <c r="F21" s="71">
        <f t="shared" si="0"/>
        <v>236.57777777777778</v>
      </c>
      <c r="G21" s="46">
        <v>1463.3333333333333</v>
      </c>
      <c r="H21" s="68">
        <f t="shared" si="1"/>
        <v>1601.4888888888891</v>
      </c>
      <c r="I21" s="72">
        <f t="shared" si="2"/>
        <v>9.4411541381928796E-2</v>
      </c>
    </row>
    <row r="22" spans="1:9" ht="16.5" x14ac:dyDescent="0.3">
      <c r="A22" s="37"/>
      <c r="B22" s="34" t="s">
        <v>11</v>
      </c>
      <c r="C22" s="15" t="s">
        <v>170</v>
      </c>
      <c r="D22" s="47">
        <v>427.8</v>
      </c>
      <c r="E22" s="83">
        <v>462.5</v>
      </c>
      <c r="F22" s="71">
        <f t="shared" si="0"/>
        <v>-34.699999999999989</v>
      </c>
      <c r="G22" s="46">
        <v>406.56666666666672</v>
      </c>
      <c r="H22" s="68">
        <f t="shared" si="1"/>
        <v>445.15</v>
      </c>
      <c r="I22" s="72">
        <f t="shared" si="2"/>
        <v>9.4900385340657339E-2</v>
      </c>
    </row>
    <row r="23" spans="1:9" ht="16.5" x14ac:dyDescent="0.3">
      <c r="A23" s="37"/>
      <c r="B23" s="34" t="s">
        <v>12</v>
      </c>
      <c r="C23" s="15" t="s">
        <v>171</v>
      </c>
      <c r="D23" s="47">
        <v>487.8</v>
      </c>
      <c r="E23" s="83">
        <v>500</v>
      </c>
      <c r="F23" s="71">
        <f t="shared" si="0"/>
        <v>-12.199999999999989</v>
      </c>
      <c r="G23" s="46">
        <v>455.52500000000003</v>
      </c>
      <c r="H23" s="68">
        <f t="shared" si="1"/>
        <v>493.9</v>
      </c>
      <c r="I23" s="72">
        <f t="shared" si="2"/>
        <v>8.4243455353712624E-2</v>
      </c>
    </row>
    <row r="24" spans="1:9" ht="16.5" x14ac:dyDescent="0.3">
      <c r="A24" s="37"/>
      <c r="B24" s="34" t="s">
        <v>13</v>
      </c>
      <c r="C24" s="15" t="s">
        <v>172</v>
      </c>
      <c r="D24" s="47">
        <v>397.77777777777777</v>
      </c>
      <c r="E24" s="83">
        <v>497.5</v>
      </c>
      <c r="F24" s="71">
        <f t="shared" si="0"/>
        <v>-99.722222222222229</v>
      </c>
      <c r="G24" s="46">
        <v>511.98333333333335</v>
      </c>
      <c r="H24" s="68">
        <f t="shared" si="1"/>
        <v>447.63888888888891</v>
      </c>
      <c r="I24" s="72">
        <f t="shared" si="2"/>
        <v>-0.12567683409833216</v>
      </c>
    </row>
    <row r="25" spans="1:9" ht="16.5" x14ac:dyDescent="0.3">
      <c r="A25" s="37"/>
      <c r="B25" s="34" t="s">
        <v>14</v>
      </c>
      <c r="C25" s="15" t="s">
        <v>173</v>
      </c>
      <c r="D25" s="47">
        <v>542.79999999999995</v>
      </c>
      <c r="E25" s="83">
        <v>511.5</v>
      </c>
      <c r="F25" s="71">
        <f t="shared" si="0"/>
        <v>31.299999999999955</v>
      </c>
      <c r="G25" s="46">
        <v>517.4</v>
      </c>
      <c r="H25" s="68">
        <f t="shared" si="1"/>
        <v>527.15</v>
      </c>
      <c r="I25" s="72">
        <f t="shared" si="2"/>
        <v>1.884422110552764E-2</v>
      </c>
    </row>
    <row r="26" spans="1:9" ht="16.5" x14ac:dyDescent="0.3">
      <c r="A26" s="37"/>
      <c r="B26" s="34" t="s">
        <v>15</v>
      </c>
      <c r="C26" s="15" t="s">
        <v>174</v>
      </c>
      <c r="D26" s="47">
        <v>1200</v>
      </c>
      <c r="E26" s="83">
        <v>1191.5</v>
      </c>
      <c r="F26" s="71">
        <f t="shared" si="0"/>
        <v>8.5</v>
      </c>
      <c r="G26" s="46">
        <v>1224.3416666666667</v>
      </c>
      <c r="H26" s="68">
        <f t="shared" si="1"/>
        <v>1195.75</v>
      </c>
      <c r="I26" s="72">
        <f t="shared" si="2"/>
        <v>-2.335268613744804E-2</v>
      </c>
    </row>
    <row r="27" spans="1:9" ht="16.5" x14ac:dyDescent="0.3">
      <c r="A27" s="37"/>
      <c r="B27" s="34" t="s">
        <v>16</v>
      </c>
      <c r="C27" s="15" t="s">
        <v>175</v>
      </c>
      <c r="D27" s="47">
        <v>511.44444444444446</v>
      </c>
      <c r="E27" s="83">
        <v>497.5</v>
      </c>
      <c r="F27" s="71">
        <f t="shared" si="0"/>
        <v>13.944444444444457</v>
      </c>
      <c r="G27" s="46">
        <v>472.4</v>
      </c>
      <c r="H27" s="68">
        <f t="shared" si="1"/>
        <v>504.47222222222223</v>
      </c>
      <c r="I27" s="72">
        <f t="shared" si="2"/>
        <v>6.7892087684636435E-2</v>
      </c>
    </row>
    <row r="28" spans="1:9" ht="16.5" x14ac:dyDescent="0.3">
      <c r="A28" s="37"/>
      <c r="B28" s="34" t="s">
        <v>17</v>
      </c>
      <c r="C28" s="15" t="s">
        <v>176</v>
      </c>
      <c r="D28" s="47">
        <v>1331</v>
      </c>
      <c r="E28" s="83">
        <v>1395.75</v>
      </c>
      <c r="F28" s="71">
        <f t="shared" si="0"/>
        <v>-64.75</v>
      </c>
      <c r="G28" s="46">
        <v>992.4666666666667</v>
      </c>
      <c r="H28" s="68">
        <f t="shared" si="1"/>
        <v>1363.375</v>
      </c>
      <c r="I28" s="72">
        <f t="shared" si="2"/>
        <v>0.37372371868072812</v>
      </c>
    </row>
    <row r="29" spans="1:9" ht="16.5" x14ac:dyDescent="0.3">
      <c r="A29" s="37"/>
      <c r="B29" s="34" t="s">
        <v>18</v>
      </c>
      <c r="C29" s="15" t="s">
        <v>177</v>
      </c>
      <c r="D29" s="47">
        <v>2564.1111111111113</v>
      </c>
      <c r="E29" s="83">
        <v>2447.75</v>
      </c>
      <c r="F29" s="71">
        <f t="shared" si="0"/>
        <v>116.36111111111131</v>
      </c>
      <c r="G29" s="46">
        <v>1348.3083333333334</v>
      </c>
      <c r="H29" s="68">
        <f t="shared" si="1"/>
        <v>2505.9305555555557</v>
      </c>
      <c r="I29" s="72">
        <f t="shared" si="2"/>
        <v>0.85857380956795659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1691.8</v>
      </c>
      <c r="E30" s="94">
        <v>1694.1</v>
      </c>
      <c r="F30" s="74">
        <f t="shared" si="0"/>
        <v>-2.2999999999999545</v>
      </c>
      <c r="G30" s="49">
        <v>1038.1833333333334</v>
      </c>
      <c r="H30" s="106">
        <f t="shared" si="1"/>
        <v>1692.9499999999998</v>
      </c>
      <c r="I30" s="75">
        <f t="shared" si="2"/>
        <v>0.63068501067569926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3919.7777777777778</v>
      </c>
      <c r="E32" s="83">
        <v>4000</v>
      </c>
      <c r="F32" s="67">
        <f>D32-E32</f>
        <v>-80.222222222222172</v>
      </c>
      <c r="G32" s="54">
        <v>2296.7916666666665</v>
      </c>
      <c r="H32" s="68">
        <f>AVERAGE(D32:E32)</f>
        <v>3959.8888888888887</v>
      </c>
      <c r="I32" s="78">
        <f t="shared" si="2"/>
        <v>0.72409580997647682</v>
      </c>
    </row>
    <row r="33" spans="1:9" ht="16.5" x14ac:dyDescent="0.3">
      <c r="A33" s="37"/>
      <c r="B33" s="34" t="s">
        <v>27</v>
      </c>
      <c r="C33" s="15" t="s">
        <v>180</v>
      </c>
      <c r="D33" s="47">
        <v>3984.75</v>
      </c>
      <c r="E33" s="83">
        <v>3958.25</v>
      </c>
      <c r="F33" s="79">
        <f>D33-E33</f>
        <v>26.5</v>
      </c>
      <c r="G33" s="46">
        <v>2181.4583333333335</v>
      </c>
      <c r="H33" s="68">
        <f>AVERAGE(D33:E33)</f>
        <v>3971.5</v>
      </c>
      <c r="I33" s="72">
        <f t="shared" si="2"/>
        <v>0.82057110113647203</v>
      </c>
    </row>
    <row r="34" spans="1:9" ht="16.5" x14ac:dyDescent="0.3">
      <c r="A34" s="37"/>
      <c r="B34" s="39" t="s">
        <v>28</v>
      </c>
      <c r="C34" s="15" t="s">
        <v>181</v>
      </c>
      <c r="D34" s="47">
        <v>3163.8</v>
      </c>
      <c r="E34" s="83">
        <v>2900.6</v>
      </c>
      <c r="F34" s="71">
        <f>D34-E34</f>
        <v>263.20000000000027</v>
      </c>
      <c r="G34" s="46">
        <v>1850.832142857143</v>
      </c>
      <c r="H34" s="68">
        <f>AVERAGE(D34:E34)</f>
        <v>3032.2</v>
      </c>
      <c r="I34" s="72">
        <f t="shared" si="2"/>
        <v>0.63829011274851244</v>
      </c>
    </row>
    <row r="35" spans="1:9" ht="16.5" x14ac:dyDescent="0.3">
      <c r="A35" s="37"/>
      <c r="B35" s="34" t="s">
        <v>29</v>
      </c>
      <c r="C35" s="15" t="s">
        <v>182</v>
      </c>
      <c r="D35" s="47">
        <v>2329.75</v>
      </c>
      <c r="E35" s="83">
        <v>2055.3333333333335</v>
      </c>
      <c r="F35" s="79">
        <f>D35-E35</f>
        <v>274.41666666666652</v>
      </c>
      <c r="G35" s="46">
        <v>1439.3472222222222</v>
      </c>
      <c r="H35" s="68">
        <f>AVERAGE(D35:E35)</f>
        <v>2192.541666666667</v>
      </c>
      <c r="I35" s="72">
        <f t="shared" si="2"/>
        <v>0.5232889137629908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3528.8</v>
      </c>
      <c r="E36" s="83">
        <v>2715.6</v>
      </c>
      <c r="F36" s="71">
        <f>D36-E36</f>
        <v>813.20000000000027</v>
      </c>
      <c r="G36" s="49">
        <v>1309.0999999999999</v>
      </c>
      <c r="H36" s="68">
        <f>AVERAGE(D36:E36)</f>
        <v>3122.2</v>
      </c>
      <c r="I36" s="80">
        <f t="shared" si="2"/>
        <v>1.3849973264074555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48932</v>
      </c>
      <c r="E38" s="84">
        <v>46800</v>
      </c>
      <c r="F38" s="67">
        <f>D38-E38</f>
        <v>2132</v>
      </c>
      <c r="G38" s="46">
        <v>25834.37777777778</v>
      </c>
      <c r="H38" s="67">
        <f>AVERAGE(D38:E38)</f>
        <v>47866</v>
      </c>
      <c r="I38" s="78">
        <f t="shared" si="2"/>
        <v>0.852802510350119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31484.75</v>
      </c>
      <c r="E39" s="85">
        <v>28900</v>
      </c>
      <c r="F39" s="74">
        <f>D39-E39</f>
        <v>2584.75</v>
      </c>
      <c r="G39" s="46">
        <v>15383.559259259258</v>
      </c>
      <c r="H39" s="81">
        <f>AVERAGE(D39:E39)</f>
        <v>30192.375</v>
      </c>
      <c r="I39" s="75">
        <f t="shared" si="2"/>
        <v>0.96263910654014728</v>
      </c>
    </row>
    <row r="40" spans="1:9" ht="15.75" customHeight="1" thickBot="1" x14ac:dyDescent="0.25">
      <c r="A40" s="174"/>
      <c r="B40" s="175"/>
      <c r="C40" s="176"/>
      <c r="D40" s="86">
        <f>SUM(D15:D39)</f>
        <v>120077.61666666667</v>
      </c>
      <c r="E40" s="86">
        <f>SUM(E15:E39)</f>
        <v>113850.68333333333</v>
      </c>
      <c r="F40" s="86">
        <f>SUM(F15:F39)</f>
        <v>6226.9333333333343</v>
      </c>
      <c r="G40" s="86">
        <f>SUM(G15:G39)</f>
        <v>67101.208068783075</v>
      </c>
      <c r="H40" s="86">
        <f>AVERAGE(D40:E40)</f>
        <v>116964.15</v>
      </c>
      <c r="I40" s="75">
        <f>(H40-G40)/G40</f>
        <v>0.74310050990593468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2" t="s">
        <v>3</v>
      </c>
      <c r="B13" s="168"/>
      <c r="C13" s="170" t="s">
        <v>0</v>
      </c>
      <c r="D13" s="164" t="s">
        <v>23</v>
      </c>
      <c r="E13" s="164" t="s">
        <v>221</v>
      </c>
      <c r="F13" s="181" t="s">
        <v>224</v>
      </c>
      <c r="G13" s="164" t="s">
        <v>197</v>
      </c>
      <c r="H13" s="181" t="s">
        <v>219</v>
      </c>
      <c r="I13" s="164" t="s">
        <v>187</v>
      </c>
    </row>
    <row r="14" spans="1:9" ht="33.75" customHeight="1" thickBot="1" x14ac:dyDescent="0.25">
      <c r="A14" s="163"/>
      <c r="B14" s="169"/>
      <c r="C14" s="171"/>
      <c r="D14" s="184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1190.8</v>
      </c>
      <c r="F16" s="42">
        <v>1470.1999999999998</v>
      </c>
      <c r="G16" s="21">
        <f>(F16-E16)/E16</f>
        <v>0.2346321800470271</v>
      </c>
      <c r="H16" s="42">
        <v>1904.9</v>
      </c>
      <c r="I16" s="21">
        <f>(F16-H16)/H16</f>
        <v>-0.22820095543073141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1281.8666666666668</v>
      </c>
      <c r="F17" s="46">
        <v>1973.5444444444445</v>
      </c>
      <c r="G17" s="21">
        <f t="shared" ref="G17:G80" si="0">(F17-E17)/E17</f>
        <v>0.53958636710352947</v>
      </c>
      <c r="H17" s="46">
        <v>2010.9333333333334</v>
      </c>
      <c r="I17" s="21">
        <f>(F17-H17)/H17</f>
        <v>-1.8592803783759902E-2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1276.1833333333334</v>
      </c>
      <c r="F18" s="46">
        <v>1784.0222222222221</v>
      </c>
      <c r="G18" s="21">
        <f t="shared" si="0"/>
        <v>0.3979356849634107</v>
      </c>
      <c r="H18" s="46">
        <v>1941.4888888888891</v>
      </c>
      <c r="I18" s="21">
        <f t="shared" ref="I18:I31" si="1">(F18-H18)/H18</f>
        <v>-8.1106138473336739E-2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842.13333333333333</v>
      </c>
      <c r="F19" s="46">
        <v>899.45</v>
      </c>
      <c r="G19" s="21">
        <f t="shared" si="0"/>
        <v>6.8061272957568142E-2</v>
      </c>
      <c r="H19" s="46">
        <v>853.65</v>
      </c>
      <c r="I19" s="21">
        <f t="shared" si="1"/>
        <v>5.3651965091079563E-2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2549.4666666666672</v>
      </c>
      <c r="F20" s="46">
        <v>4307.2222222222226</v>
      </c>
      <c r="G20" s="21">
        <f>(F20-E20)/E20</f>
        <v>0.68946010494569654</v>
      </c>
      <c r="H20" s="46">
        <v>3546.5555555555557</v>
      </c>
      <c r="I20" s="21">
        <f t="shared" si="1"/>
        <v>0.21448040352141365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1234.7833333333333</v>
      </c>
      <c r="F21" s="46">
        <v>1415.1999999999998</v>
      </c>
      <c r="G21" s="21">
        <f t="shared" si="0"/>
        <v>0.1461120034553969</v>
      </c>
      <c r="H21" s="46">
        <v>1495.1999999999998</v>
      </c>
      <c r="I21" s="21">
        <f t="shared" si="1"/>
        <v>-5.3504547886570365E-2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1463.3333333333333</v>
      </c>
      <c r="F22" s="46">
        <v>1601.4888888888891</v>
      </c>
      <c r="G22" s="21">
        <f t="shared" si="0"/>
        <v>9.4411541381928796E-2</v>
      </c>
      <c r="H22" s="46">
        <v>1641.0444444444445</v>
      </c>
      <c r="I22" s="21">
        <f t="shared" si="1"/>
        <v>-2.4103890476254882E-2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406.56666666666672</v>
      </c>
      <c r="F23" s="46">
        <v>445.15</v>
      </c>
      <c r="G23" s="21">
        <f t="shared" si="0"/>
        <v>9.4900385340657339E-2</v>
      </c>
      <c r="H23" s="46">
        <v>445.15</v>
      </c>
      <c r="I23" s="21">
        <f t="shared" si="1"/>
        <v>0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455.52500000000003</v>
      </c>
      <c r="F24" s="46">
        <v>493.9</v>
      </c>
      <c r="G24" s="21">
        <f t="shared" si="0"/>
        <v>8.4243455353712624E-2</v>
      </c>
      <c r="H24" s="46">
        <v>458.9</v>
      </c>
      <c r="I24" s="21">
        <f t="shared" si="1"/>
        <v>7.6269339725430374E-2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511.98333333333335</v>
      </c>
      <c r="F25" s="46">
        <v>447.63888888888891</v>
      </c>
      <c r="G25" s="21">
        <f t="shared" si="0"/>
        <v>-0.12567683409833216</v>
      </c>
      <c r="H25" s="46">
        <v>446.5</v>
      </c>
      <c r="I25" s="21">
        <f t="shared" si="1"/>
        <v>2.5507029986313865E-3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517.4</v>
      </c>
      <c r="F26" s="46">
        <v>527.15</v>
      </c>
      <c r="G26" s="21">
        <f t="shared" si="0"/>
        <v>1.884422110552764E-2</v>
      </c>
      <c r="H26" s="46">
        <v>485.15</v>
      </c>
      <c r="I26" s="21">
        <f t="shared" si="1"/>
        <v>8.6571163557662589E-2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1224.3416666666667</v>
      </c>
      <c r="F27" s="46">
        <v>1195.75</v>
      </c>
      <c r="G27" s="21">
        <f t="shared" si="0"/>
        <v>-2.335268613744804E-2</v>
      </c>
      <c r="H27" s="46">
        <v>1300.8</v>
      </c>
      <c r="I27" s="21">
        <f t="shared" si="1"/>
        <v>-8.0757995079950767E-2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472.4</v>
      </c>
      <c r="F28" s="46">
        <v>504.47222222222223</v>
      </c>
      <c r="G28" s="21">
        <f t="shared" si="0"/>
        <v>6.7892087684636435E-2</v>
      </c>
      <c r="H28" s="46">
        <v>466.4</v>
      </c>
      <c r="I28" s="21">
        <f t="shared" si="1"/>
        <v>8.1629979035639483E-2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992.4666666666667</v>
      </c>
      <c r="F29" s="46">
        <v>1363.375</v>
      </c>
      <c r="G29" s="21">
        <f t="shared" si="0"/>
        <v>0.37372371868072812</v>
      </c>
      <c r="H29" s="46">
        <v>1387.9</v>
      </c>
      <c r="I29" s="21">
        <f t="shared" si="1"/>
        <v>-1.7670581453995308E-2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1348.3083333333334</v>
      </c>
      <c r="F30" s="46">
        <v>2505.9305555555557</v>
      </c>
      <c r="G30" s="21">
        <f t="shared" si="0"/>
        <v>0.85857380956795659</v>
      </c>
      <c r="H30" s="46">
        <v>2458.4444444444443</v>
      </c>
      <c r="I30" s="21">
        <f t="shared" si="1"/>
        <v>1.9315511163337334E-2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1038.1833333333334</v>
      </c>
      <c r="F31" s="49">
        <v>1692.9499999999998</v>
      </c>
      <c r="G31" s="23">
        <f t="shared" si="0"/>
        <v>0.63068501067569926</v>
      </c>
      <c r="H31" s="49">
        <v>1695.9</v>
      </c>
      <c r="I31" s="23">
        <f t="shared" si="1"/>
        <v>-1.7394893566839275E-3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2296.7916666666665</v>
      </c>
      <c r="F33" s="54">
        <v>3959.8888888888887</v>
      </c>
      <c r="G33" s="21">
        <f t="shared" si="0"/>
        <v>0.72409580997647682</v>
      </c>
      <c r="H33" s="54">
        <v>3857.7000000000003</v>
      </c>
      <c r="I33" s="21">
        <f>(F33-H33)/H33</f>
        <v>2.6489589363840736E-2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2181.4583333333335</v>
      </c>
      <c r="F34" s="46">
        <v>3971.5</v>
      </c>
      <c r="G34" s="21">
        <f t="shared" si="0"/>
        <v>0.82057110113647203</v>
      </c>
      <c r="H34" s="46">
        <v>4280</v>
      </c>
      <c r="I34" s="21">
        <f>(F34-H34)/H34</f>
        <v>-7.2079439252336452E-2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1850.832142857143</v>
      </c>
      <c r="F35" s="46">
        <v>3032.2</v>
      </c>
      <c r="G35" s="21">
        <f t="shared" si="0"/>
        <v>0.63829011274851244</v>
      </c>
      <c r="H35" s="46">
        <v>2829.5277777777778</v>
      </c>
      <c r="I35" s="21">
        <f>(F35-H35)/H35</f>
        <v>7.162757821780226E-2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1439.3472222222222</v>
      </c>
      <c r="F36" s="46">
        <v>2192.541666666667</v>
      </c>
      <c r="G36" s="21">
        <f t="shared" si="0"/>
        <v>0.5232889137629908</v>
      </c>
      <c r="H36" s="46">
        <v>2249.1785714285716</v>
      </c>
      <c r="I36" s="21">
        <f>(F36-H36)/H36</f>
        <v>-2.5181150790500158E-2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1309.0999999999999</v>
      </c>
      <c r="F37" s="49">
        <v>3122.2</v>
      </c>
      <c r="G37" s="23">
        <f t="shared" si="0"/>
        <v>1.3849973264074555</v>
      </c>
      <c r="H37" s="49">
        <v>3479</v>
      </c>
      <c r="I37" s="23">
        <f>(F37-H37)/H37</f>
        <v>-0.10255820638114406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25834.37777777778</v>
      </c>
      <c r="F39" s="46">
        <v>47866</v>
      </c>
      <c r="G39" s="21">
        <f t="shared" si="0"/>
        <v>0.852802510350119</v>
      </c>
      <c r="H39" s="46">
        <v>48266</v>
      </c>
      <c r="I39" s="21">
        <f t="shared" ref="I39:I44" si="2">(F39-H39)/H39</f>
        <v>-8.2874072846310029E-3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15383.559259259258</v>
      </c>
      <c r="F40" s="46">
        <v>30192.375</v>
      </c>
      <c r="G40" s="21">
        <f t="shared" si="0"/>
        <v>0.96263910654014728</v>
      </c>
      <c r="H40" s="46">
        <v>32042.375</v>
      </c>
      <c r="I40" s="21">
        <f t="shared" si="2"/>
        <v>-5.7736044846862941E-2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11150.166666666666</v>
      </c>
      <c r="F41" s="57">
        <v>26291</v>
      </c>
      <c r="G41" s="21">
        <f t="shared" si="0"/>
        <v>1.3579019745594239</v>
      </c>
      <c r="H41" s="57">
        <v>26291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5992.9833333333336</v>
      </c>
      <c r="F42" s="47">
        <v>6450</v>
      </c>
      <c r="G42" s="21">
        <f t="shared" si="0"/>
        <v>7.6258624669405015E-2</v>
      </c>
      <c r="H42" s="47">
        <v>6270</v>
      </c>
      <c r="I42" s="21">
        <f t="shared" si="2"/>
        <v>2.8708133971291867E-2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20700</v>
      </c>
      <c r="G43" s="21">
        <f t="shared" si="0"/>
        <v>1.0749799518845229</v>
      </c>
      <c r="H43" s="47">
        <v>20700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13051.388888888891</v>
      </c>
      <c r="F44" s="50">
        <v>18695</v>
      </c>
      <c r="G44" s="31">
        <f t="shared" si="0"/>
        <v>0.43241460040438418</v>
      </c>
      <c r="H44" s="50">
        <v>18695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5225.5555555555557</v>
      </c>
      <c r="F46" s="43">
        <v>10355.333333333334</v>
      </c>
      <c r="G46" s="21">
        <f t="shared" si="0"/>
        <v>0.98167127365511386</v>
      </c>
      <c r="H46" s="43">
        <v>10433.111111111111</v>
      </c>
      <c r="I46" s="21">
        <f t="shared" ref="I46:I51" si="3">(F46-H46)/H46</f>
        <v>-7.4548978678991712E-3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7343.333333333333</v>
      </c>
      <c r="G47" s="21">
        <f t="shared" si="0"/>
        <v>0.21672373798740749</v>
      </c>
      <c r="H47" s="47">
        <v>7315.5555555555557</v>
      </c>
      <c r="I47" s="21">
        <f t="shared" si="3"/>
        <v>3.7970838396111234E-3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19035.476190476191</v>
      </c>
      <c r="F48" s="47">
        <v>25930</v>
      </c>
      <c r="G48" s="21">
        <f t="shared" si="0"/>
        <v>0.36219339829141073</v>
      </c>
      <c r="H48" s="47">
        <v>25930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19284.017500000002</v>
      </c>
      <c r="F49" s="47">
        <v>39830.6</v>
      </c>
      <c r="G49" s="21">
        <f t="shared" si="0"/>
        <v>1.0654720936651294</v>
      </c>
      <c r="H49" s="47">
        <v>39830.6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2260</v>
      </c>
      <c r="F50" s="47">
        <v>3927</v>
      </c>
      <c r="G50" s="21">
        <f t="shared" si="0"/>
        <v>0.73761061946902651</v>
      </c>
      <c r="H50" s="47">
        <v>3857</v>
      </c>
      <c r="I50" s="21">
        <f t="shared" si="3"/>
        <v>1.8148820326678767E-2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27864.333333333332</v>
      </c>
      <c r="F51" s="50">
        <v>55055.888888888891</v>
      </c>
      <c r="G51" s="31">
        <f t="shared" si="0"/>
        <v>0.97585523508746763</v>
      </c>
      <c r="H51" s="50">
        <v>59278.111111111109</v>
      </c>
      <c r="I51" s="31">
        <f t="shared" si="3"/>
        <v>-7.1227340802207245E-2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5275</v>
      </c>
      <c r="G53" s="22">
        <f t="shared" si="0"/>
        <v>0.40666666666666668</v>
      </c>
      <c r="H53" s="66">
        <v>5275</v>
      </c>
      <c r="I53" s="22">
        <f t="shared" ref="I53:I61" si="4">(F53-H53)/H53</f>
        <v>0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3608.2857142857142</v>
      </c>
      <c r="F54" s="70">
        <v>11247.5</v>
      </c>
      <c r="G54" s="21">
        <f t="shared" si="0"/>
        <v>2.1171312059545491</v>
      </c>
      <c r="H54" s="70">
        <v>11247.5</v>
      </c>
      <c r="I54" s="21">
        <f t="shared" si="4"/>
        <v>0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2883.75</v>
      </c>
      <c r="F55" s="70">
        <v>6631.25</v>
      </c>
      <c r="G55" s="21">
        <f t="shared" si="0"/>
        <v>1.2995231902904205</v>
      </c>
      <c r="H55" s="70">
        <v>7208.333333333333</v>
      </c>
      <c r="I55" s="21">
        <f t="shared" si="4"/>
        <v>-8.0057803468208052E-2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4700</v>
      </c>
      <c r="F56" s="70">
        <v>7716</v>
      </c>
      <c r="G56" s="21">
        <f t="shared" si="0"/>
        <v>0.64170212765957446</v>
      </c>
      <c r="H56" s="70">
        <v>7999</v>
      </c>
      <c r="I56" s="21">
        <f t="shared" si="4"/>
        <v>-3.5379422427803474E-2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2028</v>
      </c>
      <c r="F57" s="104">
        <v>4505</v>
      </c>
      <c r="G57" s="21">
        <f t="shared" si="0"/>
        <v>1.2214003944773175</v>
      </c>
      <c r="H57" s="104">
        <v>4505</v>
      </c>
      <c r="I57" s="21">
        <f t="shared" si="4"/>
        <v>0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4151.2</v>
      </c>
      <c r="F58" s="50">
        <v>10478.666666666666</v>
      </c>
      <c r="G58" s="29">
        <f t="shared" si="0"/>
        <v>1.5242500160596133</v>
      </c>
      <c r="H58" s="50">
        <v>10345.333333333334</v>
      </c>
      <c r="I58" s="29">
        <f t="shared" si="4"/>
        <v>1.288825879623651E-2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4449.666666666667</v>
      </c>
      <c r="F59" s="68">
        <v>9163.2444444444463</v>
      </c>
      <c r="G59" s="21">
        <f t="shared" si="0"/>
        <v>1.0593103103852977</v>
      </c>
      <c r="H59" s="68">
        <v>9291.0222222222237</v>
      </c>
      <c r="I59" s="21">
        <f t="shared" si="4"/>
        <v>-1.3752822318319192E-2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4822.5</v>
      </c>
      <c r="F60" s="70">
        <v>11200</v>
      </c>
      <c r="G60" s="21">
        <f t="shared" si="0"/>
        <v>1.3224468636599274</v>
      </c>
      <c r="H60" s="70">
        <v>10950</v>
      </c>
      <c r="I60" s="21">
        <f t="shared" si="4"/>
        <v>2.2831050228310501E-2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21528.63095238095</v>
      </c>
      <c r="F61" s="73">
        <v>41620</v>
      </c>
      <c r="G61" s="29">
        <f t="shared" si="0"/>
        <v>0.93323951216679912</v>
      </c>
      <c r="H61" s="73">
        <v>47730</v>
      </c>
      <c r="I61" s="29">
        <f t="shared" si="4"/>
        <v>-0.12801173266289545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6410.166666666667</v>
      </c>
      <c r="F63" s="54">
        <v>16191</v>
      </c>
      <c r="G63" s="21">
        <f t="shared" si="0"/>
        <v>1.5258313616390626</v>
      </c>
      <c r="H63" s="54">
        <v>15872.222222222223</v>
      </c>
      <c r="I63" s="21">
        <f t="shared" ref="I63:I74" si="5">(F63-H63)/H63</f>
        <v>2.0084004200209983E-2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46526.857142857138</v>
      </c>
      <c r="F64" s="46">
        <v>52274</v>
      </c>
      <c r="G64" s="21">
        <f t="shared" si="0"/>
        <v>0.12352312642774693</v>
      </c>
      <c r="H64" s="46">
        <v>51681.142857142855</v>
      </c>
      <c r="I64" s="21">
        <f t="shared" si="5"/>
        <v>1.1471440260056209E-2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10700</v>
      </c>
      <c r="F65" s="46">
        <v>28325.375</v>
      </c>
      <c r="G65" s="21">
        <f t="shared" si="0"/>
        <v>1.6472313084112149</v>
      </c>
      <c r="H65" s="46">
        <v>27874.125</v>
      </c>
      <c r="I65" s="21">
        <f t="shared" si="5"/>
        <v>1.6188848977322159E-2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7579</v>
      </c>
      <c r="F66" s="46">
        <v>15220.375</v>
      </c>
      <c r="G66" s="21">
        <f t="shared" si="0"/>
        <v>1.0082299775696002</v>
      </c>
      <c r="H66" s="46">
        <v>15220.375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3737.3333333333335</v>
      </c>
      <c r="F67" s="46">
        <v>8742</v>
      </c>
      <c r="G67" s="21">
        <f t="shared" si="0"/>
        <v>1.3391009632536566</v>
      </c>
      <c r="H67" s="46">
        <v>9329</v>
      </c>
      <c r="I67" s="21">
        <f t="shared" si="5"/>
        <v>-6.2922070961517848E-2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3016</v>
      </c>
      <c r="F68" s="58">
        <v>8482</v>
      </c>
      <c r="G68" s="31">
        <f t="shared" si="0"/>
        <v>1.8123342175066313</v>
      </c>
      <c r="H68" s="58">
        <v>8570</v>
      </c>
      <c r="I68" s="31">
        <f t="shared" si="5"/>
        <v>-1.0268378063010501E-2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3868.5</v>
      </c>
      <c r="F70" s="43">
        <v>7757.5714285714284</v>
      </c>
      <c r="G70" s="21">
        <f t="shared" si="0"/>
        <v>1.0053176757325653</v>
      </c>
      <c r="H70" s="43">
        <v>7311.8571428571431</v>
      </c>
      <c r="I70" s="21">
        <f t="shared" si="5"/>
        <v>6.0957739874567672E-2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2742.25</v>
      </c>
      <c r="F71" s="47">
        <v>4803.2857142857147</v>
      </c>
      <c r="G71" s="21">
        <f t="shared" si="0"/>
        <v>0.75158563744578888</v>
      </c>
      <c r="H71" s="47">
        <v>5030.7142857142853</v>
      </c>
      <c r="I71" s="21">
        <f t="shared" si="5"/>
        <v>-4.5208007951157023E-2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1313.125</v>
      </c>
      <c r="F72" s="47">
        <v>2033.3333333333333</v>
      </c>
      <c r="G72" s="21">
        <f t="shared" si="0"/>
        <v>0.54846898302395675</v>
      </c>
      <c r="H72" s="47">
        <v>2009.1666666666667</v>
      </c>
      <c r="I72" s="21">
        <f t="shared" si="5"/>
        <v>1.2028204064703367E-2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2284.1269841269841</v>
      </c>
      <c r="F73" s="47">
        <v>3860</v>
      </c>
      <c r="G73" s="21">
        <f t="shared" si="0"/>
        <v>0.68992355802640726</v>
      </c>
      <c r="H73" s="47">
        <v>3849.1666666666665</v>
      </c>
      <c r="I73" s="21">
        <f t="shared" si="5"/>
        <v>2.8144620047629754E-3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1620.6111111111113</v>
      </c>
      <c r="F74" s="50">
        <v>3854.7777777777778</v>
      </c>
      <c r="G74" s="21">
        <f t="shared" si="0"/>
        <v>1.3785951801446639</v>
      </c>
      <c r="H74" s="50">
        <v>3808.1111111111113</v>
      </c>
      <c r="I74" s="21">
        <f t="shared" si="5"/>
        <v>1.22545443935459E-2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3321.6666666666665</v>
      </c>
      <c r="G76" s="22">
        <f t="shared" si="0"/>
        <v>1.2777142857142858</v>
      </c>
      <c r="H76" s="43">
        <v>3225</v>
      </c>
      <c r="I76" s="22">
        <f t="shared" ref="I76:I82" si="6">(F76-H76)/H76</f>
        <v>2.9974160206718298E-2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1182.037037037037</v>
      </c>
      <c r="F77" s="32">
        <v>2597.1875</v>
      </c>
      <c r="G77" s="21">
        <f t="shared" si="0"/>
        <v>1.1972133009556636</v>
      </c>
      <c r="H77" s="32">
        <v>2597.1875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919.03703703703707</v>
      </c>
      <c r="F78" s="47">
        <v>1603.8333333333333</v>
      </c>
      <c r="G78" s="21">
        <f t="shared" si="0"/>
        <v>0.7451237204803739</v>
      </c>
      <c r="H78" s="47">
        <v>1723</v>
      </c>
      <c r="I78" s="21">
        <f t="shared" si="6"/>
        <v>-6.9162313793770594E-2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1504.4666666666665</v>
      </c>
      <c r="F79" s="47">
        <v>2572.5555555555557</v>
      </c>
      <c r="G79" s="21">
        <f t="shared" si="0"/>
        <v>0.70994520021860863</v>
      </c>
      <c r="H79" s="47">
        <v>2462.5555555555557</v>
      </c>
      <c r="I79" s="21">
        <f t="shared" si="6"/>
        <v>4.4669042999593914E-2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1932.9666666666665</v>
      </c>
      <c r="F80" s="61">
        <v>2890.25</v>
      </c>
      <c r="G80" s="21">
        <f t="shared" si="0"/>
        <v>0.49524047664212195</v>
      </c>
      <c r="H80" s="61">
        <v>2857.5</v>
      </c>
      <c r="I80" s="21">
        <f t="shared" si="6"/>
        <v>1.1461067366579177E-2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9999</v>
      </c>
      <c r="G81" s="21">
        <f>(F81-E81)/E81</f>
        <v>0.1235673084126151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3922.9666666666672</v>
      </c>
      <c r="F82" s="50">
        <v>5935.333333333333</v>
      </c>
      <c r="G82" s="23">
        <f>(F82-E82)/E82</f>
        <v>0.51297062597184073</v>
      </c>
      <c r="H82" s="50">
        <v>5943.333333333333</v>
      </c>
      <c r="I82" s="23">
        <f t="shared" si="6"/>
        <v>-1.3460459899046551E-3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5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2" t="s">
        <v>3</v>
      </c>
      <c r="B13" s="168"/>
      <c r="C13" s="185" t="s">
        <v>0</v>
      </c>
      <c r="D13" s="187" t="s">
        <v>23</v>
      </c>
      <c r="E13" s="164" t="s">
        <v>221</v>
      </c>
      <c r="F13" s="181" t="s">
        <v>224</v>
      </c>
      <c r="G13" s="164" t="s">
        <v>197</v>
      </c>
      <c r="H13" s="181" t="s">
        <v>219</v>
      </c>
      <c r="I13" s="164" t="s">
        <v>187</v>
      </c>
    </row>
    <row r="14" spans="1:9" ht="38.25" customHeight="1" thickBot="1" x14ac:dyDescent="0.25">
      <c r="A14" s="163"/>
      <c r="B14" s="169"/>
      <c r="C14" s="186"/>
      <c r="D14" s="188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1190.8</v>
      </c>
      <c r="F16" s="42">
        <v>1470.1999999999998</v>
      </c>
      <c r="G16" s="21">
        <f>(F16-E16)/E16</f>
        <v>0.2346321800470271</v>
      </c>
      <c r="H16" s="42">
        <v>1904.9</v>
      </c>
      <c r="I16" s="21">
        <f>(F16-H16)/H16</f>
        <v>-0.22820095543073141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1276.1833333333334</v>
      </c>
      <c r="F17" s="46">
        <v>1784.0222222222221</v>
      </c>
      <c r="G17" s="21">
        <f>(F17-E17)/E17</f>
        <v>0.3979356849634107</v>
      </c>
      <c r="H17" s="46">
        <v>1941.4888888888891</v>
      </c>
      <c r="I17" s="21">
        <f>(F17-H17)/H17</f>
        <v>-8.1106138473336739E-2</v>
      </c>
    </row>
    <row r="18" spans="1:9" ht="16.5" x14ac:dyDescent="0.3">
      <c r="A18" s="37"/>
      <c r="B18" s="34" t="s">
        <v>15</v>
      </c>
      <c r="C18" s="15" t="s">
        <v>95</v>
      </c>
      <c r="D18" s="11" t="s">
        <v>82</v>
      </c>
      <c r="E18" s="46">
        <v>1224.3416666666667</v>
      </c>
      <c r="F18" s="46">
        <v>1195.75</v>
      </c>
      <c r="G18" s="21">
        <f>(F18-E18)/E18</f>
        <v>-2.335268613744804E-2</v>
      </c>
      <c r="H18" s="46">
        <v>1300.8</v>
      </c>
      <c r="I18" s="21">
        <f>(F18-H18)/H18</f>
        <v>-8.0757995079950767E-2</v>
      </c>
    </row>
    <row r="19" spans="1:9" ht="16.5" x14ac:dyDescent="0.3">
      <c r="A19" s="37"/>
      <c r="B19" s="34" t="s">
        <v>9</v>
      </c>
      <c r="C19" s="15" t="s">
        <v>88</v>
      </c>
      <c r="D19" s="11" t="s">
        <v>161</v>
      </c>
      <c r="E19" s="46">
        <v>1234.7833333333333</v>
      </c>
      <c r="F19" s="46">
        <v>1415.1999999999998</v>
      </c>
      <c r="G19" s="21">
        <f>(F19-E19)/E19</f>
        <v>0.1461120034553969</v>
      </c>
      <c r="H19" s="46">
        <v>1495.1999999999998</v>
      </c>
      <c r="I19" s="21">
        <f>(F19-H19)/H19</f>
        <v>-5.3504547886570365E-2</v>
      </c>
    </row>
    <row r="20" spans="1:9" ht="16.5" x14ac:dyDescent="0.3">
      <c r="A20" s="37"/>
      <c r="B20" s="34" t="s">
        <v>10</v>
      </c>
      <c r="C20" s="15" t="s">
        <v>90</v>
      </c>
      <c r="D20" s="11" t="s">
        <v>161</v>
      </c>
      <c r="E20" s="46">
        <v>1463.3333333333333</v>
      </c>
      <c r="F20" s="46">
        <v>1601.4888888888891</v>
      </c>
      <c r="G20" s="21">
        <f>(F20-E20)/E20</f>
        <v>9.4411541381928796E-2</v>
      </c>
      <c r="H20" s="46">
        <v>1641.0444444444445</v>
      </c>
      <c r="I20" s="21">
        <f>(F20-H20)/H20</f>
        <v>-2.4103890476254882E-2</v>
      </c>
    </row>
    <row r="21" spans="1:9" ht="16.5" x14ac:dyDescent="0.3">
      <c r="A21" s="37"/>
      <c r="B21" s="34" t="s">
        <v>5</v>
      </c>
      <c r="C21" s="15" t="s">
        <v>85</v>
      </c>
      <c r="D21" s="11" t="s">
        <v>161</v>
      </c>
      <c r="E21" s="46">
        <v>1281.8666666666668</v>
      </c>
      <c r="F21" s="46">
        <v>1973.5444444444445</v>
      </c>
      <c r="G21" s="21">
        <f>(F21-E21)/E21</f>
        <v>0.53958636710352947</v>
      </c>
      <c r="H21" s="46">
        <v>2010.9333333333334</v>
      </c>
      <c r="I21" s="21">
        <f>(F21-H21)/H21</f>
        <v>-1.8592803783759902E-2</v>
      </c>
    </row>
    <row r="22" spans="1:9" ht="16.5" x14ac:dyDescent="0.3">
      <c r="A22" s="37"/>
      <c r="B22" s="34" t="s">
        <v>17</v>
      </c>
      <c r="C22" s="15" t="s">
        <v>97</v>
      </c>
      <c r="D22" s="11" t="s">
        <v>161</v>
      </c>
      <c r="E22" s="46">
        <v>992.4666666666667</v>
      </c>
      <c r="F22" s="46">
        <v>1363.375</v>
      </c>
      <c r="G22" s="21">
        <f>(F22-E22)/E22</f>
        <v>0.37372371868072812</v>
      </c>
      <c r="H22" s="46">
        <v>1387.9</v>
      </c>
      <c r="I22" s="21">
        <f>(F22-H22)/H22</f>
        <v>-1.7670581453995308E-2</v>
      </c>
    </row>
    <row r="23" spans="1:9" ht="16.5" x14ac:dyDescent="0.3">
      <c r="A23" s="37"/>
      <c r="B23" s="34" t="s">
        <v>19</v>
      </c>
      <c r="C23" s="15" t="s">
        <v>99</v>
      </c>
      <c r="D23" s="13" t="s">
        <v>161</v>
      </c>
      <c r="E23" s="46">
        <v>1038.1833333333334</v>
      </c>
      <c r="F23" s="46">
        <v>1692.9499999999998</v>
      </c>
      <c r="G23" s="21">
        <f>(F23-E23)/E23</f>
        <v>0.63068501067569926</v>
      </c>
      <c r="H23" s="46">
        <v>1695.9</v>
      </c>
      <c r="I23" s="21">
        <f>(F23-H23)/H23</f>
        <v>-1.7394893566839275E-3</v>
      </c>
    </row>
    <row r="24" spans="1:9" ht="16.5" x14ac:dyDescent="0.3">
      <c r="A24" s="37"/>
      <c r="B24" s="34" t="s">
        <v>11</v>
      </c>
      <c r="C24" s="15" t="s">
        <v>91</v>
      </c>
      <c r="D24" s="13" t="s">
        <v>81</v>
      </c>
      <c r="E24" s="46">
        <v>406.56666666666672</v>
      </c>
      <c r="F24" s="46">
        <v>445.15</v>
      </c>
      <c r="G24" s="21">
        <f>(F24-E24)/E24</f>
        <v>9.4900385340657339E-2</v>
      </c>
      <c r="H24" s="46">
        <v>445.15</v>
      </c>
      <c r="I24" s="21">
        <f>(F24-H24)/H24</f>
        <v>0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511.98333333333335</v>
      </c>
      <c r="F25" s="46">
        <v>447.63888888888891</v>
      </c>
      <c r="G25" s="21">
        <f>(F25-E25)/E25</f>
        <v>-0.12567683409833216</v>
      </c>
      <c r="H25" s="46">
        <v>446.5</v>
      </c>
      <c r="I25" s="21">
        <f>(F25-H25)/H25</f>
        <v>2.5507029986313865E-3</v>
      </c>
    </row>
    <row r="26" spans="1:9" ht="16.5" x14ac:dyDescent="0.3">
      <c r="A26" s="37"/>
      <c r="B26" s="34" t="s">
        <v>18</v>
      </c>
      <c r="C26" s="15" t="s">
        <v>98</v>
      </c>
      <c r="D26" s="13" t="s">
        <v>83</v>
      </c>
      <c r="E26" s="46">
        <v>1348.3083333333334</v>
      </c>
      <c r="F26" s="46">
        <v>2505.9305555555557</v>
      </c>
      <c r="G26" s="21">
        <f>(F26-E26)/E26</f>
        <v>0.85857380956795659</v>
      </c>
      <c r="H26" s="46">
        <v>2458.4444444444443</v>
      </c>
      <c r="I26" s="21">
        <f>(F26-H26)/H26</f>
        <v>1.9315511163337334E-2</v>
      </c>
    </row>
    <row r="27" spans="1:9" ht="16.5" x14ac:dyDescent="0.3">
      <c r="A27" s="37"/>
      <c r="B27" s="34" t="s">
        <v>7</v>
      </c>
      <c r="C27" s="15" t="s">
        <v>87</v>
      </c>
      <c r="D27" s="13" t="s">
        <v>161</v>
      </c>
      <c r="E27" s="46">
        <v>842.13333333333333</v>
      </c>
      <c r="F27" s="46">
        <v>899.45</v>
      </c>
      <c r="G27" s="21">
        <f>(F27-E27)/E27</f>
        <v>6.8061272957568142E-2</v>
      </c>
      <c r="H27" s="46">
        <v>853.65</v>
      </c>
      <c r="I27" s="21">
        <f>(F27-H27)/H27</f>
        <v>5.3651965091079563E-2</v>
      </c>
    </row>
    <row r="28" spans="1:9" ht="16.5" x14ac:dyDescent="0.3">
      <c r="A28" s="37"/>
      <c r="B28" s="34" t="s">
        <v>12</v>
      </c>
      <c r="C28" s="15" t="s">
        <v>92</v>
      </c>
      <c r="D28" s="13" t="s">
        <v>81</v>
      </c>
      <c r="E28" s="46">
        <v>455.52500000000003</v>
      </c>
      <c r="F28" s="46">
        <v>493.9</v>
      </c>
      <c r="G28" s="21">
        <f>(F28-E28)/E28</f>
        <v>8.4243455353712624E-2</v>
      </c>
      <c r="H28" s="46">
        <v>458.9</v>
      </c>
      <c r="I28" s="21">
        <f>(F28-H28)/H28</f>
        <v>7.6269339725430374E-2</v>
      </c>
    </row>
    <row r="29" spans="1:9" ht="17.25" thickBot="1" x14ac:dyDescent="0.35">
      <c r="A29" s="38"/>
      <c r="B29" s="34" t="s">
        <v>16</v>
      </c>
      <c r="C29" s="15" t="s">
        <v>96</v>
      </c>
      <c r="D29" s="13" t="s">
        <v>81</v>
      </c>
      <c r="E29" s="46">
        <v>472.4</v>
      </c>
      <c r="F29" s="46">
        <v>504.47222222222223</v>
      </c>
      <c r="G29" s="21">
        <f>(F29-E29)/E29</f>
        <v>6.7892087684636435E-2</v>
      </c>
      <c r="H29" s="46">
        <v>466.4</v>
      </c>
      <c r="I29" s="21">
        <f>(F29-H29)/H29</f>
        <v>8.1629979035639483E-2</v>
      </c>
    </row>
    <row r="30" spans="1:9" ht="16.5" x14ac:dyDescent="0.3">
      <c r="A30" s="37"/>
      <c r="B30" s="34" t="s">
        <v>14</v>
      </c>
      <c r="C30" s="15" t="s">
        <v>94</v>
      </c>
      <c r="D30" s="13" t="s">
        <v>81</v>
      </c>
      <c r="E30" s="46">
        <v>517.4</v>
      </c>
      <c r="F30" s="46">
        <v>527.15</v>
      </c>
      <c r="G30" s="21">
        <f>(F30-E30)/E30</f>
        <v>1.884422110552764E-2</v>
      </c>
      <c r="H30" s="46">
        <v>485.15</v>
      </c>
      <c r="I30" s="21">
        <f>(F30-H30)/H30</f>
        <v>8.6571163557662589E-2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2549.4666666666672</v>
      </c>
      <c r="F31" s="49">
        <v>4307.2222222222226</v>
      </c>
      <c r="G31" s="23">
        <f>(F31-E31)/E31</f>
        <v>0.68946010494569654</v>
      </c>
      <c r="H31" s="49">
        <v>3546.5555555555557</v>
      </c>
      <c r="I31" s="23">
        <f>(F31-H31)/H31</f>
        <v>0.21448040352141365</v>
      </c>
    </row>
    <row r="32" spans="1:9" ht="15.75" customHeight="1" thickBot="1" x14ac:dyDescent="0.25">
      <c r="A32" s="174" t="s">
        <v>188</v>
      </c>
      <c r="B32" s="175"/>
      <c r="C32" s="175"/>
      <c r="D32" s="176"/>
      <c r="E32" s="105">
        <f>SUM(E16:E31)</f>
        <v>16805.741666666665</v>
      </c>
      <c r="F32" s="106">
        <f>SUM(F16:F31)</f>
        <v>22627.444444444445</v>
      </c>
      <c r="G32" s="107">
        <f t="shared" ref="G32" si="0">(F32-E32)/E32</f>
        <v>0.34641153560778765</v>
      </c>
      <c r="H32" s="106">
        <f>SUM(H16:H31)</f>
        <v>22538.916666666668</v>
      </c>
      <c r="I32" s="110">
        <f t="shared" ref="I32" si="1">(F32-H32)/H32</f>
        <v>3.9277743064156751E-3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1309.0999999999999</v>
      </c>
      <c r="F34" s="54">
        <v>3122.2</v>
      </c>
      <c r="G34" s="21">
        <f>(F34-E34)/E34</f>
        <v>1.3849973264074555</v>
      </c>
      <c r="H34" s="54">
        <v>3479</v>
      </c>
      <c r="I34" s="21">
        <f>(F34-H34)/H34</f>
        <v>-0.10255820638114406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2181.4583333333335</v>
      </c>
      <c r="F35" s="46">
        <v>3971.5</v>
      </c>
      <c r="G35" s="21">
        <f>(F35-E35)/E35</f>
        <v>0.82057110113647203</v>
      </c>
      <c r="H35" s="46">
        <v>4280</v>
      </c>
      <c r="I35" s="21">
        <f>(F35-H35)/H35</f>
        <v>-7.2079439252336452E-2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1439.3472222222222</v>
      </c>
      <c r="F36" s="46">
        <v>2192.541666666667</v>
      </c>
      <c r="G36" s="21">
        <f>(F36-E36)/E36</f>
        <v>0.5232889137629908</v>
      </c>
      <c r="H36" s="46">
        <v>2249.1785714285716</v>
      </c>
      <c r="I36" s="21">
        <f>(F36-H36)/H36</f>
        <v>-2.5181150790500158E-2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2296.7916666666665</v>
      </c>
      <c r="F37" s="46">
        <v>3959.8888888888887</v>
      </c>
      <c r="G37" s="21">
        <f>(F37-E37)/E37</f>
        <v>0.72409580997647682</v>
      </c>
      <c r="H37" s="46">
        <v>3857.7000000000003</v>
      </c>
      <c r="I37" s="21">
        <f>(F37-H37)/H37</f>
        <v>2.6489589363840736E-2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1850.832142857143</v>
      </c>
      <c r="F38" s="49">
        <v>3032.2</v>
      </c>
      <c r="G38" s="23">
        <f>(F38-E38)/E38</f>
        <v>0.63829011274851244</v>
      </c>
      <c r="H38" s="49">
        <v>2829.5277777777778</v>
      </c>
      <c r="I38" s="23">
        <f>(F38-H38)/H38</f>
        <v>7.162757821780226E-2</v>
      </c>
    </row>
    <row r="39" spans="1:9" ht="15.75" customHeight="1" thickBot="1" x14ac:dyDescent="0.25">
      <c r="A39" s="174" t="s">
        <v>189</v>
      </c>
      <c r="B39" s="175"/>
      <c r="C39" s="175"/>
      <c r="D39" s="176"/>
      <c r="E39" s="86">
        <f>SUM(E34:E38)</f>
        <v>9077.5293650793647</v>
      </c>
      <c r="F39" s="108">
        <f>SUM(F34:F38)</f>
        <v>16278.330555555556</v>
      </c>
      <c r="G39" s="109">
        <f t="shared" ref="G39" si="2">(F39-E39)/E39</f>
        <v>0.79325562065127342</v>
      </c>
      <c r="H39" s="108">
        <f>SUM(H34:H38)</f>
        <v>16695.406349206351</v>
      </c>
      <c r="I39" s="110">
        <f t="shared" ref="I39" si="3">(F39-H39)/H39</f>
        <v>-2.4981470047934527E-2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15383.559259259258</v>
      </c>
      <c r="F41" s="46">
        <v>30192.375</v>
      </c>
      <c r="G41" s="21">
        <f>(F41-E41)/E41</f>
        <v>0.96263910654014728</v>
      </c>
      <c r="H41" s="46">
        <v>32042.375</v>
      </c>
      <c r="I41" s="21">
        <f>(F41-H41)/H41</f>
        <v>-5.7736044846862941E-2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25834.37777777778</v>
      </c>
      <c r="F42" s="46">
        <v>47866</v>
      </c>
      <c r="G42" s="21">
        <f>(F42-E42)/E42</f>
        <v>0.852802510350119</v>
      </c>
      <c r="H42" s="46">
        <v>48266</v>
      </c>
      <c r="I42" s="21">
        <f>(F42-H42)/H42</f>
        <v>-8.2874072846310029E-3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11150.166666666666</v>
      </c>
      <c r="F43" s="57">
        <v>26291</v>
      </c>
      <c r="G43" s="21">
        <f>(F43-E43)/E43</f>
        <v>1.3579019745594239</v>
      </c>
      <c r="H43" s="57">
        <v>26291</v>
      </c>
      <c r="I43" s="21">
        <f>(F43-H43)/H43</f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9976</v>
      </c>
      <c r="F44" s="47">
        <v>20700</v>
      </c>
      <c r="G44" s="21">
        <f>(F44-E44)/E44</f>
        <v>1.0749799518845229</v>
      </c>
      <c r="H44" s="47">
        <v>20700</v>
      </c>
      <c r="I44" s="21">
        <f>(F44-H44)/H44</f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13051.388888888891</v>
      </c>
      <c r="F45" s="47">
        <v>18695</v>
      </c>
      <c r="G45" s="21">
        <f>(F45-E45)/E45</f>
        <v>0.43241460040438418</v>
      </c>
      <c r="H45" s="47">
        <v>18695</v>
      </c>
      <c r="I45" s="21">
        <f>(F45-H45)/H45</f>
        <v>0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5992.9833333333336</v>
      </c>
      <c r="F46" s="50">
        <v>6450</v>
      </c>
      <c r="G46" s="31">
        <f>(F46-E46)/E46</f>
        <v>7.6258624669405015E-2</v>
      </c>
      <c r="H46" s="50">
        <v>6270</v>
      </c>
      <c r="I46" s="31">
        <f>(F46-H46)/H46</f>
        <v>2.8708133971291867E-2</v>
      </c>
    </row>
    <row r="47" spans="1:9" ht="15.75" customHeight="1" thickBot="1" x14ac:dyDescent="0.25">
      <c r="A47" s="174" t="s">
        <v>190</v>
      </c>
      <c r="B47" s="175"/>
      <c r="C47" s="175"/>
      <c r="D47" s="176"/>
      <c r="E47" s="86">
        <f>SUM(E41:E46)</f>
        <v>81388.47592592593</v>
      </c>
      <c r="F47" s="86">
        <f>SUM(F41:F46)</f>
        <v>150194.375</v>
      </c>
      <c r="G47" s="109">
        <f t="shared" ref="G47" si="4">(F47-E47)/E47</f>
        <v>0.84540100169336463</v>
      </c>
      <c r="H47" s="108">
        <f>SUM(H41:H46)</f>
        <v>152264.375</v>
      </c>
      <c r="I47" s="110">
        <f t="shared" ref="I47" si="5">(F47-H47)/H47</f>
        <v>-1.3594775534329681E-2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27864.333333333332</v>
      </c>
      <c r="F49" s="43">
        <v>55055.888888888891</v>
      </c>
      <c r="G49" s="21">
        <f>(F49-E49)/E49</f>
        <v>0.97585523508746763</v>
      </c>
      <c r="H49" s="43">
        <v>59278.111111111109</v>
      </c>
      <c r="I49" s="21">
        <f>(F49-H49)/H49</f>
        <v>-7.1227340802207245E-2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5225.5555555555557</v>
      </c>
      <c r="F50" s="47">
        <v>10355.333333333334</v>
      </c>
      <c r="G50" s="21">
        <f>(F50-E50)/E50</f>
        <v>0.98167127365511386</v>
      </c>
      <c r="H50" s="47">
        <v>10433.111111111111</v>
      </c>
      <c r="I50" s="21">
        <f>(F50-H50)/H50</f>
        <v>-7.4548978678991712E-3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19035.476190476191</v>
      </c>
      <c r="F51" s="47">
        <v>25930</v>
      </c>
      <c r="G51" s="21">
        <f>(F51-E51)/E51</f>
        <v>0.36219339829141073</v>
      </c>
      <c r="H51" s="47">
        <v>25930</v>
      </c>
      <c r="I51" s="21">
        <f>(F51-H51)/H51</f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19284.017500000002</v>
      </c>
      <c r="F52" s="47">
        <v>39830.6</v>
      </c>
      <c r="G52" s="21">
        <f>(F52-E52)/E52</f>
        <v>1.0654720936651294</v>
      </c>
      <c r="H52" s="47">
        <v>39830.6</v>
      </c>
      <c r="I52" s="21">
        <f>(F52-H52)/H52</f>
        <v>0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6035.333333333333</v>
      </c>
      <c r="F53" s="47">
        <v>7343.333333333333</v>
      </c>
      <c r="G53" s="21">
        <f>(F53-E53)/E53</f>
        <v>0.21672373798740749</v>
      </c>
      <c r="H53" s="47">
        <v>7315.5555555555557</v>
      </c>
      <c r="I53" s="21">
        <f>(F53-H53)/H53</f>
        <v>3.7970838396111234E-3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2260</v>
      </c>
      <c r="F54" s="50">
        <v>3927</v>
      </c>
      <c r="G54" s="31">
        <f>(F54-E54)/E54</f>
        <v>0.73761061946902651</v>
      </c>
      <c r="H54" s="50">
        <v>3857</v>
      </c>
      <c r="I54" s="31">
        <f>(F54-H54)/H54</f>
        <v>1.8148820326678767E-2</v>
      </c>
    </row>
    <row r="55" spans="1:9" ht="15.75" customHeight="1" thickBot="1" x14ac:dyDescent="0.25">
      <c r="A55" s="174" t="s">
        <v>191</v>
      </c>
      <c r="B55" s="175"/>
      <c r="C55" s="175"/>
      <c r="D55" s="176"/>
      <c r="E55" s="86">
        <f>SUM(E49:E54)</f>
        <v>79704.715912698404</v>
      </c>
      <c r="F55" s="86">
        <f>SUM(F49:F54)</f>
        <v>142442.15555555557</v>
      </c>
      <c r="G55" s="109">
        <f t="shared" ref="G55" si="6">(F55-E55)/E55</f>
        <v>0.78712330788022988</v>
      </c>
      <c r="H55" s="86">
        <f>SUM(H49:H54)</f>
        <v>146644.37777777779</v>
      </c>
      <c r="I55" s="110">
        <f t="shared" ref="I55" si="7">(F55-H55)/H55</f>
        <v>-2.8655869975391692E-2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56</v>
      </c>
      <c r="C57" s="19" t="s">
        <v>123</v>
      </c>
      <c r="D57" s="20" t="s">
        <v>120</v>
      </c>
      <c r="E57" s="43">
        <v>21528.63095238095</v>
      </c>
      <c r="F57" s="66">
        <v>41620</v>
      </c>
      <c r="G57" s="22">
        <f>(F57-E57)/E57</f>
        <v>0.93323951216679912</v>
      </c>
      <c r="H57" s="66">
        <v>47730</v>
      </c>
      <c r="I57" s="22">
        <f>(F57-H57)/H57</f>
        <v>-0.12801173266289545</v>
      </c>
    </row>
    <row r="58" spans="1:9" ht="16.5" x14ac:dyDescent="0.3">
      <c r="A58" s="117"/>
      <c r="B58" s="98" t="s">
        <v>40</v>
      </c>
      <c r="C58" s="15" t="s">
        <v>117</v>
      </c>
      <c r="D58" s="11" t="s">
        <v>114</v>
      </c>
      <c r="E58" s="47">
        <v>2883.75</v>
      </c>
      <c r="F58" s="70">
        <v>6631.25</v>
      </c>
      <c r="G58" s="21">
        <f>(F58-E58)/E58</f>
        <v>1.2995231902904205</v>
      </c>
      <c r="H58" s="70">
        <v>7208.333333333333</v>
      </c>
      <c r="I58" s="21">
        <f>(F58-H58)/H58</f>
        <v>-8.0057803468208052E-2</v>
      </c>
    </row>
    <row r="59" spans="1:9" ht="16.5" x14ac:dyDescent="0.3">
      <c r="A59" s="117"/>
      <c r="B59" s="98" t="s">
        <v>41</v>
      </c>
      <c r="C59" s="15" t="s">
        <v>118</v>
      </c>
      <c r="D59" s="11" t="s">
        <v>114</v>
      </c>
      <c r="E59" s="47">
        <v>4700</v>
      </c>
      <c r="F59" s="70">
        <v>7716</v>
      </c>
      <c r="G59" s="21">
        <f>(F59-E59)/E59</f>
        <v>0.64170212765957446</v>
      </c>
      <c r="H59" s="70">
        <v>7999</v>
      </c>
      <c r="I59" s="21">
        <f>(F59-H59)/H59</f>
        <v>-3.5379422427803474E-2</v>
      </c>
    </row>
    <row r="60" spans="1:9" ht="16.5" x14ac:dyDescent="0.3">
      <c r="A60" s="117"/>
      <c r="B60" s="98" t="s">
        <v>54</v>
      </c>
      <c r="C60" s="15" t="s">
        <v>121</v>
      </c>
      <c r="D60" s="11" t="s">
        <v>120</v>
      </c>
      <c r="E60" s="47">
        <v>4449.666666666667</v>
      </c>
      <c r="F60" s="70">
        <v>9163.2444444444463</v>
      </c>
      <c r="G60" s="21">
        <f>(F60-E60)/E60</f>
        <v>1.0593103103852977</v>
      </c>
      <c r="H60" s="70">
        <v>9291.0222222222237</v>
      </c>
      <c r="I60" s="21">
        <f>(F60-H60)/H60</f>
        <v>-1.3752822318319192E-2</v>
      </c>
    </row>
    <row r="61" spans="1:9" ht="16.5" x14ac:dyDescent="0.3">
      <c r="A61" s="117"/>
      <c r="B61" s="98" t="s">
        <v>38</v>
      </c>
      <c r="C61" s="15" t="s">
        <v>115</v>
      </c>
      <c r="D61" s="11" t="s">
        <v>114</v>
      </c>
      <c r="E61" s="47">
        <v>3750</v>
      </c>
      <c r="F61" s="104">
        <v>5275</v>
      </c>
      <c r="G61" s="21">
        <f>(F61-E61)/E61</f>
        <v>0.40666666666666668</v>
      </c>
      <c r="H61" s="104">
        <v>5275</v>
      </c>
      <c r="I61" s="21">
        <f>(F61-H61)/H61</f>
        <v>0</v>
      </c>
    </row>
    <row r="62" spans="1:9" ht="17.25" thickBot="1" x14ac:dyDescent="0.35">
      <c r="A62" s="117"/>
      <c r="B62" s="99" t="s">
        <v>39</v>
      </c>
      <c r="C62" s="16" t="s">
        <v>116</v>
      </c>
      <c r="D62" s="12" t="s">
        <v>114</v>
      </c>
      <c r="E62" s="50">
        <v>3608.2857142857142</v>
      </c>
      <c r="F62" s="73">
        <v>11247.5</v>
      </c>
      <c r="G62" s="29">
        <f>(F62-E62)/E62</f>
        <v>2.1171312059545491</v>
      </c>
      <c r="H62" s="73">
        <v>11247.5</v>
      </c>
      <c r="I62" s="29">
        <f>(F62-H62)/H62</f>
        <v>0</v>
      </c>
    </row>
    <row r="63" spans="1:9" ht="16.5" x14ac:dyDescent="0.3">
      <c r="A63" s="117"/>
      <c r="B63" s="100" t="s">
        <v>42</v>
      </c>
      <c r="C63" s="14" t="s">
        <v>198</v>
      </c>
      <c r="D63" s="11" t="s">
        <v>114</v>
      </c>
      <c r="E63" s="43">
        <v>2028</v>
      </c>
      <c r="F63" s="68">
        <v>4505</v>
      </c>
      <c r="G63" s="21">
        <f>(F63-E63)/E63</f>
        <v>1.2214003944773175</v>
      </c>
      <c r="H63" s="68">
        <v>4505</v>
      </c>
      <c r="I63" s="21">
        <f>(F63-H63)/H63</f>
        <v>0</v>
      </c>
    </row>
    <row r="64" spans="1:9" ht="16.5" x14ac:dyDescent="0.3">
      <c r="A64" s="117"/>
      <c r="B64" s="98" t="s">
        <v>43</v>
      </c>
      <c r="C64" s="15" t="s">
        <v>119</v>
      </c>
      <c r="D64" s="13" t="s">
        <v>114</v>
      </c>
      <c r="E64" s="47">
        <v>4151.2</v>
      </c>
      <c r="F64" s="47">
        <v>10478.666666666666</v>
      </c>
      <c r="G64" s="21">
        <f>(F64-E64)/E64</f>
        <v>1.5242500160596133</v>
      </c>
      <c r="H64" s="47">
        <v>10345.333333333334</v>
      </c>
      <c r="I64" s="21">
        <f>(F64-H64)/H64</f>
        <v>1.288825879623651E-2</v>
      </c>
    </row>
    <row r="65" spans="1:9" ht="16.5" customHeight="1" thickBot="1" x14ac:dyDescent="0.35">
      <c r="A65" s="118"/>
      <c r="B65" s="99" t="s">
        <v>55</v>
      </c>
      <c r="C65" s="16" t="s">
        <v>122</v>
      </c>
      <c r="D65" s="12" t="s">
        <v>120</v>
      </c>
      <c r="E65" s="50">
        <v>4822.5</v>
      </c>
      <c r="F65" s="73">
        <v>11200</v>
      </c>
      <c r="G65" s="29">
        <f>(F65-E65)/E65</f>
        <v>1.3224468636599274</v>
      </c>
      <c r="H65" s="73">
        <v>10950</v>
      </c>
      <c r="I65" s="29">
        <f>(F65-H65)/H65</f>
        <v>2.2831050228310501E-2</v>
      </c>
    </row>
    <row r="66" spans="1:9" ht="15.75" customHeight="1" thickBot="1" x14ac:dyDescent="0.25">
      <c r="A66" s="174" t="s">
        <v>192</v>
      </c>
      <c r="B66" s="189"/>
      <c r="C66" s="189"/>
      <c r="D66" s="190"/>
      <c r="E66" s="105">
        <f>SUM(E57:E65)</f>
        <v>51922.033333333333</v>
      </c>
      <c r="F66" s="105">
        <f>SUM(F57:F65)</f>
        <v>107836.66111111113</v>
      </c>
      <c r="G66" s="107">
        <f t="shared" ref="G66" si="8">(F66-E66)/E66</f>
        <v>1.0768959570364371</v>
      </c>
      <c r="H66" s="105">
        <f>SUM(H57:H65)</f>
        <v>114551.18888888889</v>
      </c>
      <c r="I66" s="110">
        <f t="shared" ref="I66" si="9">(F66-H66)/H66</f>
        <v>-5.8615958881846703E-2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3737.3333333333335</v>
      </c>
      <c r="F68" s="54">
        <v>8742</v>
      </c>
      <c r="G68" s="21">
        <f>(F68-E68)/E68</f>
        <v>1.3391009632536566</v>
      </c>
      <c r="H68" s="54">
        <v>9329</v>
      </c>
      <c r="I68" s="21">
        <f>(F68-H68)/H68</f>
        <v>-6.2922070961517848E-2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3016</v>
      </c>
      <c r="F69" s="46">
        <v>8482</v>
      </c>
      <c r="G69" s="21">
        <f>(F69-E69)/E69</f>
        <v>1.8123342175066313</v>
      </c>
      <c r="H69" s="46">
        <v>8570</v>
      </c>
      <c r="I69" s="21">
        <f>(F69-H69)/H69</f>
        <v>-1.0268378063010501E-2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7579</v>
      </c>
      <c r="F70" s="46">
        <v>15220.375</v>
      </c>
      <c r="G70" s="21">
        <f>(F70-E70)/E70</f>
        <v>1.0082299775696002</v>
      </c>
      <c r="H70" s="46">
        <v>15220.375</v>
      </c>
      <c r="I70" s="21">
        <f>(F70-H70)/H70</f>
        <v>0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46526.857142857138</v>
      </c>
      <c r="F71" s="46">
        <v>52274</v>
      </c>
      <c r="G71" s="21">
        <f>(F71-E71)/E71</f>
        <v>0.12352312642774693</v>
      </c>
      <c r="H71" s="46">
        <v>51681.142857142855</v>
      </c>
      <c r="I71" s="21">
        <f>(F71-H71)/H71</f>
        <v>1.1471440260056209E-2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10700</v>
      </c>
      <c r="F72" s="46">
        <v>28325.375</v>
      </c>
      <c r="G72" s="21">
        <f>(F72-E72)/E72</f>
        <v>1.6472313084112149</v>
      </c>
      <c r="H72" s="46">
        <v>27874.125</v>
      </c>
      <c r="I72" s="21">
        <f>(F72-H72)/H72</f>
        <v>1.6188848977322159E-2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6410.166666666667</v>
      </c>
      <c r="F73" s="58">
        <v>16191</v>
      </c>
      <c r="G73" s="31">
        <f>(F73-E73)/E73</f>
        <v>1.5258313616390626</v>
      </c>
      <c r="H73" s="58">
        <v>15872.222222222223</v>
      </c>
      <c r="I73" s="31">
        <f>(F73-H73)/H73</f>
        <v>2.0084004200209983E-2</v>
      </c>
    </row>
    <row r="74" spans="1:9" ht="15.75" customHeight="1" thickBot="1" x14ac:dyDescent="0.25">
      <c r="A74" s="174" t="s">
        <v>214</v>
      </c>
      <c r="B74" s="175"/>
      <c r="C74" s="175"/>
      <c r="D74" s="176"/>
      <c r="E74" s="86">
        <f>SUM(E68:E73)</f>
        <v>77969.357142857145</v>
      </c>
      <c r="F74" s="86">
        <f>SUM(F68:F73)</f>
        <v>129234.75</v>
      </c>
      <c r="G74" s="109">
        <f t="shared" ref="G74" si="10">(F74-E74)/E74</f>
        <v>0.65750693266860327</v>
      </c>
      <c r="H74" s="86">
        <f>SUM(H68:H73)</f>
        <v>128546.86507936507</v>
      </c>
      <c r="I74" s="110">
        <f t="shared" ref="I74" si="11">(F74-H74)/H74</f>
        <v>5.351238400175878E-3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2742.25</v>
      </c>
      <c r="F76" s="43">
        <v>4803.2857142857147</v>
      </c>
      <c r="G76" s="21">
        <f>(F76-E76)/E76</f>
        <v>0.75158563744578888</v>
      </c>
      <c r="H76" s="43">
        <v>5030.7142857142853</v>
      </c>
      <c r="I76" s="21">
        <f>(F76-H76)/H76</f>
        <v>-4.5208007951157023E-2</v>
      </c>
    </row>
    <row r="77" spans="1:9" ht="16.5" x14ac:dyDescent="0.3">
      <c r="A77" s="37"/>
      <c r="B77" s="34" t="s">
        <v>70</v>
      </c>
      <c r="C77" s="15" t="s">
        <v>141</v>
      </c>
      <c r="D77" s="13" t="s">
        <v>137</v>
      </c>
      <c r="E77" s="47">
        <v>2284.1269841269841</v>
      </c>
      <c r="F77" s="47">
        <v>3860</v>
      </c>
      <c r="G77" s="21">
        <f>(F77-E77)/E77</f>
        <v>0.68992355802640726</v>
      </c>
      <c r="H77" s="47">
        <v>3849.1666666666665</v>
      </c>
      <c r="I77" s="21">
        <f>(F77-H77)/H77</f>
        <v>2.8144620047629754E-3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1313.125</v>
      </c>
      <c r="F78" s="47">
        <v>2033.3333333333333</v>
      </c>
      <c r="G78" s="21">
        <f>(F78-E78)/E78</f>
        <v>0.54846898302395675</v>
      </c>
      <c r="H78" s="47">
        <v>2009.1666666666667</v>
      </c>
      <c r="I78" s="21">
        <f>(F78-H78)/H78</f>
        <v>1.2028204064703367E-2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1620.6111111111113</v>
      </c>
      <c r="F79" s="47">
        <v>3854.7777777777778</v>
      </c>
      <c r="G79" s="21">
        <f>(F79-E79)/E79</f>
        <v>1.3785951801446639</v>
      </c>
      <c r="H79" s="47">
        <v>3808.1111111111113</v>
      </c>
      <c r="I79" s="21">
        <f>(F79-H79)/H79</f>
        <v>1.22545443935459E-2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3868.5</v>
      </c>
      <c r="F80" s="50">
        <v>7757.5714285714284</v>
      </c>
      <c r="G80" s="21">
        <f>(F80-E80)/E80</f>
        <v>1.0053176757325653</v>
      </c>
      <c r="H80" s="50">
        <v>7311.8571428571431</v>
      </c>
      <c r="I80" s="21">
        <f>(F80-H80)/H80</f>
        <v>6.0957739874567672E-2</v>
      </c>
    </row>
    <row r="81" spans="1:11" ht="15.75" customHeight="1" thickBot="1" x14ac:dyDescent="0.25">
      <c r="A81" s="174" t="s">
        <v>193</v>
      </c>
      <c r="B81" s="175"/>
      <c r="C81" s="175"/>
      <c r="D81" s="176"/>
      <c r="E81" s="86">
        <f>SUM(E76:E80)</f>
        <v>11828.613095238095</v>
      </c>
      <c r="F81" s="86">
        <f>SUM(F76:F80)</f>
        <v>22308.968253968254</v>
      </c>
      <c r="G81" s="109">
        <f t="shared" ref="G81" si="12">(F81-E81)/E81</f>
        <v>0.88601724262578918</v>
      </c>
      <c r="H81" s="86">
        <f>SUM(H76:H80)</f>
        <v>22009.015873015873</v>
      </c>
      <c r="I81" s="110">
        <f t="shared" ref="I81" si="13">(F81-H81)/H81</f>
        <v>1.3628613959070196E-2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919.03703703703707</v>
      </c>
      <c r="F83" s="43">
        <v>1603.8333333333333</v>
      </c>
      <c r="G83" s="22">
        <f>(F83-E83)/E83</f>
        <v>0.7451237204803739</v>
      </c>
      <c r="H83" s="43">
        <v>1723</v>
      </c>
      <c r="I83" s="22">
        <f>(F83-H83)/H83</f>
        <v>-6.9162313793770594E-2</v>
      </c>
    </row>
    <row r="84" spans="1:11" ht="16.5" x14ac:dyDescent="0.3">
      <c r="A84" s="37"/>
      <c r="B84" s="34" t="s">
        <v>80</v>
      </c>
      <c r="C84" s="15" t="s">
        <v>151</v>
      </c>
      <c r="D84" s="11" t="s">
        <v>150</v>
      </c>
      <c r="E84" s="47">
        <v>3922.9666666666672</v>
      </c>
      <c r="F84" s="47">
        <v>5935.333333333333</v>
      </c>
      <c r="G84" s="21">
        <f>(F84-E84)/E84</f>
        <v>0.51297062597184073</v>
      </c>
      <c r="H84" s="47">
        <v>5943.333333333333</v>
      </c>
      <c r="I84" s="21">
        <f>(F84-H84)/H84</f>
        <v>-1.3460459899046551E-3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1182.037037037037</v>
      </c>
      <c r="F85" s="32">
        <v>2597.1875</v>
      </c>
      <c r="G85" s="21">
        <f>(F85-E85)/E85</f>
        <v>1.1972133009556636</v>
      </c>
      <c r="H85" s="32">
        <v>2597.1875</v>
      </c>
      <c r="I85" s="21">
        <f>(F85-H85)/H85</f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8899.3333333333339</v>
      </c>
      <c r="F86" s="47">
        <v>9999</v>
      </c>
      <c r="G86" s="21">
        <f>(F86-E86)/E86</f>
        <v>0.1235673084126151</v>
      </c>
      <c r="H86" s="47">
        <v>9999</v>
      </c>
      <c r="I86" s="21">
        <f>(F86-H86)/H86</f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1932.9666666666665</v>
      </c>
      <c r="F87" s="61">
        <v>2890.25</v>
      </c>
      <c r="G87" s="21">
        <f>(F87-E87)/E87</f>
        <v>0.49524047664212195</v>
      </c>
      <c r="H87" s="61">
        <v>2857.5</v>
      </c>
      <c r="I87" s="21">
        <f>(F87-H87)/H87</f>
        <v>1.1461067366579177E-2</v>
      </c>
    </row>
    <row r="88" spans="1:11" ht="16.5" x14ac:dyDescent="0.3">
      <c r="A88" s="37"/>
      <c r="B88" s="34" t="s">
        <v>74</v>
      </c>
      <c r="C88" s="15" t="s">
        <v>144</v>
      </c>
      <c r="D88" s="25" t="s">
        <v>142</v>
      </c>
      <c r="E88" s="61">
        <v>1458.3333333333333</v>
      </c>
      <c r="F88" s="61">
        <v>3321.6666666666665</v>
      </c>
      <c r="G88" s="21">
        <f>(F88-E88)/E88</f>
        <v>1.2777142857142858</v>
      </c>
      <c r="H88" s="61">
        <v>3225</v>
      </c>
      <c r="I88" s="21">
        <f>(F88-H88)/H88</f>
        <v>2.9974160206718298E-2</v>
      </c>
    </row>
    <row r="89" spans="1:11" ht="16.5" customHeight="1" thickBot="1" x14ac:dyDescent="0.35">
      <c r="A89" s="35"/>
      <c r="B89" s="36" t="s">
        <v>77</v>
      </c>
      <c r="C89" s="16" t="s">
        <v>146</v>
      </c>
      <c r="D89" s="12" t="s">
        <v>162</v>
      </c>
      <c r="E89" s="50">
        <v>1504.4666666666665</v>
      </c>
      <c r="F89" s="50">
        <v>2572.5555555555557</v>
      </c>
      <c r="G89" s="23">
        <f>(F89-E89)/E89</f>
        <v>0.70994520021860863</v>
      </c>
      <c r="H89" s="50">
        <v>2462.5555555555557</v>
      </c>
      <c r="I89" s="23">
        <f>(F89-H89)/H89</f>
        <v>4.4669042999593914E-2</v>
      </c>
    </row>
    <row r="90" spans="1:11" ht="15.75" customHeight="1" thickBot="1" x14ac:dyDescent="0.25">
      <c r="A90" s="174" t="s">
        <v>194</v>
      </c>
      <c r="B90" s="175"/>
      <c r="C90" s="175"/>
      <c r="D90" s="176"/>
      <c r="E90" s="86">
        <f>SUM(E83:E89)</f>
        <v>19819.140740740742</v>
      </c>
      <c r="F90" s="86">
        <f>SUM(F83:F89)</f>
        <v>28919.826388888887</v>
      </c>
      <c r="G90" s="119">
        <f t="shared" ref="G90:G91" si="14">(F90-E90)/E90</f>
        <v>0.45918669064398632</v>
      </c>
      <c r="H90" s="86">
        <f>SUM(H83:H89)</f>
        <v>28807.576388888887</v>
      </c>
      <c r="I90" s="110">
        <f t="shared" ref="I90:I91" si="15">(F90-H90)/H90</f>
        <v>3.8965443841813413E-3</v>
      </c>
    </row>
    <row r="91" spans="1:11" ht="15.75" customHeight="1" thickBot="1" x14ac:dyDescent="0.25">
      <c r="A91" s="174" t="s">
        <v>195</v>
      </c>
      <c r="B91" s="175"/>
      <c r="C91" s="175"/>
      <c r="D91" s="176"/>
      <c r="E91" s="105">
        <f>SUM(E90+E81+E74+E66+E55+E47+E39+E32)</f>
        <v>348515.60718253965</v>
      </c>
      <c r="F91" s="105">
        <f>SUM(F32,F39,F47,F55,F66,F74,F81,F90)</f>
        <v>619842.51130952383</v>
      </c>
      <c r="G91" s="107">
        <f t="shared" si="14"/>
        <v>0.77852153113152589</v>
      </c>
      <c r="H91" s="105">
        <f>SUM(H32,H39,H47,H55,H66,H74,H81,H90)</f>
        <v>632057.72202380956</v>
      </c>
      <c r="I91" s="120">
        <f t="shared" si="15"/>
        <v>-1.9326099956778284E-2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28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68" t="s">
        <v>3</v>
      </c>
      <c r="B13" s="168"/>
      <c r="C13" s="170" t="s">
        <v>0</v>
      </c>
      <c r="D13" s="164" t="s">
        <v>207</v>
      </c>
      <c r="E13" s="164" t="s">
        <v>208</v>
      </c>
      <c r="F13" s="164" t="s">
        <v>209</v>
      </c>
      <c r="G13" s="164" t="s">
        <v>210</v>
      </c>
      <c r="H13" s="164" t="s">
        <v>211</v>
      </c>
      <c r="I13" s="164" t="s">
        <v>212</v>
      </c>
    </row>
    <row r="14" spans="1:9" ht="24.75" customHeight="1" thickBot="1" x14ac:dyDescent="0.25">
      <c r="A14" s="169"/>
      <c r="B14" s="169"/>
      <c r="C14" s="171"/>
      <c r="D14" s="184"/>
      <c r="E14" s="184"/>
      <c r="F14" s="184"/>
      <c r="G14" s="165"/>
      <c r="H14" s="184"/>
      <c r="I14" s="184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1250</v>
      </c>
      <c r="E16" s="42">
        <v>2500</v>
      </c>
      <c r="F16" s="133">
        <v>1250</v>
      </c>
      <c r="G16" s="42">
        <v>1500</v>
      </c>
      <c r="H16" s="133">
        <v>1083</v>
      </c>
      <c r="I16" s="139">
        <v>1516.6</v>
      </c>
    </row>
    <row r="17" spans="1:9" ht="16.5" x14ac:dyDescent="0.3">
      <c r="A17" s="91"/>
      <c r="B17" s="152" t="s">
        <v>5</v>
      </c>
      <c r="C17" s="158" t="s">
        <v>164</v>
      </c>
      <c r="D17" s="92">
        <v>2375</v>
      </c>
      <c r="E17" s="46">
        <v>2750</v>
      </c>
      <c r="F17" s="92">
        <v>1750</v>
      </c>
      <c r="G17" s="46">
        <v>1500</v>
      </c>
      <c r="H17" s="92">
        <v>1666</v>
      </c>
      <c r="I17" s="141">
        <v>2008.2</v>
      </c>
    </row>
    <row r="18" spans="1:9" ht="16.5" x14ac:dyDescent="0.3">
      <c r="A18" s="91"/>
      <c r="B18" s="152" t="s">
        <v>6</v>
      </c>
      <c r="C18" s="158" t="s">
        <v>165</v>
      </c>
      <c r="D18" s="92">
        <v>1375</v>
      </c>
      <c r="E18" s="46">
        <v>2750</v>
      </c>
      <c r="F18" s="92">
        <v>1750</v>
      </c>
      <c r="G18" s="46">
        <v>1500</v>
      </c>
      <c r="H18" s="92">
        <v>1583</v>
      </c>
      <c r="I18" s="141">
        <v>1791.6</v>
      </c>
    </row>
    <row r="19" spans="1:9" ht="16.5" x14ac:dyDescent="0.3">
      <c r="A19" s="91"/>
      <c r="B19" s="152" t="s">
        <v>7</v>
      </c>
      <c r="C19" s="158" t="s">
        <v>166</v>
      </c>
      <c r="D19" s="92">
        <v>875</v>
      </c>
      <c r="E19" s="46">
        <v>750</v>
      </c>
      <c r="F19" s="92">
        <v>1250</v>
      </c>
      <c r="G19" s="46">
        <v>825</v>
      </c>
      <c r="H19" s="92">
        <v>833</v>
      </c>
      <c r="I19" s="141">
        <v>906.6</v>
      </c>
    </row>
    <row r="20" spans="1:9" ht="16.5" x14ac:dyDescent="0.3">
      <c r="A20" s="91"/>
      <c r="B20" s="152" t="s">
        <v>8</v>
      </c>
      <c r="C20" s="158" t="s">
        <v>167</v>
      </c>
      <c r="D20" s="92">
        <v>4250</v>
      </c>
      <c r="E20" s="46">
        <v>5000</v>
      </c>
      <c r="F20" s="92">
        <v>3000</v>
      </c>
      <c r="G20" s="46">
        <v>4750</v>
      </c>
      <c r="H20" s="92">
        <v>4000</v>
      </c>
      <c r="I20" s="141">
        <v>4200</v>
      </c>
    </row>
    <row r="21" spans="1:9" ht="16.5" x14ac:dyDescent="0.3">
      <c r="A21" s="91"/>
      <c r="B21" s="152" t="s">
        <v>9</v>
      </c>
      <c r="C21" s="158" t="s">
        <v>168</v>
      </c>
      <c r="D21" s="92">
        <v>1625</v>
      </c>
      <c r="E21" s="46">
        <v>1750</v>
      </c>
      <c r="F21" s="92">
        <v>1125</v>
      </c>
      <c r="G21" s="46">
        <v>1500</v>
      </c>
      <c r="H21" s="92">
        <v>1083</v>
      </c>
      <c r="I21" s="141">
        <v>1416.6</v>
      </c>
    </row>
    <row r="22" spans="1:9" ht="16.5" x14ac:dyDescent="0.3">
      <c r="A22" s="91"/>
      <c r="B22" s="152" t="s">
        <v>10</v>
      </c>
      <c r="C22" s="158" t="s">
        <v>169</v>
      </c>
      <c r="D22" s="92">
        <v>1875</v>
      </c>
      <c r="E22" s="46">
        <v>1500</v>
      </c>
      <c r="F22" s="92">
        <v>1125</v>
      </c>
      <c r="G22" s="46">
        <v>1750</v>
      </c>
      <c r="H22" s="92">
        <v>1166</v>
      </c>
      <c r="I22" s="141">
        <v>1483.2</v>
      </c>
    </row>
    <row r="23" spans="1:9" ht="16.5" x14ac:dyDescent="0.3">
      <c r="A23" s="91"/>
      <c r="B23" s="152" t="s">
        <v>11</v>
      </c>
      <c r="C23" s="158" t="s">
        <v>170</v>
      </c>
      <c r="D23" s="92">
        <v>487.5</v>
      </c>
      <c r="E23" s="46">
        <v>500</v>
      </c>
      <c r="F23" s="92">
        <v>375</v>
      </c>
      <c r="G23" s="46">
        <v>500</v>
      </c>
      <c r="H23" s="92">
        <v>450</v>
      </c>
      <c r="I23" s="141">
        <v>462.5</v>
      </c>
    </row>
    <row r="24" spans="1:9" ht="16.5" x14ac:dyDescent="0.3">
      <c r="A24" s="91"/>
      <c r="B24" s="152" t="s">
        <v>12</v>
      </c>
      <c r="C24" s="158" t="s">
        <v>171</v>
      </c>
      <c r="D24" s="92"/>
      <c r="E24" s="46">
        <v>500</v>
      </c>
      <c r="F24" s="92">
        <v>500</v>
      </c>
      <c r="G24" s="46">
        <v>500</v>
      </c>
      <c r="H24" s="92">
        <v>500</v>
      </c>
      <c r="I24" s="141">
        <v>500</v>
      </c>
    </row>
    <row r="25" spans="1:9" ht="16.5" x14ac:dyDescent="0.3">
      <c r="A25" s="91"/>
      <c r="B25" s="152" t="s">
        <v>13</v>
      </c>
      <c r="C25" s="158" t="s">
        <v>172</v>
      </c>
      <c r="D25" s="92">
        <v>487.5</v>
      </c>
      <c r="E25" s="46">
        <v>500</v>
      </c>
      <c r="F25" s="92">
        <v>500</v>
      </c>
      <c r="G25" s="46">
        <v>500</v>
      </c>
      <c r="H25" s="92">
        <v>500</v>
      </c>
      <c r="I25" s="141">
        <v>497.5</v>
      </c>
    </row>
    <row r="26" spans="1:9" ht="16.5" x14ac:dyDescent="0.3">
      <c r="A26" s="91"/>
      <c r="B26" s="152" t="s">
        <v>14</v>
      </c>
      <c r="C26" s="158" t="s">
        <v>173</v>
      </c>
      <c r="D26" s="92">
        <v>557.5</v>
      </c>
      <c r="E26" s="46">
        <v>500</v>
      </c>
      <c r="F26" s="92">
        <v>500</v>
      </c>
      <c r="G26" s="46">
        <v>500</v>
      </c>
      <c r="H26" s="92">
        <v>500</v>
      </c>
      <c r="I26" s="141">
        <v>511.5</v>
      </c>
    </row>
    <row r="27" spans="1:9" ht="16.5" x14ac:dyDescent="0.3">
      <c r="A27" s="91"/>
      <c r="B27" s="152" t="s">
        <v>15</v>
      </c>
      <c r="C27" s="158" t="s">
        <v>174</v>
      </c>
      <c r="D27" s="92">
        <v>1124.5</v>
      </c>
      <c r="E27" s="46">
        <v>1500</v>
      </c>
      <c r="F27" s="92">
        <v>1000</v>
      </c>
      <c r="G27" s="46">
        <v>1500</v>
      </c>
      <c r="H27" s="92">
        <v>833</v>
      </c>
      <c r="I27" s="141">
        <v>1191.5</v>
      </c>
    </row>
    <row r="28" spans="1:9" ht="16.5" x14ac:dyDescent="0.3">
      <c r="A28" s="91"/>
      <c r="B28" s="152" t="s">
        <v>16</v>
      </c>
      <c r="C28" s="158" t="s">
        <v>175</v>
      </c>
      <c r="D28" s="92">
        <v>487.5</v>
      </c>
      <c r="E28" s="46">
        <v>500</v>
      </c>
      <c r="F28" s="92">
        <v>500</v>
      </c>
      <c r="G28" s="46">
        <v>500</v>
      </c>
      <c r="H28" s="92">
        <v>500</v>
      </c>
      <c r="I28" s="141">
        <v>497.5</v>
      </c>
    </row>
    <row r="29" spans="1:9" ht="16.5" x14ac:dyDescent="0.3">
      <c r="A29" s="91"/>
      <c r="B29" s="154" t="s">
        <v>17</v>
      </c>
      <c r="C29" s="158" t="s">
        <v>176</v>
      </c>
      <c r="D29" s="92"/>
      <c r="E29" s="46">
        <v>1500</v>
      </c>
      <c r="F29" s="92">
        <v>1500</v>
      </c>
      <c r="G29" s="46">
        <v>1500</v>
      </c>
      <c r="H29" s="92">
        <v>1083</v>
      </c>
      <c r="I29" s="141">
        <v>1395.75</v>
      </c>
    </row>
    <row r="30" spans="1:9" ht="16.5" x14ac:dyDescent="0.3">
      <c r="A30" s="91"/>
      <c r="B30" s="152" t="s">
        <v>18</v>
      </c>
      <c r="C30" s="158" t="s">
        <v>177</v>
      </c>
      <c r="D30" s="92">
        <v>2875</v>
      </c>
      <c r="E30" s="46">
        <v>3000</v>
      </c>
      <c r="F30" s="92"/>
      <c r="G30" s="46">
        <v>2000</v>
      </c>
      <c r="H30" s="92">
        <v>1916</v>
      </c>
      <c r="I30" s="141">
        <v>2447.75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1637.5</v>
      </c>
      <c r="E31" s="49">
        <v>1750</v>
      </c>
      <c r="F31" s="134">
        <v>1500</v>
      </c>
      <c r="G31" s="49">
        <v>2000</v>
      </c>
      <c r="H31" s="134">
        <v>1583</v>
      </c>
      <c r="I31" s="94">
        <v>1694.1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6000</v>
      </c>
      <c r="E33" s="42">
        <v>5000</v>
      </c>
      <c r="F33" s="133">
        <v>1000</v>
      </c>
      <c r="G33" s="42"/>
      <c r="H33" s="133">
        <v>4000</v>
      </c>
      <c r="I33" s="139">
        <v>4000</v>
      </c>
    </row>
    <row r="34" spans="1:9" ht="16.5" x14ac:dyDescent="0.3">
      <c r="A34" s="91"/>
      <c r="B34" s="140" t="s">
        <v>27</v>
      </c>
      <c r="C34" s="15" t="s">
        <v>180</v>
      </c>
      <c r="D34" s="92">
        <v>6000</v>
      </c>
      <c r="E34" s="46">
        <v>5000</v>
      </c>
      <c r="F34" s="92">
        <v>1000</v>
      </c>
      <c r="G34" s="46"/>
      <c r="H34" s="92">
        <v>3833</v>
      </c>
      <c r="I34" s="141">
        <v>3958.25</v>
      </c>
    </row>
    <row r="35" spans="1:9" ht="16.5" x14ac:dyDescent="0.3">
      <c r="A35" s="91"/>
      <c r="B35" s="143" t="s">
        <v>28</v>
      </c>
      <c r="C35" s="15" t="s">
        <v>181</v>
      </c>
      <c r="D35" s="92">
        <v>3545</v>
      </c>
      <c r="E35" s="46">
        <v>2500</v>
      </c>
      <c r="F35" s="92">
        <v>2125</v>
      </c>
      <c r="G35" s="46">
        <v>3000</v>
      </c>
      <c r="H35" s="92">
        <v>3333</v>
      </c>
      <c r="I35" s="141">
        <v>2900.6</v>
      </c>
    </row>
    <row r="36" spans="1:9" ht="16.5" x14ac:dyDescent="0.3">
      <c r="A36" s="91"/>
      <c r="B36" s="140" t="s">
        <v>29</v>
      </c>
      <c r="C36" s="15" t="s">
        <v>182</v>
      </c>
      <c r="D36" s="92"/>
      <c r="E36" s="46">
        <v>2500</v>
      </c>
      <c r="F36" s="92">
        <v>2000</v>
      </c>
      <c r="G36" s="46"/>
      <c r="H36" s="92">
        <v>1666</v>
      </c>
      <c r="I36" s="141">
        <v>2055.3333333333335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3745</v>
      </c>
      <c r="E37" s="49">
        <v>1750</v>
      </c>
      <c r="F37" s="134">
        <v>2250</v>
      </c>
      <c r="G37" s="49">
        <v>3500</v>
      </c>
      <c r="H37" s="134">
        <v>2333</v>
      </c>
      <c r="I37" s="94">
        <v>2715.6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45000</v>
      </c>
      <c r="E39" s="42">
        <v>55000</v>
      </c>
      <c r="F39" s="42">
        <v>50000</v>
      </c>
      <c r="G39" s="42">
        <v>39000</v>
      </c>
      <c r="H39" s="42">
        <v>45000</v>
      </c>
      <c r="I39" s="139">
        <v>46800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30000</v>
      </c>
      <c r="E40" s="49">
        <v>32000</v>
      </c>
      <c r="F40" s="49">
        <v>24500</v>
      </c>
      <c r="G40" s="49">
        <v>29000</v>
      </c>
      <c r="H40" s="49">
        <v>29000</v>
      </c>
      <c r="I40" s="94">
        <v>28900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01-06-2020</vt:lpstr>
      <vt:lpstr>By Order</vt:lpstr>
      <vt:lpstr>All Stores</vt:lpstr>
      <vt:lpstr>'01-06-2020'!Print_Titles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2020-06-04T10:04:07Z</cp:lastPrinted>
  <dcterms:created xsi:type="dcterms:W3CDTF">2010-10-20T06:23:14Z</dcterms:created>
  <dcterms:modified xsi:type="dcterms:W3CDTF">2020-06-04T10:04:36Z</dcterms:modified>
</cp:coreProperties>
</file>