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activeTab="5"/>
  </bookViews>
  <sheets>
    <sheet name="Supermarkets" sheetId="5" r:id="rId1"/>
    <sheet name="stores" sheetId="7" r:id="rId2"/>
    <sheet name="Comp" sheetId="8" r:id="rId3"/>
    <sheet name="08-06-2020" sheetId="9" r:id="rId4"/>
    <sheet name="By Order" sheetId="11" r:id="rId5"/>
    <sheet name="All Stores" sheetId="12" r:id="rId6"/>
  </sheets>
  <definedNames>
    <definedName name="_xlnm.Print_Titles" localSheetId="3">'08-06-2020'!$12:$14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40" i="12" l="1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7" i="11" l="1"/>
  <c r="G87" i="11"/>
  <c r="I86" i="11"/>
  <c r="G86" i="11"/>
  <c r="I85" i="11"/>
  <c r="G85" i="11"/>
  <c r="I88" i="11"/>
  <c r="G88" i="11"/>
  <c r="I83" i="11"/>
  <c r="G83" i="11"/>
  <c r="I89" i="11"/>
  <c r="G89" i="11"/>
  <c r="I84" i="11"/>
  <c r="G84" i="11"/>
  <c r="I78" i="11"/>
  <c r="G78" i="11"/>
  <c r="I80" i="11"/>
  <c r="G80" i="11"/>
  <c r="I77" i="11"/>
  <c r="G77" i="11"/>
  <c r="I79" i="11"/>
  <c r="G79" i="11"/>
  <c r="I76" i="11"/>
  <c r="G76" i="11"/>
  <c r="I68" i="11"/>
  <c r="G68" i="11"/>
  <c r="I73" i="11"/>
  <c r="G73" i="11"/>
  <c r="I72" i="11"/>
  <c r="G72" i="11"/>
  <c r="I70" i="11"/>
  <c r="G70" i="11"/>
  <c r="I71" i="11"/>
  <c r="G71" i="11"/>
  <c r="I69" i="11"/>
  <c r="G69" i="11"/>
  <c r="I65" i="11"/>
  <c r="G65" i="11"/>
  <c r="I59" i="11"/>
  <c r="G59" i="11"/>
  <c r="I64" i="11"/>
  <c r="G64" i="11"/>
  <c r="I63" i="11"/>
  <c r="G63" i="11"/>
  <c r="I62" i="11"/>
  <c r="G62" i="11"/>
  <c r="I57" i="11"/>
  <c r="G57" i="11"/>
  <c r="I58" i="11"/>
  <c r="G58" i="11"/>
  <c r="I60" i="11"/>
  <c r="G60" i="11"/>
  <c r="I61" i="11"/>
  <c r="G61" i="11"/>
  <c r="I54" i="11"/>
  <c r="G54" i="11"/>
  <c r="I52" i="11"/>
  <c r="G52" i="11"/>
  <c r="I53" i="11"/>
  <c r="G53" i="11"/>
  <c r="I51" i="11"/>
  <c r="G51" i="11"/>
  <c r="I50" i="11"/>
  <c r="G50" i="11"/>
  <c r="I49" i="11"/>
  <c r="G49" i="11"/>
  <c r="I43" i="11"/>
  <c r="G43" i="11"/>
  <c r="I41" i="11"/>
  <c r="G41" i="11"/>
  <c r="I46" i="11"/>
  <c r="G46" i="11"/>
  <c r="I45" i="11"/>
  <c r="G45" i="11"/>
  <c r="I44" i="11"/>
  <c r="G44" i="11"/>
  <c r="I42" i="11"/>
  <c r="G42" i="11"/>
  <c r="I34" i="11"/>
  <c r="G34" i="11"/>
  <c r="I36" i="11"/>
  <c r="G36" i="11"/>
  <c r="I35" i="11"/>
  <c r="G35" i="11"/>
  <c r="I38" i="11"/>
  <c r="G38" i="11"/>
  <c r="I37" i="11"/>
  <c r="G37" i="11"/>
  <c r="I23" i="11"/>
  <c r="G23" i="11"/>
  <c r="I27" i="11"/>
  <c r="G27" i="11"/>
  <c r="I30" i="11"/>
  <c r="G30" i="11"/>
  <c r="I28" i="11"/>
  <c r="G28" i="11"/>
  <c r="I21" i="11"/>
  <c r="G21" i="11"/>
  <c r="I25" i="11"/>
  <c r="G25" i="11"/>
  <c r="I31" i="11"/>
  <c r="G31" i="11"/>
  <c r="I24" i="11"/>
  <c r="G24" i="11"/>
  <c r="I20" i="11"/>
  <c r="G20" i="11"/>
  <c r="I18" i="11"/>
  <c r="G18" i="11"/>
  <c r="I29" i="11"/>
  <c r="G29" i="11"/>
  <c r="I19" i="11"/>
  <c r="G19" i="11"/>
  <c r="I16" i="11"/>
  <c r="G16" i="11"/>
  <c r="I17" i="11"/>
  <c r="G17" i="11"/>
  <c r="I22" i="11"/>
  <c r="G22" i="11"/>
  <c r="I26" i="11"/>
  <c r="G26" i="11"/>
  <c r="D40" i="8" l="1"/>
  <c r="I15" i="5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<sst xmlns="http://schemas.openxmlformats.org/spreadsheetml/2006/main" count="848" uniqueCount="225">
  <si>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</si>
  <si>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</si>
  <si>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</si>
  <si>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</si>
  <si>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</si>
  <si>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</si>
  <si>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</si>
  <si>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</si>
  <si>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</si>
  <si>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</si>
  <si>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</si>
  <si>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</si>
  <si>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</si>
  <si>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</si>
  <si>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</si>
  <si>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</si>
  <si>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</si>
  <si>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</si>
  <si>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</si>
  <si>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</si>
  <si>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</si>
  <si>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</si>
  <si>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</si>
  <si>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</si>
  <si>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</si>
  <si>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</si>
  <si>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</si>
  <si>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</si>
  <si>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</si>
  <si>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</si>
  <si>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</si>
  <si>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</si>
  <si>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</si>
  <si>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</si>
  <si>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</si>
  <si>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</si>
  <si>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</si>
  <si>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</si>
  <si>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</si>
  <si>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</si>
  <si>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</si>
  <si>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</si>
  <si>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</si>
  <si>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</si>
  <si>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</si>
  <si>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</si>
  <si>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</si>
  <si>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</si>
  <si>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</si>
  <si>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</si>
  <si>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</si>
  <si>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</si>
  <si>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</si>
  <si>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</si>
  <si>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</si>
  <si>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</si>
  <si>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</si>
  <si>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</si>
  <si>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</si>
  <si>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</si>
  <si>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</si>
  <si>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</si>
  <si>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</si>
  <si>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</si>
  <si>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</si>
  <si>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</si>
  <si>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</si>
  <si>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</si>
  <si>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</si>
  <si>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</si>
  <si>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</si>
  <si>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</si>
  <si>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</si>
  <si>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</si>
  <si>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</si>
  <si>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</si>
  <si>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</si>
  <si>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</si>
  <si>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</si>
  <si>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</si>
  <si>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</si>
  <si>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</si>
  <si>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</si>
  <si>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</si>
  <si>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</si>
  <si>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</si>
  <si>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</si>
  <si>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</si>
  <si>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</si>
  <si>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</si>
  <si>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</si>
  <si>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</si>
  <si>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</si>
  <si>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</si>
  <si>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</si>
  <si>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</si>
  <si>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</si>
  <si>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</si>
  <si>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</si>
  <si>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</si>
  <si>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</si>
  <si>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</si>
  <si>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</si>
  <si>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</si>
  <si>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</si>
  <si>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</si>
  <si>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</si>
  <si>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</si>
  <si>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</si>
  <si>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</si>
  <si>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</si>
  <si>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</si>
  <si>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</si>
  <si>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</si>
  <si>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</si>
  <si>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</si>
  <si>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</si>
  <si>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</si>
  <si>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</si>
  <si>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</si>
  <si>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</si>
  <si>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</si>
  <si>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</si>
  <si>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</si>
  <si>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</si>
  <si>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</si>
  <si>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</si>
  <si>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</si>
  <si>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</si>
  <si>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</si>
  <si>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</si>
  <si>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</si>
  <si>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</si>
  <si>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</si>
  <si>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</si>
  <si>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</si>
  <si>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</si>
  <si>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</si>
  <si>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</si>
  <si>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</si>
  <si>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</si>
  <si>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</si>
  <si>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</si>
  <si>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</si>
  <si>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</si>
  <si>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</si>
  <si>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</si>
  <si>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</si>
  <si>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</si>
  <si>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</si>
  <si>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</si>
  <si>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</si>
  <si>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</si>
  <si>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</si>
  <si>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</si>
  <si>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</si>
  <si>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</si>
  <si>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</si>
  <si>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</si>
  <si>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</si>
  <si>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</si>
  <si>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</si>
  <si>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</si>
  <si>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</si>
  <si>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</si>
  <si>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</si>
  <si>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</si>
  <si>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</si>
  <si>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</si>
  <si>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</si>
  <si>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</si>
  <si>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</si>
  <si>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</si>
  <si>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</si>
  <si>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</si>
  <si>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</si>
  <si>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</si>
  <si>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</si>
  <si>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</si>
  <si>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</si>
  <si>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</si>
  <si>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</si>
  <si>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</si>
  <si>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</si>
  <si>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</si>
  <si>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</si>
  <si>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</si>
  <si>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</si>
  <si>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</si>
  <si>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</si>
  <si>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</si>
  <si>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</si>
  <si>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</si>
  <si>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</si>
  <si>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</si>
  <si>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</si>
  <si>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</si>
  <si>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</si>
  <si>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</si>
  <si>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</si>
  <si>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</si>
  <si>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</si>
  <si>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</si>
  <si>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</si>
  <si>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</si>
  <si>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</si>
  <si>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</si>
  <si>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</si>
  <si>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</si>
  <si>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</si>
  <si>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</si>
  <si>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</si>
  <si>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</si>
  <si>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</si>
  <si>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</si>
  <si>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</si>
  <si>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</si>
  <si>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01-06-2020 (ل.ل.)</t>
  </si>
  <si>
    <t>معدل الأسعار في حزيران 2019 (ل.ل.)</t>
  </si>
  <si>
    <t>معدل أسعار المحلات والملاحم في 01-06-2020 (ل.ل.)</t>
  </si>
  <si>
    <t>المعدل العام للأسعار في 01-06-2020  (ل.ل.)</t>
  </si>
  <si>
    <t xml:space="preserve"> التاريخ 8 حزيران 2020</t>
  </si>
  <si>
    <t>معدل أسعار  السوبرماركات في 08-06-2020 (ل.ل.)</t>
  </si>
  <si>
    <t>معدل أسعار المحلات والملاحم في 08-06-2020 (ل.ل.)</t>
  </si>
  <si>
    <t>المعدل العام للأسعار في 08-06-2020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</si>
</sst>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3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1" fontId="14" fillId="2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29" xfId="0" applyNumberFormat="1" applyFont="1" applyFill="1" applyBorder="1" applyAlignment="1">
      <alignment horizontal="center"/>
    </xf>
    <xf numFmtId="1" fontId="1" fillId="2" borderId="38" xfId="0" applyNumberFormat="1" applyFont="1" applyFill="1" applyBorder="1" applyAlignment="1">
      <alignment horizontal="center"/>
    </xf>
    <xf numFmtId="1" fontId="14" fillId="2" borderId="39" xfId="0" applyNumberFormat="1" applyFont="1" applyFill="1" applyBorder="1" applyAlignment="1">
      <alignment horizontal="center"/>
    </xf>
    <xf numFmtId="2" fontId="1" fillId="2" borderId="39" xfId="0" applyNumberFormat="1" applyFont="1" applyFill="1" applyBorder="1" applyAlignment="1">
      <alignment horizontal="center"/>
    </xf>
    <xf numFmtId="1" fontId="1" fillId="2" borderId="39" xfId="0" applyNumberFormat="1" applyFont="1" applyFill="1" applyBorder="1" applyAlignment="1">
      <alignment horizontal="center" vertic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1" fontId="1" fillId="2" borderId="40" xfId="0" applyNumberFormat="1" applyFont="1" applyFill="1" applyBorder="1" applyAlignment="1">
      <alignment horizontal="center"/>
    </xf>
    <xf numFmtId="1" fontId="14" fillId="2" borderId="41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" fillId="2" borderId="41" xfId="0" applyNumberFormat="1" applyFont="1" applyFill="1" applyBorder="1" applyAlignment="1">
      <alignment horizontal="center" vertical="center"/>
    </xf>
    <xf numFmtId="1" fontId="1" fillId="2" borderId="31" xfId="0" applyNumberFormat="1" applyFont="1" applyFill="1" applyBorder="1" applyAlignment="1">
      <alignment horizontal="center"/>
    </xf>
    <xf numFmtId="0" fontId="10" fillId="0" borderId="42" xfId="0" applyFont="1" applyBorder="1" applyAlignment="1">
      <alignment horizontal="center" vertical="center" wrapText="1"/>
    </xf>
    <xf numFmtId="1" fontId="14" fillId="2" borderId="43" xfId="0" applyNumberFormat="1" applyFont="1" applyFill="1" applyBorder="1" applyAlignment="1">
      <alignment horizontal="center"/>
    </xf>
    <xf numFmtId="2" fontId="1" fillId="2" borderId="43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 vertical="center" wrapText="1"/>
    </xf>
    <xf numFmtId="0" fontId="18" fillId="0" borderId="13" xfId="0" applyFont="1" applyBorder="1"/>
    <xf numFmtId="0" fontId="18" fillId="0" borderId="43" xfId="0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1" fontId="14" fillId="2" borderId="36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1" fontId="19" fillId="2" borderId="29" xfId="0" applyNumberFormat="1" applyFont="1" applyFill="1" applyBorder="1" applyAlignment="1">
      <alignment horizontal="center"/>
    </xf>
    <xf numFmtId="1" fontId="14" fillId="2" borderId="40" xfId="0" applyNumberFormat="1" applyFont="1" applyFill="1" applyBorder="1" applyAlignment="1">
      <alignment horizontal="center"/>
    </xf>
    <xf numFmtId="1" fontId="14" fillId="2" borderId="41" xfId="0" applyNumberFormat="1" applyFont="1" applyFill="1" applyBorder="1" applyAlignment="1">
      <alignment horizontal="center" vertical="center"/>
    </xf>
    <xf numFmtId="1" fontId="19" fillId="2" borderId="27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84" t="s">
        <v>202</v>
      </c>
      <c r="B9" s="184"/>
      <c r="C9" s="184"/>
      <c r="D9" s="184"/>
      <c r="E9" s="184"/>
      <c r="F9" s="184"/>
      <c r="G9" s="184"/>
      <c r="H9" s="184"/>
      <c r="I9" s="184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5" t="s">
        <v>3</v>
      </c>
      <c r="B12" s="191"/>
      <c r="C12" s="189" t="s">
        <v>0</v>
      </c>
      <c r="D12" s="187" t="s">
        <v>23</v>
      </c>
      <c r="E12" s="187" t="s">
        <v>218</v>
      </c>
      <c r="F12" s="187" t="s">
        <v>222</v>
      </c>
      <c r="G12" s="187" t="s">
        <v>197</v>
      </c>
      <c r="H12" s="187" t="s">
        <v>217</v>
      </c>
      <c r="I12" s="187" t="s">
        <v>187</v>
      </c>
    </row>
    <row r="13" spans="1:9" ht="38.25" customHeight="1" thickBot="1" x14ac:dyDescent="0.25">
      <c r="A13" s="186"/>
      <c r="B13" s="192"/>
      <c r="C13" s="190"/>
      <c r="D13" s="188"/>
      <c r="E13" s="188"/>
      <c r="F13" s="188"/>
      <c r="G13" s="188"/>
      <c r="H13" s="188"/>
      <c r="I13" s="18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6" t="s">
        <v>4</v>
      </c>
      <c r="C15" s="19" t="s">
        <v>84</v>
      </c>
      <c r="D15" s="20" t="s">
        <v>161</v>
      </c>
      <c r="E15" s="42">
        <v>1190.8</v>
      </c>
      <c r="F15" s="43">
        <v>1399.8</v>
      </c>
      <c r="G15" s="45">
        <f t="shared" ref="G15:G30" si="0">(F15-E15)/E15</f>
        <v>0.17551226066509909</v>
      </c>
      <c r="H15" s="43">
        <v>1423.8</v>
      </c>
      <c r="I15" s="45">
        <f>(F15-H15)/H15</f>
        <v>-1.685630004214075E-2</v>
      </c>
    </row>
    <row r="16" spans="1:9" ht="16.5" x14ac:dyDescent="0.3">
      <c r="A16" s="37"/>
      <c r="B16" s="97" t="s">
        <v>5</v>
      </c>
      <c r="C16" s="15" t="s">
        <v>85</v>
      </c>
      <c r="D16" s="11" t="s">
        <v>161</v>
      </c>
      <c r="E16" s="46">
        <v>1281.8666666666668</v>
      </c>
      <c r="F16" s="47">
        <v>1938.8888888888889</v>
      </c>
      <c r="G16" s="48">
        <f t="shared" si="0"/>
        <v>0.51255114069759367</v>
      </c>
      <c r="H16" s="47">
        <v>1938.8888888888889</v>
      </c>
      <c r="I16" s="44">
        <f t="shared" ref="I16:I30" si="1">(F16-H16)/H16</f>
        <v>0</v>
      </c>
    </row>
    <row r="17" spans="1:9" ht="16.5" x14ac:dyDescent="0.3">
      <c r="A17" s="37"/>
      <c r="B17" s="97" t="s">
        <v>6</v>
      </c>
      <c r="C17" s="15" t="s">
        <v>86</v>
      </c>
      <c r="D17" s="11" t="s">
        <v>161</v>
      </c>
      <c r="E17" s="46">
        <v>1276.1833333333334</v>
      </c>
      <c r="F17" s="47">
        <v>1388.6666666666667</v>
      </c>
      <c r="G17" s="48">
        <f t="shared" si="0"/>
        <v>8.8140418696373304E-2</v>
      </c>
      <c r="H17" s="47">
        <v>1776.4444444444443</v>
      </c>
      <c r="I17" s="44">
        <f>(F17-H17)/H17</f>
        <v>-0.21828871653740298</v>
      </c>
    </row>
    <row r="18" spans="1:9" ht="16.5" x14ac:dyDescent="0.3">
      <c r="A18" s="37"/>
      <c r="B18" s="97" t="s">
        <v>7</v>
      </c>
      <c r="C18" s="15" t="s">
        <v>87</v>
      </c>
      <c r="D18" s="11" t="s">
        <v>161</v>
      </c>
      <c r="E18" s="46">
        <v>842.13333333333333</v>
      </c>
      <c r="F18" s="47">
        <v>687.8</v>
      </c>
      <c r="G18" s="48">
        <f t="shared" si="0"/>
        <v>-0.18326472450918307</v>
      </c>
      <c r="H18" s="47">
        <v>892.3</v>
      </c>
      <c r="I18" s="44">
        <f t="shared" si="1"/>
        <v>-0.22918301019836379</v>
      </c>
    </row>
    <row r="19" spans="1:9" ht="16.5" x14ac:dyDescent="0.3">
      <c r="A19" s="37"/>
      <c r="B19" s="97" t="s">
        <v>8</v>
      </c>
      <c r="C19" s="15" t="s">
        <v>89</v>
      </c>
      <c r="D19" s="11" t="s">
        <v>161</v>
      </c>
      <c r="E19" s="46">
        <v>2549.4666666666672</v>
      </c>
      <c r="F19" s="47">
        <v>4349</v>
      </c>
      <c r="G19" s="48">
        <f>(F19-E19)/E19</f>
        <v>0.70584697453062051</v>
      </c>
      <c r="H19" s="47">
        <v>4414.4444444444443</v>
      </c>
      <c r="I19" s="44">
        <f>(F19-H19)/H19</f>
        <v>-1.4825069217216187E-2</v>
      </c>
    </row>
    <row r="20" spans="1:9" ht="16.5" x14ac:dyDescent="0.3">
      <c r="A20" s="37"/>
      <c r="B20" s="97" t="s">
        <v>9</v>
      </c>
      <c r="C20" s="15" t="s">
        <v>88</v>
      </c>
      <c r="D20" s="11" t="s">
        <v>161</v>
      </c>
      <c r="E20" s="46">
        <v>1234.7833333333333</v>
      </c>
      <c r="F20" s="47">
        <v>1569</v>
      </c>
      <c r="G20" s="48">
        <f t="shared" si="0"/>
        <v>0.27066826838716646</v>
      </c>
      <c r="H20" s="47">
        <v>1413.8</v>
      </c>
      <c r="I20" s="44">
        <f t="shared" si="1"/>
        <v>0.10977507426793044</v>
      </c>
    </row>
    <row r="21" spans="1:9" ht="16.5" x14ac:dyDescent="0.3">
      <c r="A21" s="37"/>
      <c r="B21" s="97" t="s">
        <v>10</v>
      </c>
      <c r="C21" s="15" t="s">
        <v>90</v>
      </c>
      <c r="D21" s="11" t="s">
        <v>161</v>
      </c>
      <c r="E21" s="46">
        <v>1463.3333333333333</v>
      </c>
      <c r="F21" s="47">
        <v>1594.4444444444443</v>
      </c>
      <c r="G21" s="48">
        <f t="shared" si="0"/>
        <v>8.9597570235383436E-2</v>
      </c>
      <c r="H21" s="47">
        <v>1719.7777777777778</v>
      </c>
      <c r="I21" s="44">
        <f t="shared" si="1"/>
        <v>-7.2877632769091705E-2</v>
      </c>
    </row>
    <row r="22" spans="1:9" ht="16.5" x14ac:dyDescent="0.3">
      <c r="A22" s="37"/>
      <c r="B22" s="97" t="s">
        <v>11</v>
      </c>
      <c r="C22" s="15" t="s">
        <v>91</v>
      </c>
      <c r="D22" s="13" t="s">
        <v>81</v>
      </c>
      <c r="E22" s="46">
        <v>406.56666666666672</v>
      </c>
      <c r="F22" s="47">
        <v>432.3</v>
      </c>
      <c r="G22" s="48">
        <f t="shared" si="0"/>
        <v>6.3294252685086386E-2</v>
      </c>
      <c r="H22" s="47">
        <v>427.8</v>
      </c>
      <c r="I22" s="44">
        <f t="shared" si="1"/>
        <v>1.0518934081346423E-2</v>
      </c>
    </row>
    <row r="23" spans="1:9" ht="16.5" x14ac:dyDescent="0.3">
      <c r="A23" s="37"/>
      <c r="B23" s="97" t="s">
        <v>12</v>
      </c>
      <c r="C23" s="15" t="s">
        <v>92</v>
      </c>
      <c r="D23" s="13" t="s">
        <v>81</v>
      </c>
      <c r="E23" s="46">
        <v>455.52500000000003</v>
      </c>
      <c r="F23" s="47">
        <v>527.79999999999995</v>
      </c>
      <c r="G23" s="48">
        <f t="shared" si="0"/>
        <v>0.15866308106031485</v>
      </c>
      <c r="H23" s="47">
        <v>487.8</v>
      </c>
      <c r="I23" s="44">
        <f t="shared" si="1"/>
        <v>8.2000820008199957E-2</v>
      </c>
    </row>
    <row r="24" spans="1:9" ht="16.5" x14ac:dyDescent="0.3">
      <c r="A24" s="37"/>
      <c r="B24" s="97" t="s">
        <v>13</v>
      </c>
      <c r="C24" s="15" t="s">
        <v>93</v>
      </c>
      <c r="D24" s="13" t="s">
        <v>81</v>
      </c>
      <c r="E24" s="46">
        <v>511.98333333333335</v>
      </c>
      <c r="F24" s="47">
        <v>486.66666666666669</v>
      </c>
      <c r="G24" s="48">
        <f t="shared" si="0"/>
        <v>-4.9448224226049019E-2</v>
      </c>
      <c r="H24" s="47">
        <v>397.77777777777777</v>
      </c>
      <c r="I24" s="44">
        <f t="shared" si="1"/>
        <v>0.22346368715083806</v>
      </c>
    </row>
    <row r="25" spans="1:9" ht="16.5" x14ac:dyDescent="0.3">
      <c r="A25" s="37"/>
      <c r="B25" s="97" t="s">
        <v>14</v>
      </c>
      <c r="C25" s="15" t="s">
        <v>94</v>
      </c>
      <c r="D25" s="13" t="s">
        <v>81</v>
      </c>
      <c r="E25" s="46">
        <v>517.4</v>
      </c>
      <c r="F25" s="47">
        <v>532.79999999999995</v>
      </c>
      <c r="G25" s="48">
        <f t="shared" si="0"/>
        <v>2.9764205643602586E-2</v>
      </c>
      <c r="H25" s="47">
        <v>542.79999999999995</v>
      </c>
      <c r="I25" s="44">
        <f t="shared" si="1"/>
        <v>-1.8422991893883568E-2</v>
      </c>
    </row>
    <row r="26" spans="1:9" ht="16.5" x14ac:dyDescent="0.3">
      <c r="A26" s="37"/>
      <c r="B26" s="97" t="s">
        <v>15</v>
      </c>
      <c r="C26" s="15" t="s">
        <v>95</v>
      </c>
      <c r="D26" s="13" t="s">
        <v>82</v>
      </c>
      <c r="E26" s="46">
        <v>1224.3416666666667</v>
      </c>
      <c r="F26" s="47">
        <v>1225</v>
      </c>
      <c r="G26" s="48">
        <f t="shared" si="0"/>
        <v>5.3770393612891521E-4</v>
      </c>
      <c r="H26" s="47">
        <v>1200</v>
      </c>
      <c r="I26" s="44">
        <f t="shared" si="1"/>
        <v>2.0833333333333332E-2</v>
      </c>
    </row>
    <row r="27" spans="1:9" ht="16.5" x14ac:dyDescent="0.3">
      <c r="A27" s="37"/>
      <c r="B27" s="97" t="s">
        <v>16</v>
      </c>
      <c r="C27" s="15" t="s">
        <v>96</v>
      </c>
      <c r="D27" s="13" t="s">
        <v>81</v>
      </c>
      <c r="E27" s="46">
        <v>472.4</v>
      </c>
      <c r="F27" s="47">
        <v>488.88888888888891</v>
      </c>
      <c r="G27" s="48">
        <f t="shared" si="0"/>
        <v>3.4904506538714943E-2</v>
      </c>
      <c r="H27" s="47">
        <v>511.44444444444446</v>
      </c>
      <c r="I27" s="44">
        <f t="shared" si="1"/>
        <v>-4.4101672822072537E-2</v>
      </c>
    </row>
    <row r="28" spans="1:9" ht="16.5" x14ac:dyDescent="0.3">
      <c r="A28" s="37"/>
      <c r="B28" s="97" t="s">
        <v>17</v>
      </c>
      <c r="C28" s="15" t="s">
        <v>97</v>
      </c>
      <c r="D28" s="11" t="s">
        <v>161</v>
      </c>
      <c r="E28" s="46">
        <v>992.4666666666667</v>
      </c>
      <c r="F28" s="47">
        <v>1237.8</v>
      </c>
      <c r="G28" s="48">
        <f t="shared" si="0"/>
        <v>0.24719553973265257</v>
      </c>
      <c r="H28" s="47">
        <v>1331</v>
      </c>
      <c r="I28" s="44">
        <f t="shared" si="1"/>
        <v>-7.0022539444027088E-2</v>
      </c>
    </row>
    <row r="29" spans="1:9" ht="16.5" x14ac:dyDescent="0.3">
      <c r="A29" s="37"/>
      <c r="B29" s="97" t="s">
        <v>18</v>
      </c>
      <c r="C29" s="15" t="s">
        <v>98</v>
      </c>
      <c r="D29" s="13" t="s">
        <v>83</v>
      </c>
      <c r="E29" s="46">
        <v>1348.3083333333334</v>
      </c>
      <c r="F29" s="47">
        <v>2442.2222222222222</v>
      </c>
      <c r="G29" s="48">
        <f t="shared" si="0"/>
        <v>0.81132324249934573</v>
      </c>
      <c r="H29" s="47">
        <v>2564.1111111111113</v>
      </c>
      <c r="I29" s="44">
        <f t="shared" si="1"/>
        <v>-4.7536508211639392E-2</v>
      </c>
    </row>
    <row r="30" spans="1:9" ht="17.25" thickBot="1" x14ac:dyDescent="0.35">
      <c r="A30" s="38"/>
      <c r="B30" s="98" t="s">
        <v>19</v>
      </c>
      <c r="C30" s="16" t="s">
        <v>99</v>
      </c>
      <c r="D30" s="12" t="s">
        <v>161</v>
      </c>
      <c r="E30" s="49">
        <v>1038.1833333333334</v>
      </c>
      <c r="F30" s="50">
        <v>1657.8</v>
      </c>
      <c r="G30" s="51">
        <f t="shared" si="0"/>
        <v>0.59682779213690562</v>
      </c>
      <c r="H30" s="50">
        <v>1691.8</v>
      </c>
      <c r="I30" s="56">
        <f t="shared" si="1"/>
        <v>-2.0096938172360801E-2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2296.7916666666665</v>
      </c>
      <c r="F32" s="43">
        <v>4029.8</v>
      </c>
      <c r="G32" s="45">
        <f>(F32-E32)/E32</f>
        <v>0.75453440487636758</v>
      </c>
      <c r="H32" s="43">
        <v>3919.7777777777778</v>
      </c>
      <c r="I32" s="44">
        <f>(F32-H32)/H32</f>
        <v>2.8068484607971008E-2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2181.4583333333335</v>
      </c>
      <c r="F33" s="47">
        <v>5477.7777777777774</v>
      </c>
      <c r="G33" s="48">
        <f>(F33-E33)/E33</f>
        <v>1.5110622990481644</v>
      </c>
      <c r="H33" s="47">
        <v>3984.75</v>
      </c>
      <c r="I33" s="44">
        <f>(F33-H33)/H33</f>
        <v>0.37468543265644705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1850.832142857143</v>
      </c>
      <c r="F34" s="47">
        <v>3154.2222222222222</v>
      </c>
      <c r="G34" s="48">
        <f>(F34-E34)/E34</f>
        <v>0.70421841569761501</v>
      </c>
      <c r="H34" s="47">
        <v>3163.8</v>
      </c>
      <c r="I34" s="44">
        <f>(F34-H34)/H34</f>
        <v>-3.027301908394339E-3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1439.3472222222222</v>
      </c>
      <c r="F35" s="47">
        <v>2614</v>
      </c>
      <c r="G35" s="48">
        <f>(F35-E35)/E35</f>
        <v>0.81610104889369228</v>
      </c>
      <c r="H35" s="47">
        <v>2329.75</v>
      </c>
      <c r="I35" s="44">
        <f>(F35-H35)/H35</f>
        <v>0.12200879922738492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1309.0999999999999</v>
      </c>
      <c r="F36" s="50">
        <v>3345</v>
      </c>
      <c r="G36" s="51">
        <f>(F36-E36)/E36</f>
        <v>1.5551905889542434</v>
      </c>
      <c r="H36" s="50">
        <v>3528.8</v>
      </c>
      <c r="I36" s="56">
        <f>(F36-H36)/H36</f>
        <v>-5.2085694853774706E-2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25834.37777777778</v>
      </c>
      <c r="F38" s="43">
        <v>47709.777777777781</v>
      </c>
      <c r="G38" s="45">
        <f t="shared" ref="G38:G43" si="2">(F38-E38)/E38</f>
        <v>0.84675544300574512</v>
      </c>
      <c r="H38" s="43">
        <v>48932</v>
      </c>
      <c r="I38" s="44">
        <f t="shared" ref="I38:I43" si="3">(F38-H38)/H38</f>
        <v>-2.497797396840961E-2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15383.559259259258</v>
      </c>
      <c r="F39" s="57">
        <v>30828.5</v>
      </c>
      <c r="G39" s="48">
        <f t="shared" si="2"/>
        <v>1.0039900702072271</v>
      </c>
      <c r="H39" s="57">
        <v>31484.75</v>
      </c>
      <c r="I39" s="44">
        <f>(F39-H39)/H39</f>
        <v>-2.0843424197428913E-2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11150.166666666666</v>
      </c>
      <c r="F40" s="57">
        <v>26666</v>
      </c>
      <c r="G40" s="48">
        <f t="shared" si="2"/>
        <v>1.3915337588376857</v>
      </c>
      <c r="H40" s="57">
        <v>26291</v>
      </c>
      <c r="I40" s="44">
        <f t="shared" si="3"/>
        <v>1.4263436156859762E-2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5992.9833333333336</v>
      </c>
      <c r="F41" s="47">
        <v>6610</v>
      </c>
      <c r="G41" s="48">
        <f t="shared" si="2"/>
        <v>0.10295651303329723</v>
      </c>
      <c r="H41" s="47">
        <v>6450</v>
      </c>
      <c r="I41" s="44">
        <f t="shared" si="3"/>
        <v>2.4806201550387597E-2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19000</v>
      </c>
      <c r="G42" s="48">
        <f t="shared" si="2"/>
        <v>0.90457097032878908</v>
      </c>
      <c r="H42" s="47">
        <v>20700</v>
      </c>
      <c r="I42" s="44">
        <f t="shared" si="3"/>
        <v>-8.2125603864734303E-2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13051.388888888891</v>
      </c>
      <c r="F43" s="50">
        <v>18695</v>
      </c>
      <c r="G43" s="51">
        <f t="shared" si="2"/>
        <v>0.43241460040438418</v>
      </c>
      <c r="H43" s="50">
        <v>18695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8"/>
      <c r="G44" s="6"/>
      <c r="H44" s="1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5225.5555555555557</v>
      </c>
      <c r="F45" s="43">
        <v>10170.888888888889</v>
      </c>
      <c r="G45" s="45">
        <f t="shared" ref="G45:G50" si="4">(F45-E45)/E45</f>
        <v>0.94637465447586644</v>
      </c>
      <c r="H45" s="43">
        <v>10355.333333333334</v>
      </c>
      <c r="I45" s="44">
        <f t="shared" ref="I45:I50" si="5">(F45-H45)/H45</f>
        <v>-1.7811541020193642E-2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7260</v>
      </c>
      <c r="G46" s="48">
        <f t="shared" si="4"/>
        <v>0.20291616038882146</v>
      </c>
      <c r="H46" s="47">
        <v>7343.333333333333</v>
      </c>
      <c r="I46" s="87">
        <f t="shared" si="5"/>
        <v>-1.1348161597821113E-2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19035.476190476191</v>
      </c>
      <c r="F47" s="47">
        <v>25930</v>
      </c>
      <c r="G47" s="48">
        <f t="shared" si="4"/>
        <v>0.36219339829141073</v>
      </c>
      <c r="H47" s="47">
        <v>25930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19284.017500000002</v>
      </c>
      <c r="F48" s="47">
        <v>39830.714</v>
      </c>
      <c r="G48" s="48">
        <f t="shared" si="4"/>
        <v>1.0654780052963546</v>
      </c>
      <c r="H48" s="47">
        <v>39830.6</v>
      </c>
      <c r="I48" s="87">
        <f t="shared" si="5"/>
        <v>2.8621210828206704E-6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2260</v>
      </c>
      <c r="F49" s="47">
        <v>3927</v>
      </c>
      <c r="G49" s="48">
        <f t="shared" si="4"/>
        <v>0.73761061946902651</v>
      </c>
      <c r="H49" s="47">
        <v>3927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27864.333333333332</v>
      </c>
      <c r="F50" s="50">
        <v>56469.125</v>
      </c>
      <c r="G50" s="56">
        <f t="shared" si="4"/>
        <v>1.0265736963621357</v>
      </c>
      <c r="H50" s="50">
        <v>55055.888888888891</v>
      </c>
      <c r="I50" s="59">
        <f t="shared" si="5"/>
        <v>2.5669118047721175E-2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5275</v>
      </c>
      <c r="G52" s="45">
        <f t="shared" ref="G52:G60" si="6">(F52-E52)/E52</f>
        <v>0.40666666666666668</v>
      </c>
      <c r="H52" s="66">
        <v>5275</v>
      </c>
      <c r="I52" s="123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3608.2857142857142</v>
      </c>
      <c r="F53" s="70">
        <v>11105.833333333334</v>
      </c>
      <c r="G53" s="48">
        <f t="shared" si="6"/>
        <v>2.0778697178451715</v>
      </c>
      <c r="H53" s="70">
        <v>11247.5</v>
      </c>
      <c r="I53" s="87">
        <f t="shared" si="7"/>
        <v>-1.2595391568496648E-2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2883.75</v>
      </c>
      <c r="F54" s="70">
        <v>6268.75</v>
      </c>
      <c r="G54" s="48">
        <f t="shared" si="6"/>
        <v>1.1738188123103597</v>
      </c>
      <c r="H54" s="70">
        <v>6631.25</v>
      </c>
      <c r="I54" s="87">
        <f t="shared" si="7"/>
        <v>-5.4665409990574933E-2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4700</v>
      </c>
      <c r="F55" s="70">
        <v>7074.333333333333</v>
      </c>
      <c r="G55" s="48">
        <f t="shared" si="6"/>
        <v>0.50517730496453894</v>
      </c>
      <c r="H55" s="70">
        <v>7716</v>
      </c>
      <c r="I55" s="87">
        <f t="shared" si="7"/>
        <v>-8.3160532227406297E-2</v>
      </c>
    </row>
    <row r="56" spans="1:9" ht="16.5" x14ac:dyDescent="0.3">
      <c r="A56" s="37"/>
      <c r="B56" s="100" t="s">
        <v>42</v>
      </c>
      <c r="C56" s="101" t="s">
        <v>198</v>
      </c>
      <c r="D56" s="102" t="s">
        <v>114</v>
      </c>
      <c r="E56" s="61">
        <v>2028</v>
      </c>
      <c r="F56" s="103">
        <v>4505</v>
      </c>
      <c r="G56" s="55">
        <f t="shared" si="6"/>
        <v>1.2214003944773175</v>
      </c>
      <c r="H56" s="103">
        <v>4505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4151.2</v>
      </c>
      <c r="F57" s="50">
        <v>10478.666666666666</v>
      </c>
      <c r="G57" s="51">
        <f t="shared" si="6"/>
        <v>1.5242500160596133</v>
      </c>
      <c r="H57" s="50">
        <v>10478.666666666666</v>
      </c>
      <c r="I57" s="124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4449.666666666667</v>
      </c>
      <c r="F58" s="68">
        <v>9163.3333333333339</v>
      </c>
      <c r="G58" s="44">
        <f t="shared" si="6"/>
        <v>1.0593302869128773</v>
      </c>
      <c r="H58" s="68">
        <v>9163.2444444444463</v>
      </c>
      <c r="I58" s="44">
        <f t="shared" si="7"/>
        <v>9.7005912508955859E-6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4822.5</v>
      </c>
      <c r="F59" s="70">
        <v>10988.888888888889</v>
      </c>
      <c r="G59" s="48">
        <f t="shared" si="6"/>
        <v>1.2786705834917342</v>
      </c>
      <c r="H59" s="70">
        <v>11200</v>
      </c>
      <c r="I59" s="44">
        <f t="shared" si="7"/>
        <v>-1.8849206349206369E-2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21528.63095238095</v>
      </c>
      <c r="F60" s="73">
        <v>47730</v>
      </c>
      <c r="G60" s="51">
        <f t="shared" si="6"/>
        <v>1.2170476193109399</v>
      </c>
      <c r="H60" s="73">
        <v>41620</v>
      </c>
      <c r="I60" s="51">
        <f t="shared" si="7"/>
        <v>0.14680442095146565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6410.166666666667</v>
      </c>
      <c r="F62" s="54">
        <v>16191</v>
      </c>
      <c r="G62" s="45">
        <f t="shared" ref="G62:G67" si="8">(F62-E62)/E62</f>
        <v>1.5258313616390626</v>
      </c>
      <c r="H62" s="54">
        <v>16191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46526.857142857138</v>
      </c>
      <c r="F63" s="46">
        <v>52740.5</v>
      </c>
      <c r="G63" s="48">
        <f t="shared" si="8"/>
        <v>0.13354959347596485</v>
      </c>
      <c r="H63" s="46">
        <v>52274</v>
      </c>
      <c r="I63" s="44">
        <f t="shared" si="9"/>
        <v>8.9241305429085208E-3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10700</v>
      </c>
      <c r="F64" s="46">
        <v>28325.375</v>
      </c>
      <c r="G64" s="48">
        <f t="shared" si="8"/>
        <v>1.6472313084112149</v>
      </c>
      <c r="H64" s="46">
        <v>28325.375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7579</v>
      </c>
      <c r="F65" s="46">
        <v>15411.875</v>
      </c>
      <c r="G65" s="48">
        <f t="shared" si="8"/>
        <v>1.0334971632141443</v>
      </c>
      <c r="H65" s="46">
        <v>15220.375</v>
      </c>
      <c r="I65" s="87">
        <f t="shared" si="9"/>
        <v>1.2581818779103669E-2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3737.3333333333335</v>
      </c>
      <c r="F66" s="46">
        <v>8981</v>
      </c>
      <c r="G66" s="48">
        <f t="shared" si="8"/>
        <v>1.4030503032465214</v>
      </c>
      <c r="H66" s="46">
        <v>8742</v>
      </c>
      <c r="I66" s="87">
        <f t="shared" si="9"/>
        <v>2.7339281628917869E-2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3016</v>
      </c>
      <c r="F67" s="58">
        <v>8190</v>
      </c>
      <c r="G67" s="51">
        <f t="shared" si="8"/>
        <v>1.7155172413793103</v>
      </c>
      <c r="H67" s="58">
        <v>8482</v>
      </c>
      <c r="I67" s="88">
        <f t="shared" si="9"/>
        <v>-3.4425842961565666E-2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3868.5</v>
      </c>
      <c r="F69" s="43">
        <v>7706.625</v>
      </c>
      <c r="G69" s="45">
        <f>(F69-E69)/E69</f>
        <v>0.99214811942613412</v>
      </c>
      <c r="H69" s="43">
        <v>7757.5714285714284</v>
      </c>
      <c r="I69" s="44">
        <f>(F69-H69)/H69</f>
        <v>-6.5673167228329759E-3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2742.25</v>
      </c>
      <c r="F70" s="47">
        <v>5095.4285714285716</v>
      </c>
      <c r="G70" s="48">
        <f>(F70-E70)/E70</f>
        <v>0.85811963585689544</v>
      </c>
      <c r="H70" s="47">
        <v>4803.2857142857147</v>
      </c>
      <c r="I70" s="44">
        <f>(F70-H70)/H70</f>
        <v>6.0821461499568685E-2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1313.125</v>
      </c>
      <c r="F71" s="47">
        <v>2033.3333333333333</v>
      </c>
      <c r="G71" s="48">
        <f>(F71-E71)/E71</f>
        <v>0.54846898302395675</v>
      </c>
      <c r="H71" s="47">
        <v>2033.3333333333333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2284.1269841269841</v>
      </c>
      <c r="F72" s="47">
        <v>4160</v>
      </c>
      <c r="G72" s="48">
        <f>(F72-E72)/E72</f>
        <v>0.82126476719944408</v>
      </c>
      <c r="H72" s="47">
        <v>3860</v>
      </c>
      <c r="I72" s="44">
        <f>(F72-H72)/H72</f>
        <v>7.7720207253886009E-2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1620.6111111111113</v>
      </c>
      <c r="F73" s="50">
        <v>3960.5555555555557</v>
      </c>
      <c r="G73" s="48">
        <f>(F73-E73)/E73</f>
        <v>1.4438654828425488</v>
      </c>
      <c r="H73" s="50">
        <v>3854.7777777777778</v>
      </c>
      <c r="I73" s="59">
        <f>(F73-H73)/H73</f>
        <v>2.7440694088144594E-2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3321.6666666666665</v>
      </c>
      <c r="G75" s="44">
        <f t="shared" ref="G75:G81" si="10">(F75-E75)/E75</f>
        <v>1.2777142857142858</v>
      </c>
      <c r="H75" s="43">
        <v>3321.6666666666665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1182.037037037037</v>
      </c>
      <c r="F76" s="32">
        <v>2725.3125</v>
      </c>
      <c r="G76" s="48">
        <f t="shared" si="10"/>
        <v>1.3056066896443681</v>
      </c>
      <c r="H76" s="32">
        <v>2597.1875</v>
      </c>
      <c r="I76" s="44">
        <f t="shared" si="11"/>
        <v>4.9332210323667428E-2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919.03703703703707</v>
      </c>
      <c r="F77" s="47">
        <v>1458.8333333333333</v>
      </c>
      <c r="G77" s="48">
        <f t="shared" si="10"/>
        <v>0.58734988313049075</v>
      </c>
      <c r="H77" s="47">
        <v>1603.8333333333333</v>
      </c>
      <c r="I77" s="44">
        <f t="shared" si="11"/>
        <v>-9.0408396549932463E-2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1504.4666666666665</v>
      </c>
      <c r="F78" s="47">
        <v>2655.3333333333335</v>
      </c>
      <c r="G78" s="48">
        <f t="shared" si="10"/>
        <v>0.76496654406877329</v>
      </c>
      <c r="H78" s="47">
        <v>2572.5555555555557</v>
      </c>
      <c r="I78" s="44">
        <f t="shared" si="11"/>
        <v>3.2177255647216359E-2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1932.9666666666665</v>
      </c>
      <c r="F79" s="61">
        <v>2890.25</v>
      </c>
      <c r="G79" s="48">
        <f t="shared" si="10"/>
        <v>0.49524047664212195</v>
      </c>
      <c r="H79" s="61">
        <v>2890.25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9999</v>
      </c>
      <c r="G80" s="48">
        <f t="shared" si="10"/>
        <v>0.1235673084126151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3922.9666666666672</v>
      </c>
      <c r="F81" s="50">
        <v>6071.4444444444443</v>
      </c>
      <c r="G81" s="51">
        <f t="shared" si="10"/>
        <v>0.54766659019392894</v>
      </c>
      <c r="H81" s="50">
        <v>5935.333333333333</v>
      </c>
      <c r="I81" s="56">
        <f t="shared" si="11"/>
        <v>2.2932344902467369E-2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4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4" t="s">
        <v>203</v>
      </c>
      <c r="B9" s="184"/>
      <c r="C9" s="184"/>
      <c r="D9" s="184"/>
      <c r="E9" s="184"/>
      <c r="F9" s="184"/>
      <c r="G9" s="184"/>
      <c r="H9" s="184"/>
      <c r="I9" s="184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5" t="s">
        <v>3</v>
      </c>
      <c r="B12" s="191"/>
      <c r="C12" s="193" t="s">
        <v>0</v>
      </c>
      <c r="D12" s="187" t="s">
        <v>23</v>
      </c>
      <c r="E12" s="187" t="s">
        <v>218</v>
      </c>
      <c r="F12" s="195" t="s">
        <v>223</v>
      </c>
      <c r="G12" s="187" t="s">
        <v>197</v>
      </c>
      <c r="H12" s="195" t="s">
        <v>219</v>
      </c>
      <c r="I12" s="187" t="s">
        <v>187</v>
      </c>
    </row>
    <row r="13" spans="1:9" ht="30.75" customHeight="1" thickBot="1" x14ac:dyDescent="0.25">
      <c r="A13" s="186"/>
      <c r="B13" s="192"/>
      <c r="C13" s="194"/>
      <c r="D13" s="188"/>
      <c r="E13" s="188"/>
      <c r="F13" s="196"/>
      <c r="G13" s="188"/>
      <c r="H13" s="196"/>
      <c r="I13" s="18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4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1190.8</v>
      </c>
      <c r="F15" s="83">
        <v>1650</v>
      </c>
      <c r="G15" s="44">
        <f>(F15-E15)/E15</f>
        <v>0.38562311051394027</v>
      </c>
      <c r="H15" s="83">
        <v>1516.6</v>
      </c>
      <c r="I15" s="125">
        <f>(F15-H15)/H15</f>
        <v>8.7959910325728669E-2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1281.8666666666668</v>
      </c>
      <c r="F16" s="83">
        <v>1775</v>
      </c>
      <c r="G16" s="48">
        <f t="shared" ref="G16:G39" si="0">(F16-E16)/E16</f>
        <v>0.38469939671312658</v>
      </c>
      <c r="H16" s="83">
        <v>2008.2</v>
      </c>
      <c r="I16" s="48">
        <f>(F16-H16)/H16</f>
        <v>-0.11612389204262526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1276.1833333333334</v>
      </c>
      <c r="F17" s="83">
        <v>1816.6</v>
      </c>
      <c r="G17" s="48">
        <f t="shared" si="0"/>
        <v>0.42346319102532276</v>
      </c>
      <c r="H17" s="83">
        <v>1791.6</v>
      </c>
      <c r="I17" s="48">
        <f t="shared" ref="I17:I29" si="1">(F17-H17)/H17</f>
        <v>1.395400759098013E-2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842.13333333333333</v>
      </c>
      <c r="F18" s="83">
        <v>908.2</v>
      </c>
      <c r="G18" s="48">
        <f t="shared" si="0"/>
        <v>7.8451551614946227E-2</v>
      </c>
      <c r="H18" s="83">
        <v>906.6</v>
      </c>
      <c r="I18" s="48">
        <f t="shared" si="1"/>
        <v>1.7648356496801486E-3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2549.4666666666672</v>
      </c>
      <c r="F19" s="83">
        <v>3433.2</v>
      </c>
      <c r="G19" s="48">
        <f t="shared" si="0"/>
        <v>0.34663459024109583</v>
      </c>
      <c r="H19" s="83">
        <v>4200</v>
      </c>
      <c r="I19" s="48">
        <f t="shared" si="1"/>
        <v>-0.18257142857142861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1234.7833333333333</v>
      </c>
      <c r="F20" s="83">
        <v>1479.1</v>
      </c>
      <c r="G20" s="48">
        <f t="shared" si="0"/>
        <v>0.1978619730856965</v>
      </c>
      <c r="H20" s="83">
        <v>1416.6</v>
      </c>
      <c r="I20" s="48">
        <f t="shared" si="1"/>
        <v>4.4119723281095584E-2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1463.3333333333333</v>
      </c>
      <c r="F21" s="83">
        <v>1291.5999999999999</v>
      </c>
      <c r="G21" s="48">
        <f t="shared" si="0"/>
        <v>-0.11735763097949888</v>
      </c>
      <c r="H21" s="83">
        <v>1483.2</v>
      </c>
      <c r="I21" s="48">
        <f t="shared" si="1"/>
        <v>-0.12918015102481131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406.56666666666672</v>
      </c>
      <c r="F22" s="83">
        <v>394.03200000000004</v>
      </c>
      <c r="G22" s="48">
        <f t="shared" si="0"/>
        <v>-3.0830532098056928E-2</v>
      </c>
      <c r="H22" s="83">
        <v>462.5</v>
      </c>
      <c r="I22" s="48">
        <f t="shared" si="1"/>
        <v>-0.14803891891891882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455.52500000000003</v>
      </c>
      <c r="F23" s="83">
        <v>462.5</v>
      </c>
      <c r="G23" s="48">
        <f t="shared" si="0"/>
        <v>1.5312002634322959E-2</v>
      </c>
      <c r="H23" s="83">
        <v>500</v>
      </c>
      <c r="I23" s="48">
        <f t="shared" si="1"/>
        <v>-7.4999999999999997E-2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511.98333333333335</v>
      </c>
      <c r="F24" s="83">
        <v>570</v>
      </c>
      <c r="G24" s="48">
        <f t="shared" si="0"/>
        <v>0.11331749080373707</v>
      </c>
      <c r="H24" s="83">
        <v>497.5</v>
      </c>
      <c r="I24" s="48">
        <f t="shared" si="1"/>
        <v>0.14572864321608039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517.4</v>
      </c>
      <c r="F25" s="83">
        <v>525.83400000000006</v>
      </c>
      <c r="G25" s="48">
        <f t="shared" si="0"/>
        <v>1.6300734441438119E-2</v>
      </c>
      <c r="H25" s="83">
        <v>511.5</v>
      </c>
      <c r="I25" s="48">
        <f t="shared" si="1"/>
        <v>2.8023460410557303E-2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1224.3416666666667</v>
      </c>
      <c r="F26" s="83">
        <v>1004.1</v>
      </c>
      <c r="G26" s="48">
        <f t="shared" si="0"/>
        <v>-0.17988578896141463</v>
      </c>
      <c r="H26" s="83">
        <v>1191.5</v>
      </c>
      <c r="I26" s="48">
        <f t="shared" si="1"/>
        <v>-0.15728073856483421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472.4</v>
      </c>
      <c r="F27" s="83">
        <v>575.83400000000006</v>
      </c>
      <c r="G27" s="48">
        <f t="shared" si="0"/>
        <v>0.21895427603725676</v>
      </c>
      <c r="H27" s="83">
        <v>497.5</v>
      </c>
      <c r="I27" s="48">
        <f t="shared" si="1"/>
        <v>0.15745527638190968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992.4666666666667</v>
      </c>
      <c r="F28" s="83">
        <v>1729</v>
      </c>
      <c r="G28" s="48">
        <f t="shared" si="0"/>
        <v>0.74212400080607233</v>
      </c>
      <c r="H28" s="83">
        <v>1395.75</v>
      </c>
      <c r="I28" s="48">
        <f t="shared" si="1"/>
        <v>0.23876052301629949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1348.3083333333334</v>
      </c>
      <c r="F29" s="83">
        <v>2833.25</v>
      </c>
      <c r="G29" s="48">
        <f t="shared" si="0"/>
        <v>1.1013368603867808</v>
      </c>
      <c r="H29" s="83">
        <v>2447.75</v>
      </c>
      <c r="I29" s="48">
        <f t="shared" si="1"/>
        <v>0.15749157389439281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1038.1833333333334</v>
      </c>
      <c r="F30" s="93">
        <v>1534.1</v>
      </c>
      <c r="G30" s="51">
        <f t="shared" si="0"/>
        <v>0.47767735306866144</v>
      </c>
      <c r="H30" s="93">
        <v>1694.1</v>
      </c>
      <c r="I30" s="51">
        <f>(F30-H30)/H30</f>
        <v>-9.4445428250988728E-2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6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2296.7916666666665</v>
      </c>
      <c r="F32" s="83">
        <v>5222</v>
      </c>
      <c r="G32" s="44">
        <f t="shared" si="0"/>
        <v>1.2736062986412207</v>
      </c>
      <c r="H32" s="83">
        <v>4000</v>
      </c>
      <c r="I32" s="45">
        <f>(F32-H32)/H32</f>
        <v>0.30549999999999999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2181.4583333333335</v>
      </c>
      <c r="F33" s="83">
        <v>5222</v>
      </c>
      <c r="G33" s="48">
        <f t="shared" si="0"/>
        <v>1.3938114793238467</v>
      </c>
      <c r="H33" s="83">
        <v>3958.25</v>
      </c>
      <c r="I33" s="48">
        <f>(F33-H33)/H33</f>
        <v>0.31926987936588136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1850.832142857143</v>
      </c>
      <c r="F34" s="83">
        <v>2975</v>
      </c>
      <c r="G34" s="48">
        <f>(F34-E34)/E34</f>
        <v>0.60738509512130634</v>
      </c>
      <c r="H34" s="83">
        <v>2900.6</v>
      </c>
      <c r="I34" s="48">
        <f>(F34-H34)/H34</f>
        <v>2.5649865545059675E-2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1439.3472222222222</v>
      </c>
      <c r="F35" s="83">
        <v>1875</v>
      </c>
      <c r="G35" s="48">
        <f t="shared" si="0"/>
        <v>0.30267385871295827</v>
      </c>
      <c r="H35" s="83">
        <v>2055.3333333333335</v>
      </c>
      <c r="I35" s="48">
        <f>(F35-H35)/H35</f>
        <v>-8.7739215050275779E-2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1309.0999999999999</v>
      </c>
      <c r="F36" s="83">
        <v>2483.1999999999998</v>
      </c>
      <c r="G36" s="55">
        <f t="shared" si="0"/>
        <v>0.89687571614086015</v>
      </c>
      <c r="H36" s="83">
        <v>2715.6</v>
      </c>
      <c r="I36" s="48">
        <f>(F36-H36)/H36</f>
        <v>-8.5579614081602626E-2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25834.37777777778</v>
      </c>
      <c r="F38" s="84">
        <v>46833.25</v>
      </c>
      <c r="G38" s="45">
        <f t="shared" si="0"/>
        <v>0.81282670722129935</v>
      </c>
      <c r="H38" s="84">
        <v>46800</v>
      </c>
      <c r="I38" s="45">
        <f>(F38-H38)/H38</f>
        <v>7.1047008547008548E-4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15383.559259259258</v>
      </c>
      <c r="F39" s="85">
        <v>29566.6</v>
      </c>
      <c r="G39" s="51">
        <f t="shared" si="0"/>
        <v>0.92196093905927956</v>
      </c>
      <c r="H39" s="85">
        <v>28900</v>
      </c>
      <c r="I39" s="51">
        <f>(F39-H39)/H39</f>
        <v>2.3065743944636629E-2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4" t="s">
        <v>204</v>
      </c>
      <c r="B9" s="184"/>
      <c r="C9" s="184"/>
      <c r="D9" s="184"/>
      <c r="E9" s="184"/>
      <c r="F9" s="184"/>
      <c r="G9" s="184"/>
      <c r="H9" s="184"/>
      <c r="I9" s="184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85" t="s">
        <v>3</v>
      </c>
      <c r="B12" s="191"/>
      <c r="C12" s="193" t="s">
        <v>0</v>
      </c>
      <c r="D12" s="187" t="s">
        <v>222</v>
      </c>
      <c r="E12" s="195" t="s">
        <v>223</v>
      </c>
      <c r="F12" s="202" t="s">
        <v>186</v>
      </c>
      <c r="G12" s="187" t="s">
        <v>218</v>
      </c>
      <c r="H12" s="204" t="s">
        <v>224</v>
      </c>
      <c r="I12" s="200" t="s">
        <v>196</v>
      </c>
    </row>
    <row r="13" spans="1:9" ht="39.75" customHeight="1" thickBot="1" x14ac:dyDescent="0.25">
      <c r="A13" s="186"/>
      <c r="B13" s="192"/>
      <c r="C13" s="194"/>
      <c r="D13" s="188"/>
      <c r="E13" s="196"/>
      <c r="F13" s="203"/>
      <c r="G13" s="188"/>
      <c r="H13" s="205"/>
      <c r="I13" s="201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1399.8</v>
      </c>
      <c r="E15" s="83">
        <v>1650</v>
      </c>
      <c r="F15" s="67">
        <f t="shared" ref="F15:F30" si="0">D15-E15</f>
        <v>-250.20000000000005</v>
      </c>
      <c r="G15" s="42">
        <v>1190.8</v>
      </c>
      <c r="H15" s="66">
        <f>AVERAGE(D15:E15)</f>
        <v>1524.9</v>
      </c>
      <c r="I15" s="69">
        <f>(H15-G15)/G15</f>
        <v>0.28056768558951978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1938.8888888888889</v>
      </c>
      <c r="E16" s="83">
        <v>1775</v>
      </c>
      <c r="F16" s="71">
        <f t="shared" si="0"/>
        <v>163.88888888888891</v>
      </c>
      <c r="G16" s="46">
        <v>1281.8666666666668</v>
      </c>
      <c r="H16" s="68">
        <f t="shared" ref="H16:H30" si="1">AVERAGE(D16:E16)</f>
        <v>1856.9444444444443</v>
      </c>
      <c r="I16" s="72">
        <f t="shared" ref="I16:I39" si="2">(H16-G16)/G16</f>
        <v>0.44862526870536001</v>
      </c>
    </row>
    <row r="17" spans="1:9" ht="16.5" x14ac:dyDescent="0.3">
      <c r="A17" s="37"/>
      <c r="B17" s="34" t="s">
        <v>6</v>
      </c>
      <c r="C17" s="15" t="s">
        <v>165</v>
      </c>
      <c r="D17" s="47">
        <v>1388.6666666666667</v>
      </c>
      <c r="E17" s="83">
        <v>1816.6</v>
      </c>
      <c r="F17" s="71">
        <f t="shared" si="0"/>
        <v>-427.93333333333317</v>
      </c>
      <c r="G17" s="46">
        <v>1276.1833333333334</v>
      </c>
      <c r="H17" s="68">
        <f t="shared" si="1"/>
        <v>1602.6333333333332</v>
      </c>
      <c r="I17" s="72">
        <f t="shared" si="2"/>
        <v>0.25580180486084797</v>
      </c>
    </row>
    <row r="18" spans="1:9" ht="16.5" x14ac:dyDescent="0.3">
      <c r="A18" s="37"/>
      <c r="B18" s="34" t="s">
        <v>7</v>
      </c>
      <c r="C18" s="15" t="s">
        <v>166</v>
      </c>
      <c r="D18" s="47">
        <v>687.8</v>
      </c>
      <c r="E18" s="83">
        <v>908.2</v>
      </c>
      <c r="F18" s="71">
        <f t="shared" si="0"/>
        <v>-220.40000000000009</v>
      </c>
      <c r="G18" s="46">
        <v>842.13333333333333</v>
      </c>
      <c r="H18" s="68">
        <f t="shared" si="1"/>
        <v>798</v>
      </c>
      <c r="I18" s="72">
        <f t="shared" si="2"/>
        <v>-5.2406586447118424E-2</v>
      </c>
    </row>
    <row r="19" spans="1:9" ht="16.5" x14ac:dyDescent="0.3">
      <c r="A19" s="37"/>
      <c r="B19" s="34" t="s">
        <v>8</v>
      </c>
      <c r="C19" s="15" t="s">
        <v>167</v>
      </c>
      <c r="D19" s="47">
        <v>4349</v>
      </c>
      <c r="E19" s="83">
        <v>3433.2</v>
      </c>
      <c r="F19" s="71">
        <f t="shared" si="0"/>
        <v>915.80000000000018</v>
      </c>
      <c r="G19" s="46">
        <v>2549.4666666666672</v>
      </c>
      <c r="H19" s="68">
        <f t="shared" si="1"/>
        <v>3891.1</v>
      </c>
      <c r="I19" s="72">
        <f t="shared" si="2"/>
        <v>0.52624078238585814</v>
      </c>
    </row>
    <row r="20" spans="1:9" ht="16.5" x14ac:dyDescent="0.3">
      <c r="A20" s="37"/>
      <c r="B20" s="34" t="s">
        <v>9</v>
      </c>
      <c r="C20" s="15" t="s">
        <v>168</v>
      </c>
      <c r="D20" s="47">
        <v>1569</v>
      </c>
      <c r="E20" s="83">
        <v>1479.1</v>
      </c>
      <c r="F20" s="71">
        <f t="shared" si="0"/>
        <v>89.900000000000091</v>
      </c>
      <c r="G20" s="46">
        <v>1234.7833333333333</v>
      </c>
      <c r="H20" s="68">
        <f t="shared" si="1"/>
        <v>1524.05</v>
      </c>
      <c r="I20" s="72">
        <f t="shared" si="2"/>
        <v>0.23426512073643149</v>
      </c>
    </row>
    <row r="21" spans="1:9" ht="16.5" x14ac:dyDescent="0.3">
      <c r="A21" s="37"/>
      <c r="B21" s="34" t="s">
        <v>10</v>
      </c>
      <c r="C21" s="15" t="s">
        <v>169</v>
      </c>
      <c r="D21" s="47">
        <v>1594.4444444444443</v>
      </c>
      <c r="E21" s="83">
        <v>1291.5999999999999</v>
      </c>
      <c r="F21" s="71">
        <f t="shared" si="0"/>
        <v>302.84444444444443</v>
      </c>
      <c r="G21" s="46">
        <v>1463.3333333333333</v>
      </c>
      <c r="H21" s="68">
        <f t="shared" si="1"/>
        <v>1443.0222222222221</v>
      </c>
      <c r="I21" s="72">
        <f t="shared" si="2"/>
        <v>-1.3880030372057721E-2</v>
      </c>
    </row>
    <row r="22" spans="1:9" ht="16.5" x14ac:dyDescent="0.3">
      <c r="A22" s="37"/>
      <c r="B22" s="34" t="s">
        <v>11</v>
      </c>
      <c r="C22" s="15" t="s">
        <v>170</v>
      </c>
      <c r="D22" s="47">
        <v>432.3</v>
      </c>
      <c r="E22" s="83">
        <v>394.03200000000004</v>
      </c>
      <c r="F22" s="71">
        <f t="shared" si="0"/>
        <v>38.267999999999972</v>
      </c>
      <c r="G22" s="46">
        <v>406.56666666666672</v>
      </c>
      <c r="H22" s="68">
        <f t="shared" si="1"/>
        <v>413.16600000000005</v>
      </c>
      <c r="I22" s="72">
        <f t="shared" si="2"/>
        <v>1.6231860293514797E-2</v>
      </c>
    </row>
    <row r="23" spans="1:9" ht="16.5" x14ac:dyDescent="0.3">
      <c r="A23" s="37"/>
      <c r="B23" s="34" t="s">
        <v>12</v>
      </c>
      <c r="C23" s="15" t="s">
        <v>171</v>
      </c>
      <c r="D23" s="47">
        <v>527.79999999999995</v>
      </c>
      <c r="E23" s="83">
        <v>462.5</v>
      </c>
      <c r="F23" s="71">
        <f t="shared" si="0"/>
        <v>65.299999999999955</v>
      </c>
      <c r="G23" s="46">
        <v>455.52500000000003</v>
      </c>
      <c r="H23" s="68">
        <f t="shared" si="1"/>
        <v>495.15</v>
      </c>
      <c r="I23" s="72">
        <f t="shared" si="2"/>
        <v>8.6987541847318897E-2</v>
      </c>
    </row>
    <row r="24" spans="1:9" ht="16.5" x14ac:dyDescent="0.3">
      <c r="A24" s="37"/>
      <c r="B24" s="34" t="s">
        <v>13</v>
      </c>
      <c r="C24" s="15" t="s">
        <v>172</v>
      </c>
      <c r="D24" s="47">
        <v>486.66666666666669</v>
      </c>
      <c r="E24" s="83">
        <v>570</v>
      </c>
      <c r="F24" s="71">
        <f t="shared" si="0"/>
        <v>-83.333333333333314</v>
      </c>
      <c r="G24" s="46">
        <v>511.98333333333335</v>
      </c>
      <c r="H24" s="68">
        <f t="shared" si="1"/>
        <v>528.33333333333337</v>
      </c>
      <c r="I24" s="72">
        <f t="shared" si="2"/>
        <v>3.1934633288844085E-2</v>
      </c>
    </row>
    <row r="25" spans="1:9" ht="16.5" x14ac:dyDescent="0.3">
      <c r="A25" s="37"/>
      <c r="B25" s="34" t="s">
        <v>14</v>
      </c>
      <c r="C25" s="15" t="s">
        <v>173</v>
      </c>
      <c r="D25" s="47">
        <v>532.79999999999995</v>
      </c>
      <c r="E25" s="83">
        <v>525.83400000000006</v>
      </c>
      <c r="F25" s="71">
        <f t="shared" si="0"/>
        <v>6.9659999999998945</v>
      </c>
      <c r="G25" s="46">
        <v>517.4</v>
      </c>
      <c r="H25" s="68">
        <f t="shared" si="1"/>
        <v>529.31700000000001</v>
      </c>
      <c r="I25" s="72">
        <f t="shared" si="2"/>
        <v>2.3032470042520351E-2</v>
      </c>
    </row>
    <row r="26" spans="1:9" ht="16.5" x14ac:dyDescent="0.3">
      <c r="A26" s="37"/>
      <c r="B26" s="34" t="s">
        <v>15</v>
      </c>
      <c r="C26" s="15" t="s">
        <v>174</v>
      </c>
      <c r="D26" s="47">
        <v>1225</v>
      </c>
      <c r="E26" s="83">
        <v>1004.1</v>
      </c>
      <c r="F26" s="71">
        <f t="shared" si="0"/>
        <v>220.89999999999998</v>
      </c>
      <c r="G26" s="46">
        <v>1224.3416666666667</v>
      </c>
      <c r="H26" s="68">
        <f t="shared" si="1"/>
        <v>1114.55</v>
      </c>
      <c r="I26" s="72">
        <f t="shared" si="2"/>
        <v>-8.967404251264291E-2</v>
      </c>
    </row>
    <row r="27" spans="1:9" ht="16.5" x14ac:dyDescent="0.3">
      <c r="A27" s="37"/>
      <c r="B27" s="34" t="s">
        <v>16</v>
      </c>
      <c r="C27" s="15" t="s">
        <v>175</v>
      </c>
      <c r="D27" s="47">
        <v>488.88888888888891</v>
      </c>
      <c r="E27" s="83">
        <v>575.83400000000006</v>
      </c>
      <c r="F27" s="71">
        <f t="shared" si="0"/>
        <v>-86.945111111111146</v>
      </c>
      <c r="G27" s="46">
        <v>472.4</v>
      </c>
      <c r="H27" s="68">
        <f t="shared" si="1"/>
        <v>532.36144444444449</v>
      </c>
      <c r="I27" s="72">
        <f t="shared" si="2"/>
        <v>0.12692939128798583</v>
      </c>
    </row>
    <row r="28" spans="1:9" ht="16.5" x14ac:dyDescent="0.3">
      <c r="A28" s="37"/>
      <c r="B28" s="34" t="s">
        <v>17</v>
      </c>
      <c r="C28" s="15" t="s">
        <v>176</v>
      </c>
      <c r="D28" s="47">
        <v>1237.8</v>
      </c>
      <c r="E28" s="83">
        <v>1729</v>
      </c>
      <c r="F28" s="71">
        <f t="shared" si="0"/>
        <v>-491.20000000000005</v>
      </c>
      <c r="G28" s="46">
        <v>992.4666666666667</v>
      </c>
      <c r="H28" s="68">
        <f t="shared" si="1"/>
        <v>1483.4</v>
      </c>
      <c r="I28" s="72">
        <f t="shared" si="2"/>
        <v>0.49465977026936259</v>
      </c>
    </row>
    <row r="29" spans="1:9" ht="16.5" x14ac:dyDescent="0.3">
      <c r="A29" s="37"/>
      <c r="B29" s="34" t="s">
        <v>18</v>
      </c>
      <c r="C29" s="15" t="s">
        <v>177</v>
      </c>
      <c r="D29" s="47">
        <v>2442.2222222222222</v>
      </c>
      <c r="E29" s="83">
        <v>2833.25</v>
      </c>
      <c r="F29" s="71">
        <f t="shared" si="0"/>
        <v>-391.02777777777783</v>
      </c>
      <c r="G29" s="46">
        <v>1348.3083333333334</v>
      </c>
      <c r="H29" s="68">
        <f t="shared" si="1"/>
        <v>2637.7361111111113</v>
      </c>
      <c r="I29" s="72">
        <f t="shared" si="2"/>
        <v>0.95633005144306349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1657.8</v>
      </c>
      <c r="E30" s="93">
        <v>1534.1</v>
      </c>
      <c r="F30" s="74">
        <f t="shared" si="0"/>
        <v>123.70000000000005</v>
      </c>
      <c r="G30" s="49">
        <v>1038.1833333333334</v>
      </c>
      <c r="H30" s="105">
        <f t="shared" si="1"/>
        <v>1595.9499999999998</v>
      </c>
      <c r="I30" s="75">
        <f t="shared" si="2"/>
        <v>0.53725257260278347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4029.8</v>
      </c>
      <c r="E32" s="83">
        <v>5222</v>
      </c>
      <c r="F32" s="67">
        <f>D32-E32</f>
        <v>-1192.1999999999998</v>
      </c>
      <c r="G32" s="54">
        <v>2296.7916666666665</v>
      </c>
      <c r="H32" s="68">
        <f>AVERAGE(D32:E32)</f>
        <v>4625.8999999999996</v>
      </c>
      <c r="I32" s="78">
        <f t="shared" si="2"/>
        <v>1.0140703517587939</v>
      </c>
    </row>
    <row r="33" spans="1:9" ht="16.5" x14ac:dyDescent="0.3">
      <c r="A33" s="37"/>
      <c r="B33" s="34" t="s">
        <v>27</v>
      </c>
      <c r="C33" s="15" t="s">
        <v>180</v>
      </c>
      <c r="D33" s="47">
        <v>5477.7777777777774</v>
      </c>
      <c r="E33" s="83">
        <v>5222</v>
      </c>
      <c r="F33" s="79">
        <f>D33-E33</f>
        <v>255.77777777777737</v>
      </c>
      <c r="G33" s="46">
        <v>2181.4583333333335</v>
      </c>
      <c r="H33" s="68">
        <f>AVERAGE(D33:E33)</f>
        <v>5349.8888888888887</v>
      </c>
      <c r="I33" s="72">
        <f t="shared" si="2"/>
        <v>1.4524368891860056</v>
      </c>
    </row>
    <row r="34" spans="1:9" ht="16.5" x14ac:dyDescent="0.3">
      <c r="A34" s="37"/>
      <c r="B34" s="39" t="s">
        <v>28</v>
      </c>
      <c r="C34" s="15" t="s">
        <v>181</v>
      </c>
      <c r="D34" s="47">
        <v>3154.2222222222222</v>
      </c>
      <c r="E34" s="83">
        <v>2975</v>
      </c>
      <c r="F34" s="71">
        <f>D34-E34</f>
        <v>179.22222222222217</v>
      </c>
      <c r="G34" s="46">
        <v>1850.832142857143</v>
      </c>
      <c r="H34" s="68">
        <f>AVERAGE(D34:E34)</f>
        <v>3064.6111111111113</v>
      </c>
      <c r="I34" s="72">
        <f t="shared" si="2"/>
        <v>0.65580175540946073</v>
      </c>
    </row>
    <row r="35" spans="1:9" ht="16.5" x14ac:dyDescent="0.3">
      <c r="A35" s="37"/>
      <c r="B35" s="34" t="s">
        <v>29</v>
      </c>
      <c r="C35" s="15" t="s">
        <v>182</v>
      </c>
      <c r="D35" s="47">
        <v>2614</v>
      </c>
      <c r="E35" s="83">
        <v>1875</v>
      </c>
      <c r="F35" s="79">
        <f>D35-E35</f>
        <v>739</v>
      </c>
      <c r="G35" s="46">
        <v>1439.3472222222222</v>
      </c>
      <c r="H35" s="68">
        <f>AVERAGE(D35:E35)</f>
        <v>2244.5</v>
      </c>
      <c r="I35" s="72">
        <f t="shared" si="2"/>
        <v>0.55938745380332522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3345</v>
      </c>
      <c r="E36" s="83">
        <v>2483.1999999999998</v>
      </c>
      <c r="F36" s="71">
        <f>D36-E36</f>
        <v>861.80000000000018</v>
      </c>
      <c r="G36" s="49">
        <v>1309.0999999999999</v>
      </c>
      <c r="H36" s="68">
        <f>AVERAGE(D36:E36)</f>
        <v>2914.1</v>
      </c>
      <c r="I36" s="80">
        <f t="shared" si="2"/>
        <v>1.2260331525475519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47709.777777777781</v>
      </c>
      <c r="E38" s="84">
        <v>46833.25</v>
      </c>
      <c r="F38" s="67">
        <f>D38-E38</f>
        <v>876.52777777778101</v>
      </c>
      <c r="G38" s="46">
        <v>25834.37777777778</v>
      </c>
      <c r="H38" s="67">
        <f>AVERAGE(D38:E38)</f>
        <v>47271.513888888891</v>
      </c>
      <c r="I38" s="78">
        <f t="shared" si="2"/>
        <v>0.82979107511352224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30828.5</v>
      </c>
      <c r="E39" s="85">
        <v>29566.6</v>
      </c>
      <c r="F39" s="74">
        <f>D39-E39</f>
        <v>1261.9000000000015</v>
      </c>
      <c r="G39" s="46">
        <v>15383.559259259258</v>
      </c>
      <c r="H39" s="81">
        <f>AVERAGE(D39:E39)</f>
        <v>30197.55</v>
      </c>
      <c r="I39" s="75">
        <f t="shared" si="2"/>
        <v>0.96297550463325332</v>
      </c>
    </row>
    <row r="40" spans="1:9" ht="15.75" customHeight="1" thickBot="1" x14ac:dyDescent="0.25">
      <c r="A40" s="197"/>
      <c r="B40" s="198"/>
      <c r="C40" s="199"/>
      <c r="D40" s="86">
        <f>SUM(D15:D39)</f>
        <v>119117.95555555556</v>
      </c>
      <c r="E40" s="86">
        <f>SUM(E15:E39)</f>
        <v>116159.4</v>
      </c>
      <c r="F40" s="86">
        <f>SUM(F15:F39)</f>
        <v>2958.5555555555602</v>
      </c>
      <c r="G40" s="86">
        <f>SUM(G15:G39)</f>
        <v>67101.208068783075</v>
      </c>
      <c r="H40" s="86">
        <f>AVERAGE(D40:E40)</f>
        <v>117638.67777777778</v>
      </c>
      <c r="I40" s="75">
        <f>(H40-G40)/G40</f>
        <v>0.75315290385220079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4" t="s">
        <v>201</v>
      </c>
      <c r="B9" s="184"/>
      <c r="C9" s="184"/>
      <c r="D9" s="184"/>
      <c r="E9" s="184"/>
      <c r="F9" s="184"/>
      <c r="G9" s="184"/>
      <c r="H9" s="184"/>
      <c r="I9" s="184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5" t="s">
        <v>3</v>
      </c>
      <c r="B13" s="191"/>
      <c r="C13" s="193" t="s">
        <v>0</v>
      </c>
      <c r="D13" s="187" t="s">
        <v>23</v>
      </c>
      <c r="E13" s="187" t="s">
        <v>218</v>
      </c>
      <c r="F13" s="204" t="s">
        <v>224</v>
      </c>
      <c r="G13" s="187" t="s">
        <v>197</v>
      </c>
      <c r="H13" s="204" t="s">
        <v>220</v>
      </c>
      <c r="I13" s="187" t="s">
        <v>187</v>
      </c>
    </row>
    <row r="14" spans="1:9" ht="33.75" customHeight="1" thickBot="1" x14ac:dyDescent="0.25">
      <c r="A14" s="186"/>
      <c r="B14" s="192"/>
      <c r="C14" s="194"/>
      <c r="D14" s="207"/>
      <c r="E14" s="188"/>
      <c r="F14" s="205"/>
      <c r="G14" s="206"/>
      <c r="H14" s="205"/>
      <c r="I14" s="206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1190.8</v>
      </c>
      <c r="F16" s="42">
        <v>1524.9</v>
      </c>
      <c r="G16" s="21">
        <f>(F16-E16)/E16</f>
        <v>0.28056768558951978</v>
      </c>
      <c r="H16" s="42">
        <v>1470.1999999999998</v>
      </c>
      <c r="I16" s="21">
        <f>(F16-H16)/H16</f>
        <v>3.7205822337097183E-2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1281.8666666666668</v>
      </c>
      <c r="F17" s="46">
        <v>1856.9444444444443</v>
      </c>
      <c r="G17" s="21">
        <f t="shared" ref="G17:G80" si="0">(F17-E17)/E17</f>
        <v>0.44862526870536001</v>
      </c>
      <c r="H17" s="46">
        <v>1973.5444444444445</v>
      </c>
      <c r="I17" s="21">
        <f>(F17-H17)/H17</f>
        <v>-5.9081517180031483E-2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1276.1833333333334</v>
      </c>
      <c r="F18" s="46">
        <v>1602.6333333333332</v>
      </c>
      <c r="G18" s="21">
        <f t="shared" si="0"/>
        <v>0.25580180486084797</v>
      </c>
      <c r="H18" s="46">
        <v>1784.0222222222221</v>
      </c>
      <c r="I18" s="21">
        <f t="shared" ref="I18:I31" si="1">(F18-H18)/H18</f>
        <v>-0.10167411965471285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842.13333333333333</v>
      </c>
      <c r="F19" s="46">
        <v>798</v>
      </c>
      <c r="G19" s="21">
        <f t="shared" si="0"/>
        <v>-5.2406586447118424E-2</v>
      </c>
      <c r="H19" s="46">
        <v>899.45</v>
      </c>
      <c r="I19" s="21">
        <f t="shared" si="1"/>
        <v>-0.11279115014731229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2549.4666666666672</v>
      </c>
      <c r="F20" s="46">
        <v>3891.1</v>
      </c>
      <c r="G20" s="21">
        <f>(F20-E20)/E20</f>
        <v>0.52624078238585814</v>
      </c>
      <c r="H20" s="46">
        <v>4307.2222222222226</v>
      </c>
      <c r="I20" s="21">
        <f t="shared" si="1"/>
        <v>-9.6610344382819666E-2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1234.7833333333333</v>
      </c>
      <c r="F21" s="46">
        <v>1524.05</v>
      </c>
      <c r="G21" s="21">
        <f t="shared" si="0"/>
        <v>0.23426512073643149</v>
      </c>
      <c r="H21" s="46">
        <v>1415.1999999999998</v>
      </c>
      <c r="I21" s="21">
        <f t="shared" si="1"/>
        <v>7.6914923685698244E-2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1463.3333333333333</v>
      </c>
      <c r="F22" s="46">
        <v>1443.0222222222221</v>
      </c>
      <c r="G22" s="21">
        <f t="shared" si="0"/>
        <v>-1.3880030372057721E-2</v>
      </c>
      <c r="H22" s="46">
        <v>1601.4888888888891</v>
      </c>
      <c r="I22" s="21">
        <f t="shared" si="1"/>
        <v>-9.8949588577296271E-2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406.56666666666672</v>
      </c>
      <c r="F23" s="46">
        <v>413.16600000000005</v>
      </c>
      <c r="G23" s="21">
        <f t="shared" si="0"/>
        <v>1.6231860293514797E-2</v>
      </c>
      <c r="H23" s="46">
        <v>445.15</v>
      </c>
      <c r="I23" s="21">
        <f t="shared" si="1"/>
        <v>-7.1849938223070703E-2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455.52500000000003</v>
      </c>
      <c r="F24" s="46">
        <v>495.15</v>
      </c>
      <c r="G24" s="21">
        <f t="shared" si="0"/>
        <v>8.6987541847318897E-2</v>
      </c>
      <c r="H24" s="46">
        <v>493.9</v>
      </c>
      <c r="I24" s="21">
        <f t="shared" si="1"/>
        <v>2.5308766956873862E-3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511.98333333333335</v>
      </c>
      <c r="F25" s="46">
        <v>528.33333333333337</v>
      </c>
      <c r="G25" s="21">
        <f t="shared" si="0"/>
        <v>3.1934633288844085E-2</v>
      </c>
      <c r="H25" s="46">
        <v>447.63888888888891</v>
      </c>
      <c r="I25" s="21">
        <f t="shared" si="1"/>
        <v>0.18026683214396527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517.4</v>
      </c>
      <c r="F26" s="46">
        <v>529.31700000000001</v>
      </c>
      <c r="G26" s="21">
        <f t="shared" si="0"/>
        <v>2.3032470042520351E-2</v>
      </c>
      <c r="H26" s="46">
        <v>527.15</v>
      </c>
      <c r="I26" s="21">
        <f t="shared" si="1"/>
        <v>4.1107844067154132E-3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1224.3416666666667</v>
      </c>
      <c r="F27" s="46">
        <v>1114.55</v>
      </c>
      <c r="G27" s="21">
        <f t="shared" si="0"/>
        <v>-8.967404251264291E-2</v>
      </c>
      <c r="H27" s="46">
        <v>1195.75</v>
      </c>
      <c r="I27" s="21">
        <f t="shared" si="1"/>
        <v>-6.7907171231444741E-2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472.4</v>
      </c>
      <c r="F28" s="46">
        <v>532.36144444444449</v>
      </c>
      <c r="G28" s="21">
        <f t="shared" si="0"/>
        <v>0.12692939128798583</v>
      </c>
      <c r="H28" s="46">
        <v>504.47222222222223</v>
      </c>
      <c r="I28" s="21">
        <f t="shared" si="1"/>
        <v>5.5283960134353903E-2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992.4666666666667</v>
      </c>
      <c r="F29" s="46">
        <v>1483.4</v>
      </c>
      <c r="G29" s="21">
        <f t="shared" si="0"/>
        <v>0.49465977026936259</v>
      </c>
      <c r="H29" s="46">
        <v>1363.375</v>
      </c>
      <c r="I29" s="21">
        <f t="shared" si="1"/>
        <v>8.8035206747960087E-2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1348.3083333333334</v>
      </c>
      <c r="F30" s="46">
        <v>2637.7361111111113</v>
      </c>
      <c r="G30" s="21">
        <f t="shared" si="0"/>
        <v>0.95633005144306349</v>
      </c>
      <c r="H30" s="46">
        <v>2505.9305555555557</v>
      </c>
      <c r="I30" s="21">
        <f t="shared" si="1"/>
        <v>5.2597449383961416E-2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1038.1833333333334</v>
      </c>
      <c r="F31" s="49">
        <v>1595.9499999999998</v>
      </c>
      <c r="G31" s="23">
        <f t="shared" si="0"/>
        <v>0.53725257260278347</v>
      </c>
      <c r="H31" s="49">
        <v>1692.9499999999998</v>
      </c>
      <c r="I31" s="23">
        <f t="shared" si="1"/>
        <v>-5.729643521663369E-2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2296.7916666666665</v>
      </c>
      <c r="F33" s="54">
        <v>4625.8999999999996</v>
      </c>
      <c r="G33" s="21">
        <f t="shared" si="0"/>
        <v>1.0140703517587939</v>
      </c>
      <c r="H33" s="54">
        <v>3959.8888888888887</v>
      </c>
      <c r="I33" s="21">
        <f>(F33-H33)/H33</f>
        <v>0.16818934313532924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2181.4583333333335</v>
      </c>
      <c r="F34" s="46">
        <v>5349.8888888888887</v>
      </c>
      <c r="G34" s="21">
        <f t="shared" si="0"/>
        <v>1.4524368891860056</v>
      </c>
      <c r="H34" s="46">
        <v>3971.5</v>
      </c>
      <c r="I34" s="21">
        <f>(F34-H34)/H34</f>
        <v>0.3470700966609313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1850.832142857143</v>
      </c>
      <c r="F35" s="46">
        <v>3064.6111111111113</v>
      </c>
      <c r="G35" s="21">
        <f t="shared" si="0"/>
        <v>0.65580175540946073</v>
      </c>
      <c r="H35" s="46">
        <v>3032.2</v>
      </c>
      <c r="I35" s="21">
        <f>(F35-H35)/H35</f>
        <v>1.0688975368086372E-2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1439.3472222222222</v>
      </c>
      <c r="F36" s="46">
        <v>2244.5</v>
      </c>
      <c r="G36" s="21">
        <f t="shared" si="0"/>
        <v>0.55938745380332522</v>
      </c>
      <c r="H36" s="46">
        <v>2192.541666666667</v>
      </c>
      <c r="I36" s="21">
        <f>(F36-H36)/H36</f>
        <v>2.369776325041319E-2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1309.0999999999999</v>
      </c>
      <c r="F37" s="49">
        <v>2914.1</v>
      </c>
      <c r="G37" s="23">
        <f t="shared" si="0"/>
        <v>1.2260331525475519</v>
      </c>
      <c r="H37" s="49">
        <v>3122.2</v>
      </c>
      <c r="I37" s="23">
        <f>(F37-H37)/H37</f>
        <v>-6.6651719941067167E-2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0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25834.37777777778</v>
      </c>
      <c r="F39" s="46">
        <v>47271.513888888891</v>
      </c>
      <c r="G39" s="21">
        <f t="shared" si="0"/>
        <v>0.82979107511352224</v>
      </c>
      <c r="H39" s="46">
        <v>47866</v>
      </c>
      <c r="I39" s="21">
        <f t="shared" ref="I39:I44" si="2">(F39-H39)/H39</f>
        <v>-1.2419799254399981E-2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15383.559259259258</v>
      </c>
      <c r="F40" s="46">
        <v>30197.55</v>
      </c>
      <c r="G40" s="21">
        <f t="shared" si="0"/>
        <v>0.96297550463325332</v>
      </c>
      <c r="H40" s="46">
        <v>30192.375</v>
      </c>
      <c r="I40" s="21">
        <f t="shared" si="2"/>
        <v>1.7140089178142734E-4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11150.166666666666</v>
      </c>
      <c r="F41" s="57">
        <v>26666</v>
      </c>
      <c r="G41" s="21">
        <f t="shared" si="0"/>
        <v>1.3915337588376857</v>
      </c>
      <c r="H41" s="57">
        <v>26291</v>
      </c>
      <c r="I41" s="21">
        <f t="shared" si="2"/>
        <v>1.4263436156859762E-2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5992.9833333333336</v>
      </c>
      <c r="F42" s="47">
        <v>6610</v>
      </c>
      <c r="G42" s="21">
        <f t="shared" si="0"/>
        <v>0.10295651303329723</v>
      </c>
      <c r="H42" s="47">
        <v>6450</v>
      </c>
      <c r="I42" s="21">
        <f t="shared" si="2"/>
        <v>2.4806201550387597E-2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19000</v>
      </c>
      <c r="G43" s="21">
        <f t="shared" si="0"/>
        <v>0.90457097032878908</v>
      </c>
      <c r="H43" s="47">
        <v>20700</v>
      </c>
      <c r="I43" s="21">
        <f t="shared" si="2"/>
        <v>-8.2125603864734303E-2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13051.388888888891</v>
      </c>
      <c r="F44" s="50">
        <v>18695</v>
      </c>
      <c r="G44" s="31">
        <f t="shared" si="0"/>
        <v>0.43241460040438418</v>
      </c>
      <c r="H44" s="50">
        <v>18695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8"/>
      <c r="G45" s="41"/>
      <c r="H45" s="12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5225.5555555555557</v>
      </c>
      <c r="F46" s="43">
        <v>10170.888888888889</v>
      </c>
      <c r="G46" s="21">
        <f t="shared" si="0"/>
        <v>0.94637465447586644</v>
      </c>
      <c r="H46" s="43">
        <v>10355.333333333334</v>
      </c>
      <c r="I46" s="21">
        <f t="shared" ref="I46:I51" si="3">(F46-H46)/H46</f>
        <v>-1.7811541020193642E-2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7260</v>
      </c>
      <c r="G47" s="21">
        <f t="shared" si="0"/>
        <v>0.20291616038882146</v>
      </c>
      <c r="H47" s="47">
        <v>7343.333333333333</v>
      </c>
      <c r="I47" s="21">
        <f t="shared" si="3"/>
        <v>-1.1348161597821113E-2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19035.476190476191</v>
      </c>
      <c r="F48" s="47">
        <v>25930</v>
      </c>
      <c r="G48" s="21">
        <f t="shared" si="0"/>
        <v>0.36219339829141073</v>
      </c>
      <c r="H48" s="47">
        <v>25930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19284.017500000002</v>
      </c>
      <c r="F49" s="47">
        <v>39830.714</v>
      </c>
      <c r="G49" s="21">
        <f t="shared" si="0"/>
        <v>1.0654780052963546</v>
      </c>
      <c r="H49" s="47">
        <v>39830.6</v>
      </c>
      <c r="I49" s="21">
        <f t="shared" si="3"/>
        <v>2.8621210828206704E-6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2260</v>
      </c>
      <c r="F50" s="47">
        <v>3927</v>
      </c>
      <c r="G50" s="21">
        <f t="shared" si="0"/>
        <v>0.73761061946902651</v>
      </c>
      <c r="H50" s="47">
        <v>3927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27864.333333333332</v>
      </c>
      <c r="F51" s="50">
        <v>56469.125</v>
      </c>
      <c r="G51" s="31">
        <f t="shared" si="0"/>
        <v>1.0265736963621357</v>
      </c>
      <c r="H51" s="50">
        <v>55055.888888888891</v>
      </c>
      <c r="I51" s="31">
        <f t="shared" si="3"/>
        <v>2.5669118047721175E-2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6" t="s">
        <v>38</v>
      </c>
      <c r="C53" s="19" t="s">
        <v>115</v>
      </c>
      <c r="D53" s="20" t="s">
        <v>114</v>
      </c>
      <c r="E53" s="43">
        <v>3750</v>
      </c>
      <c r="F53" s="66">
        <v>5275</v>
      </c>
      <c r="G53" s="22">
        <f t="shared" si="0"/>
        <v>0.40666666666666668</v>
      </c>
      <c r="H53" s="66">
        <v>5275</v>
      </c>
      <c r="I53" s="22">
        <f t="shared" ref="I53:I61" si="4">(F53-H53)/H53</f>
        <v>0</v>
      </c>
    </row>
    <row r="54" spans="1:9" ht="16.5" x14ac:dyDescent="0.3">
      <c r="A54" s="37"/>
      <c r="B54" s="97" t="s">
        <v>39</v>
      </c>
      <c r="C54" s="15" t="s">
        <v>116</v>
      </c>
      <c r="D54" s="11" t="s">
        <v>114</v>
      </c>
      <c r="E54" s="47">
        <v>3608.2857142857142</v>
      </c>
      <c r="F54" s="70">
        <v>11105.833333333334</v>
      </c>
      <c r="G54" s="21">
        <f t="shared" si="0"/>
        <v>2.0778697178451715</v>
      </c>
      <c r="H54" s="70">
        <v>11247.5</v>
      </c>
      <c r="I54" s="21">
        <f t="shared" si="4"/>
        <v>-1.2595391568496648E-2</v>
      </c>
    </row>
    <row r="55" spans="1:9" ht="16.5" x14ac:dyDescent="0.3">
      <c r="A55" s="37"/>
      <c r="B55" s="97" t="s">
        <v>40</v>
      </c>
      <c r="C55" s="15" t="s">
        <v>117</v>
      </c>
      <c r="D55" s="11" t="s">
        <v>114</v>
      </c>
      <c r="E55" s="47">
        <v>2883.75</v>
      </c>
      <c r="F55" s="70">
        <v>6268.75</v>
      </c>
      <c r="G55" s="21">
        <f t="shared" si="0"/>
        <v>1.1738188123103597</v>
      </c>
      <c r="H55" s="70">
        <v>6631.25</v>
      </c>
      <c r="I55" s="21">
        <f t="shared" si="4"/>
        <v>-5.4665409990574933E-2</v>
      </c>
    </row>
    <row r="56" spans="1:9" ht="16.5" x14ac:dyDescent="0.3">
      <c r="A56" s="37"/>
      <c r="B56" s="97" t="s">
        <v>41</v>
      </c>
      <c r="C56" s="15" t="s">
        <v>118</v>
      </c>
      <c r="D56" s="11" t="s">
        <v>114</v>
      </c>
      <c r="E56" s="47">
        <v>4700</v>
      </c>
      <c r="F56" s="70">
        <v>7074.333333333333</v>
      </c>
      <c r="G56" s="21">
        <f t="shared" si="0"/>
        <v>0.50517730496453894</v>
      </c>
      <c r="H56" s="70">
        <v>7716</v>
      </c>
      <c r="I56" s="21">
        <f t="shared" si="4"/>
        <v>-8.3160532227406297E-2</v>
      </c>
    </row>
    <row r="57" spans="1:9" ht="16.5" x14ac:dyDescent="0.3">
      <c r="A57" s="37"/>
      <c r="B57" s="97" t="s">
        <v>42</v>
      </c>
      <c r="C57" s="15" t="s">
        <v>198</v>
      </c>
      <c r="D57" s="11" t="s">
        <v>114</v>
      </c>
      <c r="E57" s="47">
        <v>2028</v>
      </c>
      <c r="F57" s="103">
        <v>4505</v>
      </c>
      <c r="G57" s="21">
        <f t="shared" si="0"/>
        <v>1.2214003944773175</v>
      </c>
      <c r="H57" s="103">
        <v>4505</v>
      </c>
      <c r="I57" s="21">
        <f t="shared" si="4"/>
        <v>0</v>
      </c>
    </row>
    <row r="58" spans="1:9" ht="16.5" customHeight="1" thickBot="1" x14ac:dyDescent="0.35">
      <c r="A58" s="38"/>
      <c r="B58" s="98" t="s">
        <v>43</v>
      </c>
      <c r="C58" s="16" t="s">
        <v>119</v>
      </c>
      <c r="D58" s="12" t="s">
        <v>114</v>
      </c>
      <c r="E58" s="50">
        <v>4151.2</v>
      </c>
      <c r="F58" s="50">
        <v>10478.666666666666</v>
      </c>
      <c r="G58" s="29">
        <f t="shared" si="0"/>
        <v>1.5242500160596133</v>
      </c>
      <c r="H58" s="50">
        <v>10478.666666666666</v>
      </c>
      <c r="I58" s="29">
        <f t="shared" si="4"/>
        <v>0</v>
      </c>
    </row>
    <row r="59" spans="1:9" ht="16.5" x14ac:dyDescent="0.3">
      <c r="A59" s="37"/>
      <c r="B59" s="99" t="s">
        <v>54</v>
      </c>
      <c r="C59" s="14" t="s">
        <v>121</v>
      </c>
      <c r="D59" s="11" t="s">
        <v>120</v>
      </c>
      <c r="E59" s="43">
        <v>4449.666666666667</v>
      </c>
      <c r="F59" s="68">
        <v>9163.3333333333339</v>
      </c>
      <c r="G59" s="21">
        <f t="shared" si="0"/>
        <v>1.0593302869128773</v>
      </c>
      <c r="H59" s="68">
        <v>9163.2444444444463</v>
      </c>
      <c r="I59" s="21">
        <f t="shared" si="4"/>
        <v>9.7005912508955859E-6</v>
      </c>
    </row>
    <row r="60" spans="1:9" ht="16.5" x14ac:dyDescent="0.3">
      <c r="A60" s="37"/>
      <c r="B60" s="97" t="s">
        <v>55</v>
      </c>
      <c r="C60" s="15" t="s">
        <v>122</v>
      </c>
      <c r="D60" s="13" t="s">
        <v>120</v>
      </c>
      <c r="E60" s="47">
        <v>4822.5</v>
      </c>
      <c r="F60" s="70">
        <v>10988.888888888889</v>
      </c>
      <c r="G60" s="21">
        <f t="shared" si="0"/>
        <v>1.2786705834917342</v>
      </c>
      <c r="H60" s="70">
        <v>11200</v>
      </c>
      <c r="I60" s="21">
        <f t="shared" si="4"/>
        <v>-1.8849206349206369E-2</v>
      </c>
    </row>
    <row r="61" spans="1:9" ht="16.5" customHeight="1" thickBot="1" x14ac:dyDescent="0.35">
      <c r="A61" s="38"/>
      <c r="B61" s="98" t="s">
        <v>56</v>
      </c>
      <c r="C61" s="16" t="s">
        <v>123</v>
      </c>
      <c r="D61" s="12" t="s">
        <v>120</v>
      </c>
      <c r="E61" s="50">
        <v>21528.63095238095</v>
      </c>
      <c r="F61" s="73">
        <v>47730</v>
      </c>
      <c r="G61" s="29">
        <f t="shared" si="0"/>
        <v>1.2170476193109399</v>
      </c>
      <c r="H61" s="73">
        <v>41620</v>
      </c>
      <c r="I61" s="29">
        <f t="shared" si="4"/>
        <v>0.14680442095146565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6410.166666666667</v>
      </c>
      <c r="F63" s="54">
        <v>16191</v>
      </c>
      <c r="G63" s="21">
        <f t="shared" si="0"/>
        <v>1.5258313616390626</v>
      </c>
      <c r="H63" s="54">
        <v>16191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46526.857142857138</v>
      </c>
      <c r="F64" s="46">
        <v>52740.5</v>
      </c>
      <c r="G64" s="21">
        <f t="shared" si="0"/>
        <v>0.13354959347596485</v>
      </c>
      <c r="H64" s="46">
        <v>52274</v>
      </c>
      <c r="I64" s="21">
        <f t="shared" si="5"/>
        <v>8.9241305429085208E-3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10700</v>
      </c>
      <c r="F65" s="46">
        <v>28325.375</v>
      </c>
      <c r="G65" s="21">
        <f t="shared" si="0"/>
        <v>1.6472313084112149</v>
      </c>
      <c r="H65" s="46">
        <v>28325.375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7579</v>
      </c>
      <c r="F66" s="46">
        <v>15411.875</v>
      </c>
      <c r="G66" s="21">
        <f t="shared" si="0"/>
        <v>1.0334971632141443</v>
      </c>
      <c r="H66" s="46">
        <v>15220.375</v>
      </c>
      <c r="I66" s="21">
        <f t="shared" si="5"/>
        <v>1.2581818779103669E-2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3737.3333333333335</v>
      </c>
      <c r="F67" s="46">
        <v>8981</v>
      </c>
      <c r="G67" s="21">
        <f t="shared" si="0"/>
        <v>1.4030503032465214</v>
      </c>
      <c r="H67" s="46">
        <v>8742</v>
      </c>
      <c r="I67" s="21">
        <f t="shared" si="5"/>
        <v>2.7339281628917869E-2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3016</v>
      </c>
      <c r="F68" s="58">
        <v>8190</v>
      </c>
      <c r="G68" s="31">
        <f t="shared" si="0"/>
        <v>1.7155172413793103</v>
      </c>
      <c r="H68" s="58">
        <v>8482</v>
      </c>
      <c r="I68" s="31">
        <f t="shared" si="5"/>
        <v>-3.4425842961565666E-2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3868.5</v>
      </c>
      <c r="F70" s="43">
        <v>7706.625</v>
      </c>
      <c r="G70" s="21">
        <f t="shared" si="0"/>
        <v>0.99214811942613412</v>
      </c>
      <c r="H70" s="43">
        <v>7757.5714285714284</v>
      </c>
      <c r="I70" s="21">
        <f t="shared" si="5"/>
        <v>-6.5673167228329759E-3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2742.25</v>
      </c>
      <c r="F71" s="47">
        <v>5095.4285714285716</v>
      </c>
      <c r="G71" s="21">
        <f t="shared" si="0"/>
        <v>0.85811963585689544</v>
      </c>
      <c r="H71" s="47">
        <v>4803.2857142857147</v>
      </c>
      <c r="I71" s="21">
        <f t="shared" si="5"/>
        <v>6.0821461499568685E-2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1313.125</v>
      </c>
      <c r="F72" s="47">
        <v>2033.3333333333333</v>
      </c>
      <c r="G72" s="21">
        <f t="shared" si="0"/>
        <v>0.54846898302395675</v>
      </c>
      <c r="H72" s="47">
        <v>2033.3333333333333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2284.1269841269841</v>
      </c>
      <c r="F73" s="47">
        <v>4160</v>
      </c>
      <c r="G73" s="21">
        <f t="shared" si="0"/>
        <v>0.82126476719944408</v>
      </c>
      <c r="H73" s="47">
        <v>3860</v>
      </c>
      <c r="I73" s="21">
        <f t="shared" si="5"/>
        <v>7.7720207253886009E-2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1620.6111111111113</v>
      </c>
      <c r="F74" s="50">
        <v>3960.5555555555557</v>
      </c>
      <c r="G74" s="21">
        <f t="shared" si="0"/>
        <v>1.4438654828425488</v>
      </c>
      <c r="H74" s="50">
        <v>3854.7777777777778</v>
      </c>
      <c r="I74" s="21">
        <f t="shared" si="5"/>
        <v>2.7440694088144594E-2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3321.6666666666665</v>
      </c>
      <c r="G76" s="22">
        <f t="shared" si="0"/>
        <v>1.2777142857142858</v>
      </c>
      <c r="H76" s="43">
        <v>3321.6666666666665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1182.037037037037</v>
      </c>
      <c r="F77" s="32">
        <v>2725.3125</v>
      </c>
      <c r="G77" s="21">
        <f t="shared" si="0"/>
        <v>1.3056066896443681</v>
      </c>
      <c r="H77" s="32">
        <v>2597.1875</v>
      </c>
      <c r="I77" s="21">
        <f t="shared" si="6"/>
        <v>4.9332210323667428E-2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919.03703703703707</v>
      </c>
      <c r="F78" s="47">
        <v>1458.8333333333333</v>
      </c>
      <c r="G78" s="21">
        <f t="shared" si="0"/>
        <v>0.58734988313049075</v>
      </c>
      <c r="H78" s="47">
        <v>1603.8333333333333</v>
      </c>
      <c r="I78" s="21">
        <f t="shared" si="6"/>
        <v>-9.0408396549932463E-2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1504.4666666666665</v>
      </c>
      <c r="F79" s="47">
        <v>2655.3333333333335</v>
      </c>
      <c r="G79" s="21">
        <f t="shared" si="0"/>
        <v>0.76496654406877329</v>
      </c>
      <c r="H79" s="47">
        <v>2572.5555555555557</v>
      </c>
      <c r="I79" s="21">
        <f t="shared" si="6"/>
        <v>3.2177255647216359E-2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1932.9666666666665</v>
      </c>
      <c r="F80" s="61">
        <v>2890.25</v>
      </c>
      <c r="G80" s="21">
        <f t="shared" si="0"/>
        <v>0.49524047664212195</v>
      </c>
      <c r="H80" s="61">
        <v>2890.25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9999</v>
      </c>
      <c r="G81" s="21">
        <f>(F81-E81)/E81</f>
        <v>0.1235673084126151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3922.9666666666672</v>
      </c>
      <c r="F82" s="50">
        <v>6071.4444444444443</v>
      </c>
      <c r="G82" s="23">
        <f>(F82-E82)/E82</f>
        <v>0.54766659019392894</v>
      </c>
      <c r="H82" s="50">
        <v>5935.333333333333</v>
      </c>
      <c r="I82" s="23">
        <f t="shared" si="6"/>
        <v>2.2932344902467369E-2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9" zoomScaleNormal="100" workbookViewId="0">
      <selection activeCell="E90" sqref="E9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4" t="s">
        <v>201</v>
      </c>
      <c r="B9" s="184"/>
      <c r="C9" s="184"/>
      <c r="D9" s="184"/>
      <c r="E9" s="184"/>
      <c r="F9" s="184"/>
      <c r="G9" s="184"/>
      <c r="H9" s="184"/>
      <c r="I9" s="184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5" t="s">
        <v>3</v>
      </c>
      <c r="B13" s="191"/>
      <c r="C13" s="210" t="s">
        <v>0</v>
      </c>
      <c r="D13" s="212" t="s">
        <v>23</v>
      </c>
      <c r="E13" s="187" t="s">
        <v>218</v>
      </c>
      <c r="F13" s="204" t="s">
        <v>224</v>
      </c>
      <c r="G13" s="187" t="s">
        <v>197</v>
      </c>
      <c r="H13" s="204" t="s">
        <v>220</v>
      </c>
      <c r="I13" s="187" t="s">
        <v>187</v>
      </c>
    </row>
    <row r="14" spans="1:9" ht="38.25" customHeight="1" thickBot="1" x14ac:dyDescent="0.25">
      <c r="A14" s="186"/>
      <c r="B14" s="192"/>
      <c r="C14" s="211"/>
      <c r="D14" s="213"/>
      <c r="E14" s="188"/>
      <c r="F14" s="205"/>
      <c r="G14" s="206"/>
      <c r="H14" s="205"/>
      <c r="I14" s="206"/>
    </row>
    <row r="15" spans="1:9" ht="17.25" customHeight="1" thickBot="1" x14ac:dyDescent="0.3">
      <c r="A15" s="33" t="s">
        <v>24</v>
      </c>
      <c r="B15" s="27" t="s">
        <v>22</v>
      </c>
      <c r="C15" s="131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7</v>
      </c>
      <c r="C16" s="14" t="s">
        <v>87</v>
      </c>
      <c r="D16" s="11" t="s">
        <v>161</v>
      </c>
      <c r="E16" s="42">
        <v>842.13333333333333</v>
      </c>
      <c r="F16" s="42">
        <v>798</v>
      </c>
      <c r="G16" s="21">
        <f t="shared" ref="G16:G31" si="0">(F16-E16)/E16</f>
        <v>-5.2406586447118424E-2</v>
      </c>
      <c r="H16" s="42">
        <v>899.45</v>
      </c>
      <c r="I16" s="21">
        <f t="shared" ref="I16:I31" si="1">(F16-H16)/H16</f>
        <v>-0.11279115014731229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1276.1833333333334</v>
      </c>
      <c r="F17" s="46">
        <v>1602.6333333333332</v>
      </c>
      <c r="G17" s="21">
        <f t="shared" si="0"/>
        <v>0.25580180486084797</v>
      </c>
      <c r="H17" s="46">
        <v>1784.0222222222221</v>
      </c>
      <c r="I17" s="21">
        <f t="shared" si="1"/>
        <v>-0.10167411965471285</v>
      </c>
    </row>
    <row r="18" spans="1:9" ht="16.5" x14ac:dyDescent="0.3">
      <c r="A18" s="37"/>
      <c r="B18" s="34" t="s">
        <v>10</v>
      </c>
      <c r="C18" s="15" t="s">
        <v>90</v>
      </c>
      <c r="D18" s="11" t="s">
        <v>161</v>
      </c>
      <c r="E18" s="46">
        <v>1463.3333333333333</v>
      </c>
      <c r="F18" s="46">
        <v>1443.0222222222221</v>
      </c>
      <c r="G18" s="21">
        <f t="shared" si="0"/>
        <v>-1.3880030372057721E-2</v>
      </c>
      <c r="H18" s="46">
        <v>1601.4888888888891</v>
      </c>
      <c r="I18" s="21">
        <f t="shared" si="1"/>
        <v>-9.8949588577296271E-2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2549.4666666666672</v>
      </c>
      <c r="F19" s="46">
        <v>3891.1</v>
      </c>
      <c r="G19" s="21">
        <f t="shared" si="0"/>
        <v>0.52624078238585814</v>
      </c>
      <c r="H19" s="46">
        <v>4307.2222222222226</v>
      </c>
      <c r="I19" s="21">
        <f t="shared" si="1"/>
        <v>-9.6610344382819666E-2</v>
      </c>
    </row>
    <row r="20" spans="1:9" ht="16.5" x14ac:dyDescent="0.3">
      <c r="A20" s="37"/>
      <c r="B20" s="34" t="s">
        <v>11</v>
      </c>
      <c r="C20" s="15" t="s">
        <v>91</v>
      </c>
      <c r="D20" s="11" t="s">
        <v>81</v>
      </c>
      <c r="E20" s="46">
        <v>406.56666666666672</v>
      </c>
      <c r="F20" s="46">
        <v>413.16600000000005</v>
      </c>
      <c r="G20" s="21">
        <f t="shared" si="0"/>
        <v>1.6231860293514797E-2</v>
      </c>
      <c r="H20" s="46">
        <v>445.15</v>
      </c>
      <c r="I20" s="21">
        <f t="shared" si="1"/>
        <v>-7.1849938223070703E-2</v>
      </c>
    </row>
    <row r="21" spans="1:9" ht="16.5" x14ac:dyDescent="0.3">
      <c r="A21" s="37"/>
      <c r="B21" s="34" t="s">
        <v>15</v>
      </c>
      <c r="C21" s="15" t="s">
        <v>95</v>
      </c>
      <c r="D21" s="11" t="s">
        <v>82</v>
      </c>
      <c r="E21" s="46">
        <v>1224.3416666666667</v>
      </c>
      <c r="F21" s="46">
        <v>1114.55</v>
      </c>
      <c r="G21" s="21">
        <f t="shared" si="0"/>
        <v>-8.967404251264291E-2</v>
      </c>
      <c r="H21" s="46">
        <v>1195.75</v>
      </c>
      <c r="I21" s="21">
        <f t="shared" si="1"/>
        <v>-6.7907171231444741E-2</v>
      </c>
    </row>
    <row r="22" spans="1:9" ht="16.5" x14ac:dyDescent="0.3">
      <c r="A22" s="37"/>
      <c r="B22" s="34" t="s">
        <v>5</v>
      </c>
      <c r="C22" s="15" t="s">
        <v>85</v>
      </c>
      <c r="D22" s="11" t="s">
        <v>161</v>
      </c>
      <c r="E22" s="46">
        <v>1281.8666666666668</v>
      </c>
      <c r="F22" s="46">
        <v>1856.9444444444443</v>
      </c>
      <c r="G22" s="21">
        <f t="shared" si="0"/>
        <v>0.44862526870536001</v>
      </c>
      <c r="H22" s="46">
        <v>1973.5444444444445</v>
      </c>
      <c r="I22" s="21">
        <f t="shared" si="1"/>
        <v>-5.9081517180031483E-2</v>
      </c>
    </row>
    <row r="23" spans="1:9" ht="16.5" x14ac:dyDescent="0.3">
      <c r="A23" s="37"/>
      <c r="B23" s="34" t="s">
        <v>19</v>
      </c>
      <c r="C23" s="15" t="s">
        <v>99</v>
      </c>
      <c r="D23" s="13" t="s">
        <v>161</v>
      </c>
      <c r="E23" s="46">
        <v>1038.1833333333334</v>
      </c>
      <c r="F23" s="46">
        <v>1595.9499999999998</v>
      </c>
      <c r="G23" s="21">
        <f t="shared" si="0"/>
        <v>0.53725257260278347</v>
      </c>
      <c r="H23" s="46">
        <v>1692.9499999999998</v>
      </c>
      <c r="I23" s="21">
        <f t="shared" si="1"/>
        <v>-5.729643521663369E-2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455.52500000000003</v>
      </c>
      <c r="F24" s="46">
        <v>495.15</v>
      </c>
      <c r="G24" s="21">
        <f t="shared" si="0"/>
        <v>8.6987541847318897E-2</v>
      </c>
      <c r="H24" s="46">
        <v>493.9</v>
      </c>
      <c r="I24" s="21">
        <f t="shared" si="1"/>
        <v>2.5308766956873862E-3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517.4</v>
      </c>
      <c r="F25" s="46">
        <v>529.31700000000001</v>
      </c>
      <c r="G25" s="21">
        <f t="shared" si="0"/>
        <v>2.3032470042520351E-2</v>
      </c>
      <c r="H25" s="46">
        <v>527.15</v>
      </c>
      <c r="I25" s="21">
        <f t="shared" si="1"/>
        <v>4.1107844067154132E-3</v>
      </c>
    </row>
    <row r="26" spans="1:9" ht="16.5" x14ac:dyDescent="0.3">
      <c r="A26" s="37"/>
      <c r="B26" s="34" t="s">
        <v>4</v>
      </c>
      <c r="C26" s="15" t="s">
        <v>84</v>
      </c>
      <c r="D26" s="13" t="s">
        <v>161</v>
      </c>
      <c r="E26" s="46">
        <v>1190.8</v>
      </c>
      <c r="F26" s="46">
        <v>1524.9</v>
      </c>
      <c r="G26" s="21">
        <f t="shared" si="0"/>
        <v>0.28056768558951978</v>
      </c>
      <c r="H26" s="46">
        <v>1470.1999999999998</v>
      </c>
      <c r="I26" s="21">
        <f t="shared" si="1"/>
        <v>3.7205822337097183E-2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1348.3083333333334</v>
      </c>
      <c r="F27" s="46">
        <v>2637.7361111111113</v>
      </c>
      <c r="G27" s="21">
        <f t="shared" si="0"/>
        <v>0.95633005144306349</v>
      </c>
      <c r="H27" s="46">
        <v>2505.9305555555557</v>
      </c>
      <c r="I27" s="21">
        <f t="shared" si="1"/>
        <v>5.2597449383961416E-2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472.4</v>
      </c>
      <c r="F28" s="46">
        <v>532.36144444444449</v>
      </c>
      <c r="G28" s="21">
        <f t="shared" si="0"/>
        <v>0.12692939128798583</v>
      </c>
      <c r="H28" s="46">
        <v>504.47222222222223</v>
      </c>
      <c r="I28" s="21">
        <f t="shared" si="1"/>
        <v>5.5283960134353903E-2</v>
      </c>
    </row>
    <row r="29" spans="1:9" ht="17.25" thickBot="1" x14ac:dyDescent="0.35">
      <c r="A29" s="38"/>
      <c r="B29" s="34" t="s">
        <v>9</v>
      </c>
      <c r="C29" s="15" t="s">
        <v>88</v>
      </c>
      <c r="D29" s="13" t="s">
        <v>161</v>
      </c>
      <c r="E29" s="46">
        <v>1234.7833333333333</v>
      </c>
      <c r="F29" s="46">
        <v>1524.05</v>
      </c>
      <c r="G29" s="21">
        <f t="shared" si="0"/>
        <v>0.23426512073643149</v>
      </c>
      <c r="H29" s="46">
        <v>1415.1999999999998</v>
      </c>
      <c r="I29" s="21">
        <f t="shared" si="1"/>
        <v>7.6914923685698244E-2</v>
      </c>
    </row>
    <row r="30" spans="1:9" ht="16.5" x14ac:dyDescent="0.3">
      <c r="A30" s="37"/>
      <c r="B30" s="34" t="s">
        <v>17</v>
      </c>
      <c r="C30" s="15" t="s">
        <v>97</v>
      </c>
      <c r="D30" s="13" t="s">
        <v>161</v>
      </c>
      <c r="E30" s="46">
        <v>992.4666666666667</v>
      </c>
      <c r="F30" s="46">
        <v>1483.4</v>
      </c>
      <c r="G30" s="21">
        <f t="shared" si="0"/>
        <v>0.49465977026936259</v>
      </c>
      <c r="H30" s="46">
        <v>1363.375</v>
      </c>
      <c r="I30" s="21">
        <f t="shared" si="1"/>
        <v>8.8035206747960087E-2</v>
      </c>
    </row>
    <row r="31" spans="1:9" ht="17.25" thickBot="1" x14ac:dyDescent="0.35">
      <c r="A31" s="38"/>
      <c r="B31" s="36" t="s">
        <v>13</v>
      </c>
      <c r="C31" s="16" t="s">
        <v>93</v>
      </c>
      <c r="D31" s="12" t="s">
        <v>81</v>
      </c>
      <c r="E31" s="49">
        <v>511.98333333333335</v>
      </c>
      <c r="F31" s="49">
        <v>528.33333333333337</v>
      </c>
      <c r="G31" s="23">
        <f t="shared" si="0"/>
        <v>3.1934633288844085E-2</v>
      </c>
      <c r="H31" s="49">
        <v>447.63888888888891</v>
      </c>
      <c r="I31" s="23">
        <f t="shared" si="1"/>
        <v>0.18026683214396527</v>
      </c>
    </row>
    <row r="32" spans="1:9" ht="15.75" customHeight="1" thickBot="1" x14ac:dyDescent="0.25">
      <c r="A32" s="197" t="s">
        <v>188</v>
      </c>
      <c r="B32" s="198"/>
      <c r="C32" s="198"/>
      <c r="D32" s="199"/>
      <c r="E32" s="104">
        <f>SUM(E16:E31)</f>
        <v>16805.741666666665</v>
      </c>
      <c r="F32" s="105">
        <f>SUM(F16:F31)</f>
        <v>21970.613888888889</v>
      </c>
      <c r="G32" s="106">
        <f t="shared" ref="G32" si="2">(F32-E32)/E32</f>
        <v>0.30732783620412812</v>
      </c>
      <c r="H32" s="105">
        <f>SUM(H16:H31)</f>
        <v>22627.444444444445</v>
      </c>
      <c r="I32" s="109">
        <f t="shared" ref="I32" si="3">(F32-H32)/H32</f>
        <v>-2.9028048534964941E-2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1309.0999999999999</v>
      </c>
      <c r="F34" s="54">
        <v>2914.1</v>
      </c>
      <c r="G34" s="21">
        <f>(F34-E34)/E34</f>
        <v>1.2260331525475519</v>
      </c>
      <c r="H34" s="54">
        <v>3122.2</v>
      </c>
      <c r="I34" s="21">
        <f>(F34-H34)/H34</f>
        <v>-6.6651719941067167E-2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1850.832142857143</v>
      </c>
      <c r="F35" s="46">
        <v>3064.6111111111113</v>
      </c>
      <c r="G35" s="21">
        <f>(F35-E35)/E35</f>
        <v>0.65580175540946073</v>
      </c>
      <c r="H35" s="46">
        <v>3032.2</v>
      </c>
      <c r="I35" s="21">
        <f>(F35-H35)/H35</f>
        <v>1.0688975368086372E-2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1439.3472222222222</v>
      </c>
      <c r="F36" s="46">
        <v>2244.5</v>
      </c>
      <c r="G36" s="21">
        <f>(F36-E36)/E36</f>
        <v>0.55938745380332522</v>
      </c>
      <c r="H36" s="46">
        <v>2192.541666666667</v>
      </c>
      <c r="I36" s="21">
        <f>(F36-H36)/H36</f>
        <v>2.369776325041319E-2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2296.7916666666665</v>
      </c>
      <c r="F37" s="46">
        <v>4625.8999999999996</v>
      </c>
      <c r="G37" s="21">
        <f>(F37-E37)/E37</f>
        <v>1.0140703517587939</v>
      </c>
      <c r="H37" s="46">
        <v>3959.8888888888887</v>
      </c>
      <c r="I37" s="21">
        <f>(F37-H37)/H37</f>
        <v>0.16818934313532924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2181.4583333333335</v>
      </c>
      <c r="F38" s="49">
        <v>5349.8888888888887</v>
      </c>
      <c r="G38" s="23">
        <f>(F38-E38)/E38</f>
        <v>1.4524368891860056</v>
      </c>
      <c r="H38" s="49">
        <v>3971.5</v>
      </c>
      <c r="I38" s="23">
        <f>(F38-H38)/H38</f>
        <v>0.3470700966609313</v>
      </c>
    </row>
    <row r="39" spans="1:9" ht="15.75" customHeight="1" thickBot="1" x14ac:dyDescent="0.25">
      <c r="A39" s="197" t="s">
        <v>189</v>
      </c>
      <c r="B39" s="198"/>
      <c r="C39" s="198"/>
      <c r="D39" s="199"/>
      <c r="E39" s="86">
        <f>SUM(E34:E38)</f>
        <v>9077.5293650793647</v>
      </c>
      <c r="F39" s="107">
        <f>SUM(F34:F38)</f>
        <v>18199</v>
      </c>
      <c r="G39" s="108">
        <f t="shared" ref="G39" si="4">(F39-E39)/E39</f>
        <v>1.0048406640258647</v>
      </c>
      <c r="H39" s="107">
        <f>SUM(H34:H38)</f>
        <v>16278.330555555554</v>
      </c>
      <c r="I39" s="109">
        <f t="shared" ref="I39" si="5">(F39-H39)/H39</f>
        <v>0.11798933790473676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35</v>
      </c>
      <c r="C41" s="15" t="s">
        <v>152</v>
      </c>
      <c r="D41" s="20" t="s">
        <v>161</v>
      </c>
      <c r="E41" s="46">
        <v>9976</v>
      </c>
      <c r="F41" s="46">
        <v>19000</v>
      </c>
      <c r="G41" s="21">
        <f t="shared" ref="G41:G46" si="6">(F41-E41)/E41</f>
        <v>0.90457097032878908</v>
      </c>
      <c r="H41" s="46">
        <v>20700</v>
      </c>
      <c r="I41" s="21">
        <f t="shared" ref="I41:I46" si="7">(F41-H41)/H41</f>
        <v>-8.2125603864734303E-2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25834.37777777778</v>
      </c>
      <c r="F42" s="46">
        <v>47271.513888888891</v>
      </c>
      <c r="G42" s="21">
        <f t="shared" si="6"/>
        <v>0.82979107511352224</v>
      </c>
      <c r="H42" s="46">
        <v>47866</v>
      </c>
      <c r="I42" s="21">
        <f t="shared" si="7"/>
        <v>-1.2419799254399981E-2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13051.388888888891</v>
      </c>
      <c r="F43" s="57">
        <v>18695</v>
      </c>
      <c r="G43" s="21">
        <f t="shared" si="6"/>
        <v>0.43241460040438418</v>
      </c>
      <c r="H43" s="57">
        <v>18695</v>
      </c>
      <c r="I43" s="21">
        <f t="shared" si="7"/>
        <v>0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15383.559259259258</v>
      </c>
      <c r="F44" s="47">
        <v>30197.55</v>
      </c>
      <c r="G44" s="21">
        <f t="shared" si="6"/>
        <v>0.96297550463325332</v>
      </c>
      <c r="H44" s="47">
        <v>30192.375</v>
      </c>
      <c r="I44" s="21">
        <f t="shared" si="7"/>
        <v>1.7140089178142734E-4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11150.166666666666</v>
      </c>
      <c r="F45" s="47">
        <v>26666</v>
      </c>
      <c r="G45" s="21">
        <f t="shared" si="6"/>
        <v>1.3915337588376857</v>
      </c>
      <c r="H45" s="47">
        <v>26291</v>
      </c>
      <c r="I45" s="21">
        <f t="shared" si="7"/>
        <v>1.4263436156859762E-2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5992.9833333333336</v>
      </c>
      <c r="F46" s="50">
        <v>6610</v>
      </c>
      <c r="G46" s="31">
        <f t="shared" si="6"/>
        <v>0.10295651303329723</v>
      </c>
      <c r="H46" s="50">
        <v>6450</v>
      </c>
      <c r="I46" s="31">
        <f t="shared" si="7"/>
        <v>2.4806201550387597E-2</v>
      </c>
    </row>
    <row r="47" spans="1:9" ht="15.75" customHeight="1" thickBot="1" x14ac:dyDescent="0.25">
      <c r="A47" s="197" t="s">
        <v>190</v>
      </c>
      <c r="B47" s="198"/>
      <c r="C47" s="198"/>
      <c r="D47" s="199"/>
      <c r="E47" s="86">
        <f>SUM(E41:E46)</f>
        <v>81388.47592592593</v>
      </c>
      <c r="F47" s="86">
        <f>SUM(F41:F46)</f>
        <v>148440.06388888889</v>
      </c>
      <c r="G47" s="108">
        <f t="shared" ref="G47" si="8">(F47-E47)/E47</f>
        <v>0.82384621655759482</v>
      </c>
      <c r="H47" s="107">
        <f>SUM(H41:H46)</f>
        <v>150194.375</v>
      </c>
      <c r="I47" s="109">
        <f t="shared" ref="I47" si="9">(F47-H47)/H47</f>
        <v>-1.168027172196766E-2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5225.5555555555557</v>
      </c>
      <c r="F49" s="43">
        <v>10170.888888888889</v>
      </c>
      <c r="G49" s="21">
        <f t="shared" ref="G49:G54" si="10">(F49-E49)/E49</f>
        <v>0.94637465447586644</v>
      </c>
      <c r="H49" s="43">
        <v>10355.333333333334</v>
      </c>
      <c r="I49" s="21">
        <f t="shared" ref="I49:I54" si="11">(F49-H49)/H49</f>
        <v>-1.7811541020193642E-2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6035.333333333333</v>
      </c>
      <c r="F50" s="47">
        <v>7260</v>
      </c>
      <c r="G50" s="21">
        <f t="shared" si="10"/>
        <v>0.20291616038882146</v>
      </c>
      <c r="H50" s="47">
        <v>7343.333333333333</v>
      </c>
      <c r="I50" s="21">
        <f t="shared" si="11"/>
        <v>-1.1348161597821113E-2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19035.476190476191</v>
      </c>
      <c r="F51" s="47">
        <v>25930</v>
      </c>
      <c r="G51" s="21">
        <f t="shared" si="10"/>
        <v>0.36219339829141073</v>
      </c>
      <c r="H51" s="47">
        <v>25930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2260</v>
      </c>
      <c r="F52" s="47">
        <v>3927</v>
      </c>
      <c r="G52" s="21">
        <f t="shared" si="10"/>
        <v>0.73761061946902651</v>
      </c>
      <c r="H52" s="47">
        <v>3927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19284.017500000002</v>
      </c>
      <c r="F53" s="47">
        <v>39830.714</v>
      </c>
      <c r="G53" s="21">
        <f t="shared" si="10"/>
        <v>1.0654780052963546</v>
      </c>
      <c r="H53" s="47">
        <v>39830.6</v>
      </c>
      <c r="I53" s="21">
        <f t="shared" si="11"/>
        <v>2.8621210828206704E-6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27864.333333333332</v>
      </c>
      <c r="F54" s="50">
        <v>56469.125</v>
      </c>
      <c r="G54" s="31">
        <f t="shared" si="10"/>
        <v>1.0265736963621357</v>
      </c>
      <c r="H54" s="50">
        <v>55055.888888888891</v>
      </c>
      <c r="I54" s="31">
        <f t="shared" si="11"/>
        <v>2.5669118047721175E-2</v>
      </c>
    </row>
    <row r="55" spans="1:9" ht="15.75" customHeight="1" thickBot="1" x14ac:dyDescent="0.25">
      <c r="A55" s="197" t="s">
        <v>191</v>
      </c>
      <c r="B55" s="198"/>
      <c r="C55" s="198"/>
      <c r="D55" s="199"/>
      <c r="E55" s="86">
        <f>SUM(E49:E54)</f>
        <v>79704.715912698419</v>
      </c>
      <c r="F55" s="86">
        <f>SUM(F49:F54)</f>
        <v>143587.72788888888</v>
      </c>
      <c r="G55" s="108">
        <f t="shared" ref="G55" si="12">(F55-E55)/E55</f>
        <v>0.8014960124337227</v>
      </c>
      <c r="H55" s="86">
        <f>SUM(H49:H54)</f>
        <v>142442.15555555554</v>
      </c>
      <c r="I55" s="109">
        <f t="shared" ref="I55" si="13">(F55-H55)/H55</f>
        <v>8.0423686995283235E-3</v>
      </c>
    </row>
    <row r="56" spans="1:9" ht="17.25" customHeight="1" thickBot="1" x14ac:dyDescent="0.3">
      <c r="A56" s="33" t="s">
        <v>44</v>
      </c>
      <c r="B56" s="110" t="s">
        <v>57</v>
      </c>
      <c r="C56" s="111"/>
      <c r="D56" s="129"/>
      <c r="E56" s="112"/>
      <c r="F56" s="112"/>
      <c r="G56" s="113"/>
      <c r="H56" s="112"/>
      <c r="I56" s="114"/>
    </row>
    <row r="57" spans="1:9" ht="16.5" x14ac:dyDescent="0.3">
      <c r="A57" s="115"/>
      <c r="B57" s="96" t="s">
        <v>41</v>
      </c>
      <c r="C57" s="19" t="s">
        <v>118</v>
      </c>
      <c r="D57" s="20" t="s">
        <v>114</v>
      </c>
      <c r="E57" s="43">
        <v>4700</v>
      </c>
      <c r="F57" s="66">
        <v>7074.333333333333</v>
      </c>
      <c r="G57" s="22">
        <f t="shared" ref="G57:G65" si="14">(F57-E57)/E57</f>
        <v>0.50517730496453894</v>
      </c>
      <c r="H57" s="66">
        <v>7716</v>
      </c>
      <c r="I57" s="22">
        <f t="shared" ref="I57:I65" si="15">(F57-H57)/H57</f>
        <v>-8.3160532227406297E-2</v>
      </c>
    </row>
    <row r="58" spans="1:9" ht="16.5" x14ac:dyDescent="0.3">
      <c r="A58" s="116"/>
      <c r="B58" s="97" t="s">
        <v>40</v>
      </c>
      <c r="C58" s="15" t="s">
        <v>117</v>
      </c>
      <c r="D58" s="11" t="s">
        <v>114</v>
      </c>
      <c r="E58" s="47">
        <v>2883.75</v>
      </c>
      <c r="F58" s="70">
        <v>6268.75</v>
      </c>
      <c r="G58" s="21">
        <f t="shared" si="14"/>
        <v>1.1738188123103597</v>
      </c>
      <c r="H58" s="70">
        <v>6631.25</v>
      </c>
      <c r="I58" s="21">
        <f t="shared" si="15"/>
        <v>-5.4665409990574933E-2</v>
      </c>
    </row>
    <row r="59" spans="1:9" ht="16.5" x14ac:dyDescent="0.3">
      <c r="A59" s="116"/>
      <c r="B59" s="97" t="s">
        <v>55</v>
      </c>
      <c r="C59" s="15" t="s">
        <v>122</v>
      </c>
      <c r="D59" s="11" t="s">
        <v>120</v>
      </c>
      <c r="E59" s="47">
        <v>4822.5</v>
      </c>
      <c r="F59" s="70">
        <v>10988.888888888889</v>
      </c>
      <c r="G59" s="21">
        <f t="shared" si="14"/>
        <v>1.2786705834917342</v>
      </c>
      <c r="H59" s="70">
        <v>11200</v>
      </c>
      <c r="I59" s="21">
        <f t="shared" si="15"/>
        <v>-1.8849206349206369E-2</v>
      </c>
    </row>
    <row r="60" spans="1:9" ht="16.5" x14ac:dyDescent="0.3">
      <c r="A60" s="116"/>
      <c r="B60" s="97" t="s">
        <v>39</v>
      </c>
      <c r="C60" s="15" t="s">
        <v>116</v>
      </c>
      <c r="D60" s="11" t="s">
        <v>114</v>
      </c>
      <c r="E60" s="47">
        <v>3608.2857142857142</v>
      </c>
      <c r="F60" s="70">
        <v>11105.833333333334</v>
      </c>
      <c r="G60" s="21">
        <f t="shared" si="14"/>
        <v>2.0778697178451715</v>
      </c>
      <c r="H60" s="70">
        <v>11247.5</v>
      </c>
      <c r="I60" s="21">
        <f t="shared" si="15"/>
        <v>-1.2595391568496648E-2</v>
      </c>
    </row>
    <row r="61" spans="1:9" ht="16.5" x14ac:dyDescent="0.3">
      <c r="A61" s="116"/>
      <c r="B61" s="97" t="s">
        <v>38</v>
      </c>
      <c r="C61" s="15" t="s">
        <v>115</v>
      </c>
      <c r="D61" s="11" t="s">
        <v>114</v>
      </c>
      <c r="E61" s="47">
        <v>3750</v>
      </c>
      <c r="F61" s="103">
        <v>5275</v>
      </c>
      <c r="G61" s="21">
        <f t="shared" si="14"/>
        <v>0.40666666666666668</v>
      </c>
      <c r="H61" s="103">
        <v>5275</v>
      </c>
      <c r="I61" s="21">
        <f t="shared" si="15"/>
        <v>0</v>
      </c>
    </row>
    <row r="62" spans="1:9" ht="17.25" thickBot="1" x14ac:dyDescent="0.35">
      <c r="A62" s="116"/>
      <c r="B62" s="98" t="s">
        <v>42</v>
      </c>
      <c r="C62" s="16" t="s">
        <v>198</v>
      </c>
      <c r="D62" s="12" t="s">
        <v>114</v>
      </c>
      <c r="E62" s="50">
        <v>2028</v>
      </c>
      <c r="F62" s="73">
        <v>4505</v>
      </c>
      <c r="G62" s="29">
        <f t="shared" si="14"/>
        <v>1.2214003944773175</v>
      </c>
      <c r="H62" s="73">
        <v>4505</v>
      </c>
      <c r="I62" s="29">
        <f t="shared" si="15"/>
        <v>0</v>
      </c>
    </row>
    <row r="63" spans="1:9" ht="16.5" x14ac:dyDescent="0.3">
      <c r="A63" s="116"/>
      <c r="B63" s="99" t="s">
        <v>43</v>
      </c>
      <c r="C63" s="14" t="s">
        <v>119</v>
      </c>
      <c r="D63" s="11" t="s">
        <v>114</v>
      </c>
      <c r="E63" s="43">
        <v>4151.2</v>
      </c>
      <c r="F63" s="57">
        <v>10478.666666666666</v>
      </c>
      <c r="G63" s="21">
        <f t="shared" si="14"/>
        <v>1.5242500160596133</v>
      </c>
      <c r="H63" s="57">
        <v>10478.666666666666</v>
      </c>
      <c r="I63" s="21">
        <f t="shared" si="15"/>
        <v>0</v>
      </c>
    </row>
    <row r="64" spans="1:9" ht="16.5" x14ac:dyDescent="0.3">
      <c r="A64" s="116"/>
      <c r="B64" s="97" t="s">
        <v>54</v>
      </c>
      <c r="C64" s="15" t="s">
        <v>121</v>
      </c>
      <c r="D64" s="13" t="s">
        <v>120</v>
      </c>
      <c r="E64" s="47">
        <v>4449.666666666667</v>
      </c>
      <c r="F64" s="70">
        <v>9163.3333333333339</v>
      </c>
      <c r="G64" s="21">
        <f t="shared" si="14"/>
        <v>1.0593302869128773</v>
      </c>
      <c r="H64" s="70">
        <v>9163.2444444444463</v>
      </c>
      <c r="I64" s="21">
        <f t="shared" si="15"/>
        <v>9.7005912508955859E-6</v>
      </c>
    </row>
    <row r="65" spans="1:9" ht="16.5" customHeight="1" thickBot="1" x14ac:dyDescent="0.35">
      <c r="A65" s="117"/>
      <c r="B65" s="98" t="s">
        <v>56</v>
      </c>
      <c r="C65" s="16" t="s">
        <v>123</v>
      </c>
      <c r="D65" s="12" t="s">
        <v>120</v>
      </c>
      <c r="E65" s="50">
        <v>21528.63095238095</v>
      </c>
      <c r="F65" s="73">
        <v>47730</v>
      </c>
      <c r="G65" s="29">
        <f t="shared" si="14"/>
        <v>1.2170476193109399</v>
      </c>
      <c r="H65" s="73">
        <v>41620</v>
      </c>
      <c r="I65" s="29">
        <f t="shared" si="15"/>
        <v>0.14680442095146565</v>
      </c>
    </row>
    <row r="66" spans="1:9" ht="15.75" customHeight="1" thickBot="1" x14ac:dyDescent="0.25">
      <c r="A66" s="197" t="s">
        <v>192</v>
      </c>
      <c r="B66" s="208"/>
      <c r="C66" s="208"/>
      <c r="D66" s="209"/>
      <c r="E66" s="104">
        <f>SUM(E57:E65)</f>
        <v>51922.033333333333</v>
      </c>
      <c r="F66" s="104">
        <f>SUM(F57:F65)</f>
        <v>112589.80555555556</v>
      </c>
      <c r="G66" s="106">
        <f t="shared" ref="G66" si="16">(F66-E66)/E66</f>
        <v>1.1684398381076928</v>
      </c>
      <c r="H66" s="104">
        <f>SUM(H57:H65)</f>
        <v>107836.66111111111</v>
      </c>
      <c r="I66" s="109">
        <f t="shared" ref="I66" si="17">(F66-H66)/H66</f>
        <v>4.4077259027400492E-2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3016</v>
      </c>
      <c r="F68" s="54">
        <v>8190</v>
      </c>
      <c r="G68" s="21">
        <f t="shared" ref="G68:G73" si="18">(F68-E68)/E68</f>
        <v>1.7155172413793103</v>
      </c>
      <c r="H68" s="54">
        <v>8482</v>
      </c>
      <c r="I68" s="21">
        <f t="shared" ref="I68:I73" si="19">(F68-H68)/H68</f>
        <v>-3.4425842961565666E-2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6410.166666666667</v>
      </c>
      <c r="F69" s="46">
        <v>16191</v>
      </c>
      <c r="G69" s="21">
        <f t="shared" si="18"/>
        <v>1.5258313616390626</v>
      </c>
      <c r="H69" s="46">
        <v>16191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10700</v>
      </c>
      <c r="F70" s="46">
        <v>28325.375</v>
      </c>
      <c r="G70" s="21">
        <f t="shared" si="18"/>
        <v>1.6472313084112149</v>
      </c>
      <c r="H70" s="46">
        <v>28325.375</v>
      </c>
      <c r="I70" s="21">
        <f t="shared" si="19"/>
        <v>0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46526.857142857138</v>
      </c>
      <c r="F71" s="46">
        <v>52740.5</v>
      </c>
      <c r="G71" s="21">
        <f t="shared" si="18"/>
        <v>0.13354959347596485</v>
      </c>
      <c r="H71" s="46">
        <v>52274</v>
      </c>
      <c r="I71" s="21">
        <f t="shared" si="19"/>
        <v>8.9241305429085208E-3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7579</v>
      </c>
      <c r="F72" s="46">
        <v>15411.875</v>
      </c>
      <c r="G72" s="21">
        <f t="shared" si="18"/>
        <v>1.0334971632141443</v>
      </c>
      <c r="H72" s="46">
        <v>15220.375</v>
      </c>
      <c r="I72" s="21">
        <f t="shared" si="19"/>
        <v>1.2581818779103669E-2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3737.3333333333335</v>
      </c>
      <c r="F73" s="58">
        <v>8981</v>
      </c>
      <c r="G73" s="31">
        <f t="shared" si="18"/>
        <v>1.4030503032465214</v>
      </c>
      <c r="H73" s="58">
        <v>8742</v>
      </c>
      <c r="I73" s="31">
        <f t="shared" si="19"/>
        <v>2.7339281628917869E-2</v>
      </c>
    </row>
    <row r="74" spans="1:9" ht="15.75" customHeight="1" thickBot="1" x14ac:dyDescent="0.25">
      <c r="A74" s="197" t="s">
        <v>214</v>
      </c>
      <c r="B74" s="198"/>
      <c r="C74" s="198"/>
      <c r="D74" s="199"/>
      <c r="E74" s="86">
        <f>SUM(E68:E73)</f>
        <v>77969.35714285713</v>
      </c>
      <c r="F74" s="86">
        <f>SUM(F68:F73)</f>
        <v>129839.75</v>
      </c>
      <c r="G74" s="108">
        <f t="shared" ref="G74" si="20">(F74-E74)/E74</f>
        <v>0.66526639128375553</v>
      </c>
      <c r="H74" s="86">
        <f>SUM(H68:H73)</f>
        <v>129234.75</v>
      </c>
      <c r="I74" s="109">
        <f t="shared" ref="I74" si="21">(F74-H74)/H74</f>
        <v>4.6814034151031357E-3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3868.5</v>
      </c>
      <c r="F76" s="43">
        <v>7706.625</v>
      </c>
      <c r="G76" s="21">
        <f>(F76-E76)/E76</f>
        <v>0.99214811942613412</v>
      </c>
      <c r="H76" s="43">
        <v>7757.5714285714284</v>
      </c>
      <c r="I76" s="21">
        <f>(F76-H76)/H76</f>
        <v>-6.5673167228329759E-3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1313.125</v>
      </c>
      <c r="F77" s="47">
        <v>2033.3333333333333</v>
      </c>
      <c r="G77" s="21">
        <f>(F77-E77)/E77</f>
        <v>0.54846898302395675</v>
      </c>
      <c r="H77" s="47">
        <v>2033.3333333333333</v>
      </c>
      <c r="I77" s="21">
        <f>(F77-H77)/H77</f>
        <v>0</v>
      </c>
    </row>
    <row r="78" spans="1:9" ht="16.5" x14ac:dyDescent="0.3">
      <c r="A78" s="37"/>
      <c r="B78" s="34" t="s">
        <v>71</v>
      </c>
      <c r="C78" s="15" t="s">
        <v>200</v>
      </c>
      <c r="D78" s="13" t="s">
        <v>134</v>
      </c>
      <c r="E78" s="47">
        <v>1620.6111111111113</v>
      </c>
      <c r="F78" s="47">
        <v>3960.5555555555557</v>
      </c>
      <c r="G78" s="21">
        <f>(F78-E78)/E78</f>
        <v>1.4438654828425488</v>
      </c>
      <c r="H78" s="47">
        <v>3854.7777777777778</v>
      </c>
      <c r="I78" s="21">
        <f>(F78-H78)/H78</f>
        <v>2.7440694088144594E-2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2742.25</v>
      </c>
      <c r="F79" s="47">
        <v>5095.4285714285716</v>
      </c>
      <c r="G79" s="21">
        <f>(F79-E79)/E79</f>
        <v>0.85811963585689544</v>
      </c>
      <c r="H79" s="47">
        <v>4803.2857142857147</v>
      </c>
      <c r="I79" s="21">
        <f>(F79-H79)/H79</f>
        <v>6.0821461499568685E-2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2284.1269841269841</v>
      </c>
      <c r="F80" s="50">
        <v>4160</v>
      </c>
      <c r="G80" s="21">
        <f>(F80-E80)/E80</f>
        <v>0.82126476719944408</v>
      </c>
      <c r="H80" s="50">
        <v>3860</v>
      </c>
      <c r="I80" s="21">
        <f>(F80-H80)/H80</f>
        <v>7.7720207253886009E-2</v>
      </c>
    </row>
    <row r="81" spans="1:11" ht="15.75" customHeight="1" thickBot="1" x14ac:dyDescent="0.25">
      <c r="A81" s="197" t="s">
        <v>193</v>
      </c>
      <c r="B81" s="198"/>
      <c r="C81" s="198"/>
      <c r="D81" s="199"/>
      <c r="E81" s="86">
        <f>SUM(E76:E80)</f>
        <v>11828.613095238095</v>
      </c>
      <c r="F81" s="86">
        <f>SUM(F76:F80)</f>
        <v>22955.942460317463</v>
      </c>
      <c r="G81" s="108">
        <f t="shared" ref="G81" si="22">(F81-E81)/E81</f>
        <v>0.94071293696798253</v>
      </c>
      <c r="H81" s="86">
        <f>SUM(H76:H80)</f>
        <v>22308.968253968254</v>
      </c>
      <c r="I81" s="109">
        <f t="shared" ref="I81" si="23">(F81-H81)/H81</f>
        <v>2.9000633242378955E-2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919.03703703703707</v>
      </c>
      <c r="F83" s="43">
        <v>1458.8333333333333</v>
      </c>
      <c r="G83" s="22">
        <f t="shared" ref="G83:G89" si="24">(F83-E83)/E83</f>
        <v>0.58734988313049075</v>
      </c>
      <c r="H83" s="43">
        <v>1603.8333333333333</v>
      </c>
      <c r="I83" s="22">
        <f t="shared" ref="I83:I89" si="25">(F83-H83)/H83</f>
        <v>-9.0408396549932463E-2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1458.3333333333333</v>
      </c>
      <c r="F84" s="47">
        <v>3321.6666666666665</v>
      </c>
      <c r="G84" s="21">
        <f t="shared" si="24"/>
        <v>1.2777142857142858</v>
      </c>
      <c r="H84" s="47">
        <v>3321.6666666666665</v>
      </c>
      <c r="I84" s="21">
        <f t="shared" si="25"/>
        <v>0</v>
      </c>
    </row>
    <row r="85" spans="1:11" ht="16.5" x14ac:dyDescent="0.3">
      <c r="A85" s="37"/>
      <c r="B85" s="34" t="s">
        <v>78</v>
      </c>
      <c r="C85" s="15" t="s">
        <v>149</v>
      </c>
      <c r="D85" s="13" t="s">
        <v>147</v>
      </c>
      <c r="E85" s="47">
        <v>1932.9666666666665</v>
      </c>
      <c r="F85" s="47">
        <v>2890.25</v>
      </c>
      <c r="G85" s="21">
        <f t="shared" si="24"/>
        <v>0.49524047664212195</v>
      </c>
      <c r="H85" s="47">
        <v>2890.25</v>
      </c>
      <c r="I85" s="21">
        <f t="shared" si="25"/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8899.3333333333339</v>
      </c>
      <c r="F86" s="47">
        <v>9999</v>
      </c>
      <c r="G86" s="21">
        <f t="shared" si="24"/>
        <v>0.1235673084126151</v>
      </c>
      <c r="H86" s="47">
        <v>9999</v>
      </c>
      <c r="I86" s="21">
        <f t="shared" si="25"/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3922.9666666666672</v>
      </c>
      <c r="F87" s="61">
        <v>6071.4444444444443</v>
      </c>
      <c r="G87" s="21">
        <f t="shared" si="24"/>
        <v>0.54766659019392894</v>
      </c>
      <c r="H87" s="61">
        <v>5935.333333333333</v>
      </c>
      <c r="I87" s="21">
        <f t="shared" si="25"/>
        <v>2.2932344902467369E-2</v>
      </c>
    </row>
    <row r="88" spans="1:11" ht="16.5" x14ac:dyDescent="0.3">
      <c r="A88" s="37"/>
      <c r="B88" s="34" t="s">
        <v>77</v>
      </c>
      <c r="C88" s="15" t="s">
        <v>146</v>
      </c>
      <c r="D88" s="25" t="s">
        <v>162</v>
      </c>
      <c r="E88" s="61">
        <v>1504.4666666666665</v>
      </c>
      <c r="F88" s="61">
        <v>2655.3333333333335</v>
      </c>
      <c r="G88" s="21">
        <f t="shared" si="24"/>
        <v>0.76496654406877329</v>
      </c>
      <c r="H88" s="61">
        <v>2572.5555555555557</v>
      </c>
      <c r="I88" s="21">
        <f t="shared" si="25"/>
        <v>3.2177255647216359E-2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1182.037037037037</v>
      </c>
      <c r="F89" s="153">
        <v>2725.3125</v>
      </c>
      <c r="G89" s="23">
        <f t="shared" si="24"/>
        <v>1.3056066896443681</v>
      </c>
      <c r="H89" s="153">
        <v>2597.1875</v>
      </c>
      <c r="I89" s="23">
        <f t="shared" si="25"/>
        <v>4.9332210323667428E-2</v>
      </c>
    </row>
    <row r="90" spans="1:11" ht="15.75" customHeight="1" thickBot="1" x14ac:dyDescent="0.25">
      <c r="A90" s="197" t="s">
        <v>194</v>
      </c>
      <c r="B90" s="198"/>
      <c r="C90" s="198"/>
      <c r="D90" s="199"/>
      <c r="E90" s="86">
        <f>SUM(E83:E89)</f>
        <v>19819.140740740742</v>
      </c>
      <c r="F90" s="86">
        <f>SUM(F83:F89)</f>
        <v>29121.840277777777</v>
      </c>
      <c r="G90" s="118">
        <f t="shared" ref="G90:G91" si="26">(F90-E90)/E90</f>
        <v>0.46937955881781307</v>
      </c>
      <c r="H90" s="86">
        <f>SUM(H83:H89)</f>
        <v>28919.826388888887</v>
      </c>
      <c r="I90" s="109">
        <f t="shared" ref="I90:I91" si="27">(F90-H90)/H90</f>
        <v>6.9853078013810297E-3</v>
      </c>
    </row>
    <row r="91" spans="1:11" ht="15.75" customHeight="1" thickBot="1" x14ac:dyDescent="0.25">
      <c r="A91" s="197" t="s">
        <v>195</v>
      </c>
      <c r="B91" s="198"/>
      <c r="C91" s="198"/>
      <c r="D91" s="199"/>
      <c r="E91" s="104">
        <f>SUM(E90+E81+E74+E66+E55+E47+E39+E32)</f>
        <v>348515.60718253965</v>
      </c>
      <c r="F91" s="104">
        <f>SUM(F32,F39,F47,F55,F66,F74,F81,F90)</f>
        <v>626704.74396031757</v>
      </c>
      <c r="G91" s="106">
        <f t="shared" si="26"/>
        <v>0.79821141735002044</v>
      </c>
      <c r="H91" s="104">
        <f>SUM(H32,H39,H47,H55,H66,H74,H81,H90)</f>
        <v>619842.51130952372</v>
      </c>
      <c r="I91" s="119">
        <f t="shared" si="27"/>
        <v>1.1070929349934731E-2</v>
      </c>
      <c r="J91" s="120"/>
    </row>
    <row r="92" spans="1:11" x14ac:dyDescent="0.25">
      <c r="E92" s="121"/>
      <c r="F92" s="121"/>
      <c r="K92" s="122"/>
    </row>
    <row r="95" spans="1:11" x14ac:dyDescent="0.25">
      <c r="E95" s="132"/>
      <c r="F95" s="132"/>
      <c r="G95" s="132"/>
      <c r="H95" s="132"/>
      <c r="I95" s="132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C6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4" t="s">
        <v>205</v>
      </c>
      <c r="B9" s="26"/>
      <c r="C9" s="26"/>
      <c r="D9" s="26"/>
      <c r="E9" s="133"/>
      <c r="F9" s="133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91" t="s">
        <v>3</v>
      </c>
      <c r="B13" s="191"/>
      <c r="C13" s="193" t="s">
        <v>0</v>
      </c>
      <c r="D13" s="187" t="s">
        <v>207</v>
      </c>
      <c r="E13" s="187" t="s">
        <v>208</v>
      </c>
      <c r="F13" s="187" t="s">
        <v>209</v>
      </c>
      <c r="G13" s="187" t="s">
        <v>210</v>
      </c>
      <c r="H13" s="187" t="s">
        <v>211</v>
      </c>
      <c r="I13" s="187" t="s">
        <v>212</v>
      </c>
    </row>
    <row r="14" spans="1:9" ht="24.75" customHeight="1" thickBot="1" x14ac:dyDescent="0.25">
      <c r="A14" s="192"/>
      <c r="B14" s="192"/>
      <c r="C14" s="194"/>
      <c r="D14" s="207"/>
      <c r="E14" s="207"/>
      <c r="F14" s="207"/>
      <c r="G14" s="188"/>
      <c r="H14" s="207"/>
      <c r="I14" s="207"/>
    </row>
    <row r="15" spans="1:9" ht="17.25" customHeight="1" thickBot="1" x14ac:dyDescent="0.3">
      <c r="A15" s="89" t="s">
        <v>24</v>
      </c>
      <c r="B15" s="127"/>
      <c r="C15" s="111"/>
      <c r="D15" s="113"/>
      <c r="E15" s="113"/>
      <c r="F15" s="113"/>
      <c r="G15" s="113"/>
      <c r="H15" s="113"/>
      <c r="I15" s="143"/>
    </row>
    <row r="16" spans="1:9" ht="17.25" thickBot="1" x14ac:dyDescent="0.35">
      <c r="A16" s="90"/>
      <c r="B16" s="144" t="s">
        <v>4</v>
      </c>
      <c r="C16" s="149" t="s">
        <v>163</v>
      </c>
      <c r="D16" s="154">
        <v>1625</v>
      </c>
      <c r="E16" s="155">
        <v>1500</v>
      </c>
      <c r="F16" s="156">
        <v>1625</v>
      </c>
      <c r="G16" s="157">
        <v>2000</v>
      </c>
      <c r="H16" s="158">
        <v>1500</v>
      </c>
      <c r="I16" s="136">
        <f>AVERAGE(D16:H16)</f>
        <v>1650</v>
      </c>
    </row>
    <row r="17" spans="1:9" ht="17.25" thickBot="1" x14ac:dyDescent="0.35">
      <c r="A17" s="91"/>
      <c r="B17" s="145" t="s">
        <v>5</v>
      </c>
      <c r="C17" s="150" t="s">
        <v>164</v>
      </c>
      <c r="D17" s="159">
        <v>1625</v>
      </c>
      <c r="E17" s="160">
        <v>2000</v>
      </c>
      <c r="F17" s="161">
        <v>1750</v>
      </c>
      <c r="G17" s="162">
        <v>2000</v>
      </c>
      <c r="H17" s="163">
        <v>1500</v>
      </c>
      <c r="I17" s="136">
        <f t="shared" ref="I17:I40" si="0">AVERAGE(D17:H17)</f>
        <v>1775</v>
      </c>
    </row>
    <row r="18" spans="1:9" ht="17.25" thickBot="1" x14ac:dyDescent="0.35">
      <c r="A18" s="91"/>
      <c r="B18" s="145" t="s">
        <v>6</v>
      </c>
      <c r="C18" s="150" t="s">
        <v>165</v>
      </c>
      <c r="D18" s="159">
        <v>1750</v>
      </c>
      <c r="E18" s="160">
        <v>2000</v>
      </c>
      <c r="F18" s="161">
        <v>1750</v>
      </c>
      <c r="G18" s="162">
        <v>1750</v>
      </c>
      <c r="H18" s="164">
        <v>1833</v>
      </c>
      <c r="I18" s="136">
        <f t="shared" si="0"/>
        <v>1816.6</v>
      </c>
    </row>
    <row r="19" spans="1:9" ht="17.25" thickBot="1" x14ac:dyDescent="0.35">
      <c r="A19" s="91"/>
      <c r="B19" s="145" t="s">
        <v>7</v>
      </c>
      <c r="C19" s="150" t="s">
        <v>166</v>
      </c>
      <c r="D19" s="159">
        <v>875</v>
      </c>
      <c r="E19" s="160">
        <v>500</v>
      </c>
      <c r="F19" s="161">
        <v>1500</v>
      </c>
      <c r="G19" s="162">
        <v>1000</v>
      </c>
      <c r="H19" s="164">
        <v>666</v>
      </c>
      <c r="I19" s="136">
        <f t="shared" si="0"/>
        <v>908.2</v>
      </c>
    </row>
    <row r="20" spans="1:9" ht="17.25" thickBot="1" x14ac:dyDescent="0.35">
      <c r="A20" s="91"/>
      <c r="B20" s="145" t="s">
        <v>8</v>
      </c>
      <c r="C20" s="150" t="s">
        <v>167</v>
      </c>
      <c r="D20" s="159">
        <v>3250</v>
      </c>
      <c r="E20" s="160">
        <v>3500</v>
      </c>
      <c r="F20" s="161">
        <v>3000</v>
      </c>
      <c r="G20" s="162">
        <v>3750</v>
      </c>
      <c r="H20" s="164">
        <v>3666</v>
      </c>
      <c r="I20" s="136">
        <f t="shared" si="0"/>
        <v>3433.2</v>
      </c>
    </row>
    <row r="21" spans="1:9" ht="17.25" thickBot="1" x14ac:dyDescent="0.35">
      <c r="A21" s="91"/>
      <c r="B21" s="145" t="s">
        <v>9</v>
      </c>
      <c r="C21" s="150" t="s">
        <v>168</v>
      </c>
      <c r="D21" s="159">
        <v>1187.5</v>
      </c>
      <c r="E21" s="160">
        <v>1500</v>
      </c>
      <c r="F21" s="161">
        <v>1125</v>
      </c>
      <c r="G21" s="162">
        <v>2250</v>
      </c>
      <c r="H21" s="164">
        <v>1333</v>
      </c>
      <c r="I21" s="136">
        <f t="shared" si="0"/>
        <v>1479.1</v>
      </c>
    </row>
    <row r="22" spans="1:9" ht="17.25" thickBot="1" x14ac:dyDescent="0.35">
      <c r="A22" s="91"/>
      <c r="B22" s="145" t="s">
        <v>10</v>
      </c>
      <c r="C22" s="150" t="s">
        <v>169</v>
      </c>
      <c r="D22" s="159">
        <v>1125</v>
      </c>
      <c r="E22" s="160">
        <v>1500</v>
      </c>
      <c r="F22" s="161">
        <v>1000</v>
      </c>
      <c r="G22" s="162">
        <v>1500</v>
      </c>
      <c r="H22" s="164">
        <v>1333</v>
      </c>
      <c r="I22" s="136">
        <f t="shared" si="0"/>
        <v>1291.5999999999999</v>
      </c>
    </row>
    <row r="23" spans="1:9" ht="17.25" thickBot="1" x14ac:dyDescent="0.35">
      <c r="A23" s="91"/>
      <c r="B23" s="145" t="s">
        <v>11</v>
      </c>
      <c r="C23" s="150" t="s">
        <v>170</v>
      </c>
      <c r="D23" s="159">
        <v>337.5</v>
      </c>
      <c r="E23" s="160">
        <v>350</v>
      </c>
      <c r="F23" s="161">
        <v>416.66</v>
      </c>
      <c r="G23" s="162">
        <v>500</v>
      </c>
      <c r="H23" s="164">
        <v>366</v>
      </c>
      <c r="I23" s="136">
        <f t="shared" si="0"/>
        <v>394.03200000000004</v>
      </c>
    </row>
    <row r="24" spans="1:9" ht="17.25" thickBot="1" x14ac:dyDescent="0.35">
      <c r="A24" s="91"/>
      <c r="B24" s="145" t="s">
        <v>12</v>
      </c>
      <c r="C24" s="150" t="s">
        <v>171</v>
      </c>
      <c r="D24" s="159"/>
      <c r="E24" s="160">
        <v>350</v>
      </c>
      <c r="F24" s="161">
        <v>500</v>
      </c>
      <c r="G24" s="162">
        <v>500</v>
      </c>
      <c r="H24" s="164">
        <v>500</v>
      </c>
      <c r="I24" s="136">
        <f t="shared" si="0"/>
        <v>462.5</v>
      </c>
    </row>
    <row r="25" spans="1:9" ht="17.25" thickBot="1" x14ac:dyDescent="0.35">
      <c r="A25" s="91"/>
      <c r="B25" s="145" t="s">
        <v>13</v>
      </c>
      <c r="C25" s="150" t="s">
        <v>172</v>
      </c>
      <c r="D25" s="159">
        <v>500</v>
      </c>
      <c r="E25" s="160">
        <v>350</v>
      </c>
      <c r="F25" s="161">
        <v>1000</v>
      </c>
      <c r="G25" s="162">
        <v>500</v>
      </c>
      <c r="H25" s="164">
        <v>500</v>
      </c>
      <c r="I25" s="136">
        <f t="shared" si="0"/>
        <v>570</v>
      </c>
    </row>
    <row r="26" spans="1:9" ht="17.25" thickBot="1" x14ac:dyDescent="0.35">
      <c r="A26" s="91"/>
      <c r="B26" s="145" t="s">
        <v>14</v>
      </c>
      <c r="C26" s="150" t="s">
        <v>173</v>
      </c>
      <c r="D26" s="159">
        <v>379.17</v>
      </c>
      <c r="E26" s="160">
        <v>500</v>
      </c>
      <c r="F26" s="161">
        <v>750</v>
      </c>
      <c r="G26" s="162">
        <v>500</v>
      </c>
      <c r="H26" s="164">
        <v>500</v>
      </c>
      <c r="I26" s="136">
        <f t="shared" si="0"/>
        <v>525.83400000000006</v>
      </c>
    </row>
    <row r="27" spans="1:9" ht="17.25" thickBot="1" x14ac:dyDescent="0.35">
      <c r="A27" s="91"/>
      <c r="B27" s="145" t="s">
        <v>15</v>
      </c>
      <c r="C27" s="150" t="s">
        <v>174</v>
      </c>
      <c r="D27" s="159">
        <v>937.5</v>
      </c>
      <c r="E27" s="160">
        <v>1000</v>
      </c>
      <c r="F27" s="161">
        <v>1250</v>
      </c>
      <c r="G27" s="162">
        <v>1000</v>
      </c>
      <c r="H27" s="165">
        <v>833</v>
      </c>
      <c r="I27" s="136">
        <f t="shared" si="0"/>
        <v>1004.1</v>
      </c>
    </row>
    <row r="28" spans="1:9" ht="17.25" thickBot="1" x14ac:dyDescent="0.35">
      <c r="A28" s="91"/>
      <c r="B28" s="145" t="s">
        <v>16</v>
      </c>
      <c r="C28" s="150" t="s">
        <v>175</v>
      </c>
      <c r="D28" s="159">
        <v>379.17</v>
      </c>
      <c r="E28" s="160">
        <v>500</v>
      </c>
      <c r="F28" s="161">
        <v>1000</v>
      </c>
      <c r="G28" s="162">
        <v>500</v>
      </c>
      <c r="H28" s="158">
        <v>500</v>
      </c>
      <c r="I28" s="136">
        <f t="shared" si="0"/>
        <v>575.83400000000006</v>
      </c>
    </row>
    <row r="29" spans="1:9" ht="17.25" thickBot="1" x14ac:dyDescent="0.35">
      <c r="A29" s="91"/>
      <c r="B29" s="147" t="s">
        <v>17</v>
      </c>
      <c r="C29" s="150" t="s">
        <v>176</v>
      </c>
      <c r="D29" s="159"/>
      <c r="E29" s="160">
        <v>2000</v>
      </c>
      <c r="F29" s="161">
        <v>2250</v>
      </c>
      <c r="G29" s="162">
        <v>1500</v>
      </c>
      <c r="H29" s="164">
        <v>1166</v>
      </c>
      <c r="I29" s="136">
        <f t="shared" si="0"/>
        <v>1729</v>
      </c>
    </row>
    <row r="30" spans="1:9" ht="17.25" thickBot="1" x14ac:dyDescent="0.35">
      <c r="A30" s="91"/>
      <c r="B30" s="145" t="s">
        <v>18</v>
      </c>
      <c r="C30" s="150" t="s">
        <v>177</v>
      </c>
      <c r="D30" s="159"/>
      <c r="E30" s="160">
        <v>3000</v>
      </c>
      <c r="F30" s="161">
        <v>2000</v>
      </c>
      <c r="G30" s="162">
        <v>2000</v>
      </c>
      <c r="H30" s="164">
        <v>4333</v>
      </c>
      <c r="I30" s="136">
        <f t="shared" si="0"/>
        <v>2833.25</v>
      </c>
    </row>
    <row r="31" spans="1:9" ht="17.25" thickBot="1" x14ac:dyDescent="0.35">
      <c r="A31" s="92"/>
      <c r="B31" s="146" t="s">
        <v>19</v>
      </c>
      <c r="C31" s="151" t="s">
        <v>178</v>
      </c>
      <c r="D31" s="166">
        <v>1437.5</v>
      </c>
      <c r="E31" s="167">
        <v>1500</v>
      </c>
      <c r="F31" s="168">
        <v>1400</v>
      </c>
      <c r="G31" s="169">
        <v>1750</v>
      </c>
      <c r="H31" s="170">
        <v>1583</v>
      </c>
      <c r="I31" s="136">
        <f t="shared" si="0"/>
        <v>1534.1</v>
      </c>
    </row>
    <row r="32" spans="1:9" ht="17.25" customHeight="1" thickBot="1" x14ac:dyDescent="0.3">
      <c r="A32" s="89" t="s">
        <v>20</v>
      </c>
      <c r="B32" s="140" t="s">
        <v>21</v>
      </c>
      <c r="C32" s="148"/>
      <c r="D32" s="171"/>
      <c r="E32" s="172"/>
      <c r="F32" s="173"/>
      <c r="G32" s="174"/>
      <c r="H32" s="175"/>
      <c r="I32" s="136"/>
    </row>
    <row r="33" spans="1:9" ht="17.25" thickBot="1" x14ac:dyDescent="0.35">
      <c r="A33" s="90"/>
      <c r="B33" s="135" t="s">
        <v>26</v>
      </c>
      <c r="C33" s="142" t="s">
        <v>179</v>
      </c>
      <c r="D33" s="154">
        <v>8000</v>
      </c>
      <c r="E33" s="155">
        <v>4000</v>
      </c>
      <c r="F33" s="156"/>
      <c r="G33" s="157"/>
      <c r="H33" s="158">
        <v>3666</v>
      </c>
      <c r="I33" s="136">
        <f t="shared" si="0"/>
        <v>5222</v>
      </c>
    </row>
    <row r="34" spans="1:9" ht="17.25" thickBot="1" x14ac:dyDescent="0.35">
      <c r="A34" s="91"/>
      <c r="B34" s="137" t="s">
        <v>27</v>
      </c>
      <c r="C34" s="15" t="s">
        <v>180</v>
      </c>
      <c r="D34" s="159">
        <v>8000</v>
      </c>
      <c r="E34" s="160">
        <v>4000</v>
      </c>
      <c r="F34" s="161"/>
      <c r="G34" s="162"/>
      <c r="H34" s="164">
        <v>3666</v>
      </c>
      <c r="I34" s="136">
        <f t="shared" si="0"/>
        <v>5222</v>
      </c>
    </row>
    <row r="35" spans="1:9" ht="17.25" thickBot="1" x14ac:dyDescent="0.35">
      <c r="A35" s="91"/>
      <c r="B35" s="139" t="s">
        <v>28</v>
      </c>
      <c r="C35" s="15" t="s">
        <v>181</v>
      </c>
      <c r="D35" s="159">
        <v>3500</v>
      </c>
      <c r="E35" s="160">
        <v>2000</v>
      </c>
      <c r="F35" s="161">
        <v>2875</v>
      </c>
      <c r="G35" s="162">
        <v>3000</v>
      </c>
      <c r="H35" s="164">
        <v>3500</v>
      </c>
      <c r="I35" s="136">
        <f t="shared" si="0"/>
        <v>2975</v>
      </c>
    </row>
    <row r="36" spans="1:9" ht="17.25" thickBot="1" x14ac:dyDescent="0.35">
      <c r="A36" s="91"/>
      <c r="B36" s="137" t="s">
        <v>29</v>
      </c>
      <c r="C36" s="15" t="s">
        <v>182</v>
      </c>
      <c r="D36" s="159">
        <v>1500</v>
      </c>
      <c r="E36" s="160">
        <v>2000</v>
      </c>
      <c r="F36" s="161">
        <v>2250</v>
      </c>
      <c r="G36" s="162"/>
      <c r="H36" s="164">
        <v>1750</v>
      </c>
      <c r="I36" s="136">
        <f t="shared" si="0"/>
        <v>1875</v>
      </c>
    </row>
    <row r="37" spans="1:9" ht="16.5" customHeight="1" thickBot="1" x14ac:dyDescent="0.35">
      <c r="A37" s="92"/>
      <c r="B37" s="152" t="s">
        <v>30</v>
      </c>
      <c r="C37" s="16" t="s">
        <v>183</v>
      </c>
      <c r="D37" s="166">
        <v>3000</v>
      </c>
      <c r="E37" s="167">
        <v>1500</v>
      </c>
      <c r="F37" s="168">
        <v>2250</v>
      </c>
      <c r="G37" s="169">
        <v>3500</v>
      </c>
      <c r="H37" s="165">
        <v>2166</v>
      </c>
      <c r="I37" s="136">
        <f t="shared" si="0"/>
        <v>2483.1999999999998</v>
      </c>
    </row>
    <row r="38" spans="1:9" ht="17.25" customHeight="1" thickBot="1" x14ac:dyDescent="0.3">
      <c r="A38" s="89" t="s">
        <v>25</v>
      </c>
      <c r="B38" s="140" t="s">
        <v>51</v>
      </c>
      <c r="C38" s="141"/>
      <c r="D38" s="171"/>
      <c r="E38" s="172"/>
      <c r="F38" s="173"/>
      <c r="G38" s="176"/>
      <c r="H38" s="177"/>
      <c r="I38" s="136"/>
    </row>
    <row r="39" spans="1:9" ht="17.25" thickBot="1" x14ac:dyDescent="0.35">
      <c r="A39" s="90"/>
      <c r="B39" s="135" t="s">
        <v>31</v>
      </c>
      <c r="C39" s="142" t="s">
        <v>213</v>
      </c>
      <c r="D39" s="178">
        <v>45000</v>
      </c>
      <c r="E39" s="155">
        <v>55000</v>
      </c>
      <c r="F39" s="156"/>
      <c r="G39" s="179">
        <v>39000</v>
      </c>
      <c r="H39" s="180">
        <v>48333</v>
      </c>
      <c r="I39" s="136">
        <f t="shared" si="0"/>
        <v>46833.25</v>
      </c>
    </row>
    <row r="40" spans="1:9" ht="17.25" thickBot="1" x14ac:dyDescent="0.35">
      <c r="A40" s="92"/>
      <c r="B40" s="138" t="s">
        <v>32</v>
      </c>
      <c r="C40" s="16" t="s">
        <v>185</v>
      </c>
      <c r="D40" s="181">
        <v>30000</v>
      </c>
      <c r="E40" s="167">
        <v>32000</v>
      </c>
      <c r="F40" s="168">
        <v>27500</v>
      </c>
      <c r="G40" s="182">
        <v>29000</v>
      </c>
      <c r="H40" s="183">
        <v>29333</v>
      </c>
      <c r="I40" s="136">
        <f t="shared" si="0"/>
        <v>29566.6</v>
      </c>
    </row>
    <row r="41" spans="1:9" x14ac:dyDescent="0.25">
      <c r="D41" s="94"/>
      <c r="E41" s="94"/>
      <c r="F41" s="94"/>
      <c r="G41" s="95"/>
      <c r="H41" s="94"/>
      <c r="I41" s="94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08-06-2020</vt:lpstr>
      <vt:lpstr>By Order</vt:lpstr>
      <vt:lpstr>All Stores</vt:lpstr>
      <vt:lpstr>'08-06-2020'!Print_Titles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2020-06-11T10:36:24Z</cp:lastPrinted>
  <dcterms:created xsi:type="dcterms:W3CDTF">2010-10-20T06:23:14Z</dcterms:created>
  <dcterms:modified xsi:type="dcterms:W3CDTF">2020-06-12T08:45:46Z</dcterms:modified>
</cp:coreProperties>
</file>