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7185" yWindow="-15" windowWidth="7200" windowHeight="5085" activeTab="4"/>
  </bookViews>
  <sheets>
    <sheet name="Supermarkets" sheetId="5" r:id="rId1"/>
    <sheet name="stores" sheetId="7" r:id="rId2"/>
    <sheet name="Comp" sheetId="8" r:id="rId3"/>
    <sheet name="15-06-2020" sheetId="9" r:id="rId4"/>
    <sheet name="By Order" sheetId="11" r:id="rId5"/>
    <sheet name="All Stores" sheetId="12" r:id="rId6"/>
  </sheets>
  <definedNames>
    <definedName name="_xlnm.Print_Titles" localSheetId="3">'15-06-2020'!$12:$14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I87" i="11" l="1"/>
  <c r="G87" i="11"/>
  <c r="I86" i="11"/>
  <c r="G86" i="11"/>
  <c r="I89" i="11"/>
  <c r="G89" i="11"/>
  <c r="I85" i="11"/>
  <c r="G85" i="11"/>
  <c r="I84" i="11"/>
  <c r="G84" i="11"/>
  <c r="I88" i="11"/>
  <c r="G88" i="11"/>
  <c r="I83" i="11"/>
  <c r="G83" i="11"/>
  <c r="I78" i="11"/>
  <c r="G78" i="11"/>
  <c r="I79" i="11"/>
  <c r="G79" i="11"/>
  <c r="I77" i="11"/>
  <c r="G77" i="11"/>
  <c r="I80" i="11"/>
  <c r="G80" i="11"/>
  <c r="I76" i="11"/>
  <c r="G76" i="11"/>
  <c r="I68" i="11"/>
  <c r="G68" i="11"/>
  <c r="I73" i="11"/>
  <c r="G73" i="11"/>
  <c r="I72" i="11"/>
  <c r="G72" i="11"/>
  <c r="I70" i="11"/>
  <c r="G70" i="11"/>
  <c r="I69" i="11"/>
  <c r="G69" i="11"/>
  <c r="I71" i="11"/>
  <c r="G71" i="11"/>
  <c r="I64" i="11"/>
  <c r="G64" i="11"/>
  <c r="I59" i="11"/>
  <c r="G59" i="11"/>
  <c r="I61" i="11"/>
  <c r="G61" i="11"/>
  <c r="I58" i="11"/>
  <c r="G58" i="11"/>
  <c r="I65" i="11"/>
  <c r="G65" i="11"/>
  <c r="I62" i="11"/>
  <c r="G62" i="11"/>
  <c r="I60" i="11"/>
  <c r="G60" i="11"/>
  <c r="I63" i="11"/>
  <c r="G63" i="11"/>
  <c r="I57" i="11"/>
  <c r="G57" i="11"/>
  <c r="I50" i="11"/>
  <c r="G50" i="11"/>
  <c r="I54" i="11"/>
  <c r="G54" i="11"/>
  <c r="I51" i="11"/>
  <c r="G51" i="11"/>
  <c r="I52" i="11"/>
  <c r="G52" i="11"/>
  <c r="I53" i="11"/>
  <c r="G53" i="11"/>
  <c r="I49" i="11"/>
  <c r="G49" i="11"/>
  <c r="I42" i="11"/>
  <c r="G42" i="11"/>
  <c r="I43" i="11"/>
  <c r="G43" i="11"/>
  <c r="I41" i="11"/>
  <c r="G41" i="11"/>
  <c r="I45" i="11"/>
  <c r="G45" i="11"/>
  <c r="I46" i="11"/>
  <c r="G46" i="11"/>
  <c r="I44" i="11"/>
  <c r="G44" i="11"/>
  <c r="I38" i="11"/>
  <c r="G38" i="11"/>
  <c r="I36" i="11"/>
  <c r="G36" i="11"/>
  <c r="I37" i="11"/>
  <c r="G37" i="11"/>
  <c r="I35" i="11"/>
  <c r="G35" i="11"/>
  <c r="I34" i="11"/>
  <c r="G34" i="11"/>
  <c r="I25" i="11"/>
  <c r="G25" i="11"/>
  <c r="I22" i="11"/>
  <c r="G22" i="11"/>
  <c r="I16" i="11"/>
  <c r="G16" i="11"/>
  <c r="I19" i="11"/>
  <c r="G19" i="11"/>
  <c r="I30" i="11"/>
  <c r="G30" i="11"/>
  <c r="I18" i="11"/>
  <c r="G18" i="11"/>
  <c r="I17" i="11"/>
  <c r="G17" i="11"/>
  <c r="I20" i="11"/>
  <c r="G20" i="11"/>
  <c r="I21" i="11"/>
  <c r="G21" i="11"/>
  <c r="I28" i="11"/>
  <c r="G28" i="11"/>
  <c r="I26" i="11"/>
  <c r="G26" i="11"/>
  <c r="I29" i="11"/>
  <c r="G29" i="11"/>
  <c r="I27" i="11"/>
  <c r="G27" i="11"/>
  <c r="I23" i="11"/>
  <c r="G23" i="11"/>
  <c r="I24" i="11"/>
  <c r="G24" i="11"/>
  <c r="I31" i="11"/>
  <c r="G31" i="11"/>
  <c r="D40" i="8" l="1"/>
  <c r="I15" i="5" l="1"/>
  <c r="E32" i="11" l="1"/>
  <c r="F32" i="11"/>
  <c r="H32" i="11"/>
  <c r="E39" i="11"/>
  <c r="F39" i="11"/>
  <c r="H39" i="11"/>
  <c r="G39" i="11" l="1"/>
  <c r="G32" i="11"/>
  <c r="E40" i="8"/>
  <c r="G70" i="9" l="1"/>
  <c r="I70" i="9"/>
  <c r="G71" i="9"/>
  <c r="I71" i="9"/>
  <c r="G72" i="9"/>
  <c r="I72" i="9"/>
  <c r="G73" i="9"/>
  <c r="I73" i="9"/>
  <c r="G74" i="9"/>
  <c r="I74" i="9"/>
  <c r="I17" i="9" l="1"/>
  <c r="H15" i="8" l="1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G34" i="7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H74" i="11"/>
  <c r="I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G20" i="9" l="1"/>
  <c r="G34" i="9" l="1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6" i="9"/>
  <c r="G77" i="9"/>
  <c r="G78" i="9"/>
  <c r="G79" i="9"/>
  <c r="G80" i="9"/>
  <c r="G81" i="9"/>
  <c r="G82" i="9"/>
  <c r="G33" i="9"/>
  <c r="G31" i="9"/>
  <c r="G21" i="9"/>
  <c r="G22" i="9"/>
  <c r="G23" i="9"/>
  <c r="G24" i="9"/>
  <c r="G25" i="9"/>
  <c r="G26" i="9"/>
  <c r="G27" i="9"/>
  <c r="G28" i="9"/>
  <c r="G29" i="9"/>
  <c r="G30" i="9"/>
  <c r="G17" i="9"/>
  <c r="G18" i="9"/>
  <c r="G19" i="9"/>
  <c r="G16" i="9"/>
  <c r="H90" i="11" l="1"/>
  <c r="F90" i="11"/>
  <c r="H81" i="11"/>
  <c r="F81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I16" i="9" l="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5" i="5" l="1"/>
  <c r="G17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</calcChain>
</file>

<file path=xl/sharedStrings.xml><?xml version="1.0" encoding="utf-8"?>
<sst xmlns="http://schemas.openxmlformats.org/spreadsheetml/2006/main" count="848" uniqueCount="226">
  <si>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</si>
  <si>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</si>
  <si>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</si>
  <si>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</si>
  <si>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</si>
  <si>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</si>
  <si>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</si>
  <si>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</si>
  <si>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</si>
  <si>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</si>
  <si>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</si>
  <si>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</si>
  <si>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</si>
  <si>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</si>
  <si>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</si>
  <si>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</si>
  <si>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</si>
  <si>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</si>
  <si>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</si>
  <si>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</si>
  <si>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</si>
  <si>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</si>
  <si>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</si>
  <si>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</si>
  <si>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</si>
  <si>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</si>
  <si>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</si>
  <si>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</si>
  <si>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</si>
  <si>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</si>
  <si>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</si>
  <si>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</si>
  <si>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</si>
  <si>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</si>
  <si>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</si>
  <si>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</si>
  <si>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</si>
  <si>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</si>
  <si>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</si>
  <si>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</si>
  <si>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</si>
  <si>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</si>
  <si>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</si>
  <si>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</si>
  <si>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</si>
  <si>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</si>
  <si>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</si>
  <si>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</si>
  <si>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</si>
  <si>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</si>
  <si>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</si>
  <si>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</si>
  <si>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</si>
  <si>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</si>
  <si>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</si>
  <si>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</si>
  <si>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</si>
  <si>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</si>
  <si>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</si>
  <si>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</si>
  <si>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</si>
  <si>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</si>
  <si>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</si>
  <si>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</si>
  <si>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</si>
  <si>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</si>
  <si>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</si>
  <si>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</si>
  <si>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</si>
  <si>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</si>
  <si>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</si>
  <si>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</si>
  <si>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</si>
  <si>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</si>
  <si>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</si>
  <si>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</si>
  <si>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</si>
  <si>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</si>
  <si>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</si>
  <si>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</si>
  <si>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</si>
  <si>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</si>
  <si>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</si>
  <si>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</si>
  <si>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</si>
  <si>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</si>
  <si>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</si>
  <si>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</si>
  <si>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</si>
  <si>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</si>
  <si>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</si>
  <si>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</si>
  <si>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</si>
  <si>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</si>
  <si>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</si>
  <si>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</si>
  <si>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</si>
  <si>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</si>
  <si>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</si>
  <si>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</si>
  <si>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</si>
  <si>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</si>
  <si>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</si>
  <si>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</si>
  <si>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</si>
  <si>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</si>
  <si>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</si>
  <si>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</si>
  <si>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</si>
  <si>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</si>
  <si>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</si>
  <si>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</si>
  <si>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</si>
  <si>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</si>
  <si>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</si>
  <si>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</si>
  <si>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</si>
  <si>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</si>
  <si>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</si>
  <si>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</si>
  <si>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</si>
  <si>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</si>
  <si>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</si>
  <si>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</si>
  <si>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</si>
  <si>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</si>
  <si>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</si>
  <si>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</si>
  <si>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</si>
  <si>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</si>
  <si>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</si>
  <si>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</si>
  <si>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</si>
  <si>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</si>
  <si>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</si>
  <si>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</si>
  <si>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</si>
  <si>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</si>
  <si>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</si>
  <si>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</si>
  <si>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</si>
  <si>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</si>
  <si>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</si>
  <si>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</si>
  <si>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</si>
  <si>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</si>
  <si>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</si>
  <si>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</si>
  <si>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</si>
  <si>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</si>
  <si>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</si>
  <si>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</si>
  <si>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</si>
  <si>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</si>
  <si>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</si>
  <si>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</si>
  <si>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</si>
  <si>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</si>
  <si>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</si>
  <si>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</si>
  <si>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</si>
  <si>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</si>
  <si>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</si>
  <si>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</si>
  <si>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</si>
  <si>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</si>
  <si>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</si>
  <si>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</si>
  <si>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</si>
  <si>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</si>
  <si>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</si>
  <si>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</si>
  <si>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</si>
  <si>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</si>
  <si>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</si>
  <si>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</si>
  <si>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</si>
  <si>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</si>
  <si>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</si>
  <si>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</si>
  <si>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</si>
  <si>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</si>
  <si>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</si>
  <si>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</si>
  <si>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</si>
  <si>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</si>
  <si>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</si>
  <si>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</si>
  <si>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</si>
  <si>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</si>
  <si>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</si>
  <si>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</si>
  <si>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</si>
  <si>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</si>
  <si>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</si>
  <si>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</si>
  <si>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</si>
  <si>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</si>
  <si>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</si>
  <si>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</si>
  <si>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</si>
  <si>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</si>
  <si>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</si>
  <si>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</si>
  <si>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</si>
  <si>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</si>
  <si>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</si>
  <si>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</si>
  <si>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</si>
  <si>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</si>
  <si>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</si>
  <si>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</si>
  <si>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</si>
  <si>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</si>
  <si>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</si>
  <si>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</si>
  <si>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</si>
  <si>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الأسعار في حزيران 2019 (ل.ل.)</t>
  </si>
  <si>
    <t>معدل أسعار  السوبرماركات في 08-06-2020 (ل.ل.)</t>
  </si>
  <si>
    <t>معدل أسعار المحلات والملاحم في 08-06-2020 (ل.ل.)</t>
  </si>
  <si>
    <t>المعدل العام للأسعار في 08-06-2020  (ل.ل.)</t>
  </si>
  <si>
    <t>معدل أسعار  السوبرماركات في 15-06-2020 (ل.ل.)</t>
  </si>
  <si>
    <t xml:space="preserve"> التاريخ 15 حزيران 2020</t>
  </si>
  <si>
    <t>معدل أسعار المحلات والملاحم في 15-06-2020 (ل.ل.)</t>
  </si>
  <si>
    <t>المعدل العام للأسعار في 15-06-2020  (ل.ل.)</t>
  </si>
  <si>
    <t>غرام 650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</si>
</sst>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0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  <charset val="178"/>
      <scheme val="minor"/>
    </font>
    <font>
      <sz val="11"/>
      <name val="Arial"/>
      <family val="2"/>
      <charset val="178"/>
      <scheme val="minor"/>
    </font>
    <font>
      <b/>
      <sz val="10"/>
      <name val="Arabic Transparent"/>
      <charset val="17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0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9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0" fillId="0" borderId="0" xfId="0" applyNumberFormat="1" applyFill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17" fillId="0" borderId="17" xfId="0" applyFont="1" applyBorder="1" applyAlignment="1">
      <alignment horizontal="right" indent="1"/>
    </xf>
    <xf numFmtId="1" fontId="1" fillId="2" borderId="17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right" indent="1"/>
    </xf>
    <xf numFmtId="0" fontId="17" fillId="0" borderId="4" xfId="0" applyFont="1" applyBorder="1" applyAlignment="1">
      <alignment horizontal="right" indent="1"/>
    </xf>
    <xf numFmtId="0" fontId="17" fillId="0" borderId="2" xfId="0" applyFont="1" applyBorder="1" applyAlignment="1">
      <alignment horizontal="right" indent="1"/>
    </xf>
    <xf numFmtId="0" fontId="17" fillId="0" borderId="11" xfId="0" applyFont="1" applyBorder="1" applyAlignment="1">
      <alignment horizontal="right" indent="1"/>
    </xf>
    <xf numFmtId="0" fontId="10" fillId="0" borderId="16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right" indent="1"/>
    </xf>
    <xf numFmtId="0" fontId="4" fillId="0" borderId="15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right" indent="1"/>
    </xf>
    <xf numFmtId="0" fontId="17" fillId="0" borderId="24" xfId="0" applyFont="1" applyBorder="1" applyAlignment="1">
      <alignment horizontal="right" indent="1"/>
    </xf>
    <xf numFmtId="0" fontId="17" fillId="0" borderId="23" xfId="0" applyFont="1" applyBorder="1" applyAlignment="1">
      <alignment horizontal="right" indent="1"/>
    </xf>
    <xf numFmtId="0" fontId="17" fillId="0" borderId="22" xfId="0" applyFont="1" applyBorder="1" applyAlignment="1">
      <alignment horizontal="right" indent="1"/>
    </xf>
    <xf numFmtId="0" fontId="10" fillId="0" borderId="32" xfId="0" applyFont="1" applyBorder="1" applyAlignment="1">
      <alignment horizontal="center" vertical="center"/>
    </xf>
    <xf numFmtId="0" fontId="17" fillId="0" borderId="9" xfId="0" applyFont="1" applyBorder="1" applyAlignment="1">
      <alignment horizontal="right" indent="1"/>
    </xf>
    <xf numFmtId="1" fontId="1" fillId="2" borderId="36" xfId="0" applyNumberFormat="1" applyFont="1" applyFill="1" applyBorder="1" applyAlignment="1">
      <alignment horizontal="center"/>
    </xf>
    <xf numFmtId="1" fontId="14" fillId="2" borderId="37" xfId="0" applyNumberFormat="1" applyFont="1" applyFill="1" applyBorder="1" applyAlignment="1">
      <alignment horizontal="center"/>
    </xf>
    <xf numFmtId="2" fontId="1" fillId="2" borderId="37" xfId="0" applyNumberFormat="1" applyFont="1" applyFill="1" applyBorder="1" applyAlignment="1">
      <alignment horizontal="center"/>
    </xf>
    <xf numFmtId="1" fontId="1" fillId="2" borderId="37" xfId="0" applyNumberFormat="1" applyFont="1" applyFill="1" applyBorder="1" applyAlignment="1">
      <alignment horizontal="center" vertical="center"/>
    </xf>
    <xf numFmtId="1" fontId="1" fillId="2" borderId="38" xfId="0" applyNumberFormat="1" applyFont="1" applyFill="1" applyBorder="1" applyAlignment="1">
      <alignment horizontal="center"/>
    </xf>
    <xf numFmtId="1" fontId="14" fillId="2" borderId="39" xfId="0" applyNumberFormat="1" applyFont="1" applyFill="1" applyBorder="1" applyAlignment="1">
      <alignment horizontal="center"/>
    </xf>
    <xf numFmtId="2" fontId="1" fillId="2" borderId="39" xfId="0" applyNumberFormat="1" applyFont="1" applyFill="1" applyBorder="1" applyAlignment="1">
      <alignment horizontal="center"/>
    </xf>
    <xf numFmtId="1" fontId="1" fillId="2" borderId="39" xfId="0" applyNumberFormat="1" applyFont="1" applyFill="1" applyBorder="1" applyAlignment="1">
      <alignment horizontal="center" vertical="center"/>
    </xf>
    <xf numFmtId="1" fontId="14" fillId="2" borderId="41" xfId="0" applyNumberFormat="1" applyFont="1" applyFill="1" applyBorder="1" applyAlignment="1">
      <alignment horizontal="center"/>
    </xf>
    <xf numFmtId="2" fontId="1" fillId="2" borderId="41" xfId="0" applyNumberFormat="1" applyFont="1" applyFill="1" applyBorder="1" applyAlignment="1">
      <alignment horizontal="center"/>
    </xf>
    <xf numFmtId="1" fontId="14" fillId="2" borderId="40" xfId="0" applyNumberFormat="1" applyFont="1" applyFill="1" applyBorder="1" applyAlignment="1">
      <alignment horizontal="center"/>
    </xf>
    <xf numFmtId="1" fontId="14" fillId="2" borderId="4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1" fontId="1" fillId="2" borderId="28" xfId="0" applyNumberFormat="1" applyFont="1" applyFill="1" applyBorder="1" applyAlignment="1">
      <alignment horizontal="center"/>
    </xf>
    <xf numFmtId="0" fontId="5" fillId="2" borderId="21" xfId="0" applyFont="1" applyFill="1" applyBorder="1" applyAlignment="1">
      <alignment horizontal="right" indent="1"/>
    </xf>
    <xf numFmtId="0" fontId="5" fillId="2" borderId="24" xfId="0" applyFont="1" applyFill="1" applyBorder="1" applyAlignment="1">
      <alignment horizontal="right" indent="1"/>
    </xf>
    <xf numFmtId="0" fontId="5" fillId="2" borderId="23" xfId="0" applyFont="1" applyFill="1" applyBorder="1" applyAlignment="1">
      <alignment horizontal="right" indent="1"/>
    </xf>
    <xf numFmtId="0" fontId="10" fillId="0" borderId="39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/>
    </xf>
    <xf numFmtId="0" fontId="10" fillId="0" borderId="38" xfId="0" applyFont="1" applyBorder="1" applyAlignment="1">
      <alignment horizontal="center" vertical="center" wrapText="1"/>
    </xf>
    <xf numFmtId="1" fontId="14" fillId="2" borderId="38" xfId="0" applyNumberFormat="1" applyFont="1" applyFill="1" applyBorder="1" applyAlignment="1">
      <alignment horizontal="center"/>
    </xf>
    <xf numFmtId="1" fontId="1" fillId="2" borderId="42" xfId="0" applyNumberFormat="1" applyFont="1" applyFill="1" applyBorder="1" applyAlignment="1">
      <alignment horizontal="center"/>
    </xf>
    <xf numFmtId="1" fontId="1" fillId="2" borderId="43" xfId="0" applyNumberFormat="1" applyFont="1" applyFill="1" applyBorder="1" applyAlignment="1">
      <alignment horizontal="center"/>
    </xf>
    <xf numFmtId="0" fontId="18" fillId="0" borderId="43" xfId="0" applyFont="1" applyBorder="1"/>
    <xf numFmtId="1" fontId="19" fillId="2" borderId="43" xfId="0" applyNumberFormat="1" applyFont="1" applyFill="1" applyBorder="1" applyAlignment="1">
      <alignment horizontal="center"/>
    </xf>
    <xf numFmtId="1" fontId="19" fillId="2" borderId="44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B32" zoomScaleNormal="100" workbookViewId="0">
      <selection activeCell="D43" sqref="D43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162" t="s">
        <v>202</v>
      </c>
      <c r="B9" s="162"/>
      <c r="C9" s="162"/>
      <c r="D9" s="162"/>
      <c r="E9" s="162"/>
      <c r="F9" s="162"/>
      <c r="G9" s="162"/>
      <c r="H9" s="162"/>
      <c r="I9" s="162"/>
    </row>
    <row r="10" spans="1:9" ht="18" x14ac:dyDescent="0.2">
      <c r="A10" s="2" t="s">
        <v>222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163" t="s">
        <v>3</v>
      </c>
      <c r="B12" s="169"/>
      <c r="C12" s="167" t="s">
        <v>0</v>
      </c>
      <c r="D12" s="165" t="s">
        <v>23</v>
      </c>
      <c r="E12" s="165" t="s">
        <v>217</v>
      </c>
      <c r="F12" s="165" t="s">
        <v>221</v>
      </c>
      <c r="G12" s="165" t="s">
        <v>197</v>
      </c>
      <c r="H12" s="165" t="s">
        <v>218</v>
      </c>
      <c r="I12" s="165" t="s">
        <v>187</v>
      </c>
    </row>
    <row r="13" spans="1:9" ht="38.25" customHeight="1" thickBot="1" x14ac:dyDescent="0.25">
      <c r="A13" s="164"/>
      <c r="B13" s="170"/>
      <c r="C13" s="168"/>
      <c r="D13" s="166"/>
      <c r="E13" s="166"/>
      <c r="F13" s="166"/>
      <c r="G13" s="166"/>
      <c r="H13" s="166"/>
      <c r="I13" s="166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6" t="s">
        <v>4</v>
      </c>
      <c r="C15" s="19" t="s">
        <v>84</v>
      </c>
      <c r="D15" s="20" t="s">
        <v>161</v>
      </c>
      <c r="E15" s="42">
        <v>1190.8</v>
      </c>
      <c r="F15" s="43">
        <v>2689.8</v>
      </c>
      <c r="G15" s="45">
        <f t="shared" ref="G15:G30" si="0">(F15-E15)/E15</f>
        <v>1.2588176016123618</v>
      </c>
      <c r="H15" s="43">
        <v>1399.8</v>
      </c>
      <c r="I15" s="45">
        <f>(F15-H15)/H15</f>
        <v>0.92156022288898432</v>
      </c>
    </row>
    <row r="16" spans="1:9" ht="16.5" x14ac:dyDescent="0.3">
      <c r="A16" s="37"/>
      <c r="B16" s="97" t="s">
        <v>5</v>
      </c>
      <c r="C16" s="15" t="s">
        <v>85</v>
      </c>
      <c r="D16" s="11" t="s">
        <v>161</v>
      </c>
      <c r="E16" s="46">
        <v>1281.8666666666668</v>
      </c>
      <c r="F16" s="47">
        <v>1716.4444444444443</v>
      </c>
      <c r="G16" s="48">
        <f t="shared" si="0"/>
        <v>0.33901948547257449</v>
      </c>
      <c r="H16" s="47">
        <v>1938.8888888888889</v>
      </c>
      <c r="I16" s="44">
        <f t="shared" ref="I16:I30" si="1">(F16-H16)/H16</f>
        <v>-0.11472779369627513</v>
      </c>
    </row>
    <row r="17" spans="1:9" ht="16.5" x14ac:dyDescent="0.3">
      <c r="A17" s="37"/>
      <c r="B17" s="97" t="s">
        <v>6</v>
      </c>
      <c r="C17" s="15" t="s">
        <v>86</v>
      </c>
      <c r="D17" s="11" t="s">
        <v>161</v>
      </c>
      <c r="E17" s="46">
        <v>1276.1833333333334</v>
      </c>
      <c r="F17" s="47">
        <v>1382</v>
      </c>
      <c r="G17" s="48">
        <f t="shared" si="0"/>
        <v>8.2916508861057003E-2</v>
      </c>
      <c r="H17" s="47">
        <v>1388.6666666666667</v>
      </c>
      <c r="I17" s="44">
        <f>(F17-H17)/H17</f>
        <v>-4.8007681228997186E-3</v>
      </c>
    </row>
    <row r="18" spans="1:9" ht="16.5" x14ac:dyDescent="0.3">
      <c r="A18" s="37"/>
      <c r="B18" s="97" t="s">
        <v>7</v>
      </c>
      <c r="C18" s="15" t="s">
        <v>87</v>
      </c>
      <c r="D18" s="11" t="s">
        <v>161</v>
      </c>
      <c r="E18" s="46">
        <v>842.13333333333333</v>
      </c>
      <c r="F18" s="47">
        <v>667.3</v>
      </c>
      <c r="G18" s="48">
        <f t="shared" si="0"/>
        <v>-0.20760766307789746</v>
      </c>
      <c r="H18" s="47">
        <v>687.8</v>
      </c>
      <c r="I18" s="44">
        <f t="shared" si="1"/>
        <v>-2.98051759232335E-2</v>
      </c>
    </row>
    <row r="19" spans="1:9" ht="16.5" x14ac:dyDescent="0.3">
      <c r="A19" s="37"/>
      <c r="B19" s="97" t="s">
        <v>8</v>
      </c>
      <c r="C19" s="15" t="s">
        <v>89</v>
      </c>
      <c r="D19" s="11" t="s">
        <v>161</v>
      </c>
      <c r="E19" s="46">
        <v>2549.4666666666672</v>
      </c>
      <c r="F19" s="47">
        <v>4574.8</v>
      </c>
      <c r="G19" s="48">
        <f>(F19-E19)/E19</f>
        <v>0.79441451806913832</v>
      </c>
      <c r="H19" s="47">
        <v>4349</v>
      </c>
      <c r="I19" s="44">
        <f>(F19-H19)/H19</f>
        <v>5.1919981604966699E-2</v>
      </c>
    </row>
    <row r="20" spans="1:9" ht="16.5" x14ac:dyDescent="0.3">
      <c r="A20" s="37"/>
      <c r="B20" s="97" t="s">
        <v>9</v>
      </c>
      <c r="C20" s="15" t="s">
        <v>88</v>
      </c>
      <c r="D20" s="11" t="s">
        <v>161</v>
      </c>
      <c r="E20" s="46">
        <v>1234.7833333333333</v>
      </c>
      <c r="F20" s="47">
        <v>1459</v>
      </c>
      <c r="G20" s="48">
        <f t="shared" si="0"/>
        <v>0.18158381362452256</v>
      </c>
      <c r="H20" s="47">
        <v>1569</v>
      </c>
      <c r="I20" s="44">
        <f t="shared" si="1"/>
        <v>-7.0108349267049078E-2</v>
      </c>
    </row>
    <row r="21" spans="1:9" ht="16.5" x14ac:dyDescent="0.3">
      <c r="A21" s="37"/>
      <c r="B21" s="97" t="s">
        <v>10</v>
      </c>
      <c r="C21" s="15" t="s">
        <v>90</v>
      </c>
      <c r="D21" s="11" t="s">
        <v>161</v>
      </c>
      <c r="E21" s="46">
        <v>1463.3333333333333</v>
      </c>
      <c r="F21" s="47">
        <v>1669.8</v>
      </c>
      <c r="G21" s="48">
        <f t="shared" si="0"/>
        <v>0.14109339407744878</v>
      </c>
      <c r="H21" s="47">
        <v>1594.4444444444443</v>
      </c>
      <c r="I21" s="44">
        <f t="shared" si="1"/>
        <v>4.7261324041811888E-2</v>
      </c>
    </row>
    <row r="22" spans="1:9" ht="16.5" x14ac:dyDescent="0.3">
      <c r="A22" s="37"/>
      <c r="B22" s="97" t="s">
        <v>11</v>
      </c>
      <c r="C22" s="15" t="s">
        <v>91</v>
      </c>
      <c r="D22" s="13" t="s">
        <v>81</v>
      </c>
      <c r="E22" s="46">
        <v>406.56666666666672</v>
      </c>
      <c r="F22" s="47">
        <v>367.3</v>
      </c>
      <c r="G22" s="48">
        <f t="shared" si="0"/>
        <v>-9.6581126506518081E-2</v>
      </c>
      <c r="H22" s="47">
        <v>432.3</v>
      </c>
      <c r="I22" s="44">
        <f t="shared" si="1"/>
        <v>-0.15035854730511219</v>
      </c>
    </row>
    <row r="23" spans="1:9" ht="16.5" x14ac:dyDescent="0.3">
      <c r="A23" s="37"/>
      <c r="B23" s="97" t="s">
        <v>12</v>
      </c>
      <c r="C23" s="15" t="s">
        <v>92</v>
      </c>
      <c r="D23" s="13" t="s">
        <v>81</v>
      </c>
      <c r="E23" s="46">
        <v>455.52500000000003</v>
      </c>
      <c r="F23" s="47">
        <v>490.3</v>
      </c>
      <c r="G23" s="48">
        <f t="shared" si="0"/>
        <v>7.634048625212661E-2</v>
      </c>
      <c r="H23" s="47">
        <v>527.79999999999995</v>
      </c>
      <c r="I23" s="44">
        <f t="shared" si="1"/>
        <v>-7.1049640015157151E-2</v>
      </c>
    </row>
    <row r="24" spans="1:9" ht="16.5" x14ac:dyDescent="0.3">
      <c r="A24" s="37"/>
      <c r="B24" s="97" t="s">
        <v>13</v>
      </c>
      <c r="C24" s="15" t="s">
        <v>93</v>
      </c>
      <c r="D24" s="13" t="s">
        <v>81</v>
      </c>
      <c r="E24" s="46">
        <v>511.98333333333335</v>
      </c>
      <c r="F24" s="47">
        <v>450.33333333333331</v>
      </c>
      <c r="G24" s="48">
        <f t="shared" si="0"/>
        <v>-0.12041407597903583</v>
      </c>
      <c r="H24" s="47">
        <v>486.66666666666669</v>
      </c>
      <c r="I24" s="44">
        <f t="shared" si="1"/>
        <v>-7.4657534246575424E-2</v>
      </c>
    </row>
    <row r="25" spans="1:9" ht="16.5" x14ac:dyDescent="0.3">
      <c r="A25" s="37"/>
      <c r="B25" s="97" t="s">
        <v>14</v>
      </c>
      <c r="C25" s="15" t="s">
        <v>94</v>
      </c>
      <c r="D25" s="13" t="s">
        <v>81</v>
      </c>
      <c r="E25" s="46">
        <v>517.4</v>
      </c>
      <c r="F25" s="47">
        <v>430.3</v>
      </c>
      <c r="G25" s="48">
        <f t="shared" si="0"/>
        <v>-0.16834170854271352</v>
      </c>
      <c r="H25" s="47">
        <v>532.79999999999995</v>
      </c>
      <c r="I25" s="44">
        <f t="shared" si="1"/>
        <v>-0.19237987987987978</v>
      </c>
    </row>
    <row r="26" spans="1:9" ht="16.5" x14ac:dyDescent="0.3">
      <c r="A26" s="37"/>
      <c r="B26" s="97" t="s">
        <v>15</v>
      </c>
      <c r="C26" s="15" t="s">
        <v>95</v>
      </c>
      <c r="D26" s="13" t="s">
        <v>82</v>
      </c>
      <c r="E26" s="46">
        <v>1224.3416666666667</v>
      </c>
      <c r="F26" s="47">
        <v>1202.3</v>
      </c>
      <c r="G26" s="48">
        <f t="shared" si="0"/>
        <v>-1.8002872291912043E-2</v>
      </c>
      <c r="H26" s="47">
        <v>1225</v>
      </c>
      <c r="I26" s="44">
        <f t="shared" si="1"/>
        <v>-1.8530612244897996E-2</v>
      </c>
    </row>
    <row r="27" spans="1:9" ht="16.5" x14ac:dyDescent="0.3">
      <c r="A27" s="37"/>
      <c r="B27" s="97" t="s">
        <v>16</v>
      </c>
      <c r="C27" s="15" t="s">
        <v>96</v>
      </c>
      <c r="D27" s="13" t="s">
        <v>81</v>
      </c>
      <c r="E27" s="46">
        <v>472.4</v>
      </c>
      <c r="F27" s="47">
        <v>477.55555555555554</v>
      </c>
      <c r="G27" s="48">
        <f t="shared" si="0"/>
        <v>1.0913538432590107E-2</v>
      </c>
      <c r="H27" s="47">
        <v>488.88888888888891</v>
      </c>
      <c r="I27" s="44">
        <f t="shared" si="1"/>
        <v>-2.3181818181818258E-2</v>
      </c>
    </row>
    <row r="28" spans="1:9" ht="16.5" x14ac:dyDescent="0.3">
      <c r="A28" s="37"/>
      <c r="B28" s="97" t="s">
        <v>17</v>
      </c>
      <c r="C28" s="15" t="s">
        <v>97</v>
      </c>
      <c r="D28" s="11" t="s">
        <v>161</v>
      </c>
      <c r="E28" s="46">
        <v>992.4666666666667</v>
      </c>
      <c r="F28" s="47">
        <v>1209.3</v>
      </c>
      <c r="G28" s="48">
        <f t="shared" si="0"/>
        <v>0.21847921004903598</v>
      </c>
      <c r="H28" s="47">
        <v>1237.8</v>
      </c>
      <c r="I28" s="44">
        <f t="shared" si="1"/>
        <v>-2.3024721279689773E-2</v>
      </c>
    </row>
    <row r="29" spans="1:9" ht="16.5" x14ac:dyDescent="0.3">
      <c r="A29" s="37"/>
      <c r="B29" s="97" t="s">
        <v>18</v>
      </c>
      <c r="C29" s="15" t="s">
        <v>98</v>
      </c>
      <c r="D29" s="13" t="s">
        <v>83</v>
      </c>
      <c r="E29" s="46">
        <v>1348.3083333333334</v>
      </c>
      <c r="F29" s="47">
        <v>2508.8222222222225</v>
      </c>
      <c r="G29" s="48">
        <f t="shared" si="0"/>
        <v>0.86071847232437371</v>
      </c>
      <c r="H29" s="47">
        <v>2442.2222222222222</v>
      </c>
      <c r="I29" s="44">
        <f t="shared" si="1"/>
        <v>2.7270245677889139E-2</v>
      </c>
    </row>
    <row r="30" spans="1:9" ht="17.25" thickBot="1" x14ac:dyDescent="0.35">
      <c r="A30" s="38"/>
      <c r="B30" s="98" t="s">
        <v>19</v>
      </c>
      <c r="C30" s="16" t="s">
        <v>99</v>
      </c>
      <c r="D30" s="12" t="s">
        <v>161</v>
      </c>
      <c r="E30" s="49">
        <v>1038.1833333333334</v>
      </c>
      <c r="F30" s="50">
        <v>1608.8</v>
      </c>
      <c r="G30" s="51">
        <f t="shared" si="0"/>
        <v>0.54962996259491725</v>
      </c>
      <c r="H30" s="50">
        <v>1657.8</v>
      </c>
      <c r="I30" s="56">
        <f t="shared" si="1"/>
        <v>-2.9557244540957896E-2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41"/>
      <c r="F31" s="41"/>
      <c r="G31" s="52"/>
      <c r="H31" s="41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2296.7916666666665</v>
      </c>
      <c r="F32" s="43">
        <v>3922</v>
      </c>
      <c r="G32" s="45">
        <f>(F32-E32)/E32</f>
        <v>0.70759936868457829</v>
      </c>
      <c r="H32" s="43">
        <v>4029.8</v>
      </c>
      <c r="I32" s="44">
        <f>(F32-H32)/H32</f>
        <v>-2.675070723112814E-2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2181.4583333333335</v>
      </c>
      <c r="F33" s="47">
        <v>5537.25</v>
      </c>
      <c r="G33" s="48">
        <f>(F33-E33)/E33</f>
        <v>1.5383248973354979</v>
      </c>
      <c r="H33" s="47">
        <v>5477.7777777777774</v>
      </c>
      <c r="I33" s="44">
        <f>(F33-H33)/H33</f>
        <v>1.0856997971602509E-2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1850.832142857143</v>
      </c>
      <c r="F34" s="47">
        <v>3220.8888888888887</v>
      </c>
      <c r="G34" s="48">
        <f>(F34-E34)/E34</f>
        <v>0.74023824976195796</v>
      </c>
      <c r="H34" s="47">
        <v>3154.2222222222222</v>
      </c>
      <c r="I34" s="44">
        <f>(F34-H34)/H34</f>
        <v>2.1135691137100135E-2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1439.3472222222222</v>
      </c>
      <c r="F35" s="47">
        <v>2250</v>
      </c>
      <c r="G35" s="48">
        <f>(F35-E35)/E35</f>
        <v>0.56320863045554992</v>
      </c>
      <c r="H35" s="47">
        <v>2614</v>
      </c>
      <c r="I35" s="44">
        <f>(F35-H35)/H35</f>
        <v>-0.13925019127773527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1309.0999999999999</v>
      </c>
      <c r="F36" s="50">
        <v>3369.8</v>
      </c>
      <c r="G36" s="51">
        <f>(F36-E36)/E36</f>
        <v>1.5741349018409598</v>
      </c>
      <c r="H36" s="50">
        <v>3345</v>
      </c>
      <c r="I36" s="56">
        <f>(F36-H36)/H36</f>
        <v>7.4140508221226253E-3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41"/>
      <c r="G37" s="52"/>
      <c r="H37" s="41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46">
        <v>25834.37777777778</v>
      </c>
      <c r="F38" s="43">
        <v>51598.666666666664</v>
      </c>
      <c r="G38" s="45">
        <f t="shared" ref="G38:G43" si="2">(F38-E38)/E38</f>
        <v>0.99728699140765897</v>
      </c>
      <c r="H38" s="43">
        <v>47709.777777777781</v>
      </c>
      <c r="I38" s="44">
        <f t="shared" ref="I38:I43" si="3">(F38-H38)/H38</f>
        <v>8.1511360354737314E-2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46">
        <v>15383.559259259258</v>
      </c>
      <c r="F39" s="57">
        <v>35747.25</v>
      </c>
      <c r="G39" s="48">
        <f t="shared" si="2"/>
        <v>1.3237307698141427</v>
      </c>
      <c r="H39" s="57">
        <v>30828.5</v>
      </c>
      <c r="I39" s="44">
        <f>(F39-H39)/H39</f>
        <v>0.15955203788702013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57">
        <v>11150.166666666666</v>
      </c>
      <c r="F40" s="57">
        <v>29296.625</v>
      </c>
      <c r="G40" s="48">
        <f t="shared" si="2"/>
        <v>1.6274607255496931</v>
      </c>
      <c r="H40" s="57">
        <v>26666</v>
      </c>
      <c r="I40" s="44">
        <f t="shared" si="3"/>
        <v>9.865090377259432E-2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47">
        <v>5992.9833333333336</v>
      </c>
      <c r="F41" s="47">
        <v>6340</v>
      </c>
      <c r="G41" s="48">
        <f t="shared" si="2"/>
        <v>5.7903826419229108E-2</v>
      </c>
      <c r="H41" s="47">
        <v>6610</v>
      </c>
      <c r="I41" s="44">
        <f t="shared" si="3"/>
        <v>-4.084720121028744E-2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7">
        <v>9976</v>
      </c>
      <c r="F42" s="47">
        <v>19000</v>
      </c>
      <c r="G42" s="48">
        <f t="shared" si="2"/>
        <v>0.90457097032878908</v>
      </c>
      <c r="H42" s="47">
        <v>19000</v>
      </c>
      <c r="I42" s="44">
        <f t="shared" si="3"/>
        <v>0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24" t="s">
        <v>225</v>
      </c>
      <c r="E43" s="50">
        <v>13051.388888888891</v>
      </c>
      <c r="F43" s="50">
        <v>18095</v>
      </c>
      <c r="G43" s="51">
        <f t="shared" si="2"/>
        <v>0.38644248164307743</v>
      </c>
      <c r="H43" s="50">
        <v>18695</v>
      </c>
      <c r="I43" s="59">
        <f t="shared" si="3"/>
        <v>-3.2094142818935543E-2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41"/>
      <c r="F44" s="128"/>
      <c r="G44" s="6"/>
      <c r="H44" s="128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43">
        <v>5225.5555555555557</v>
      </c>
      <c r="F45" s="43">
        <v>9914.7999999999993</v>
      </c>
      <c r="G45" s="45">
        <f t="shared" ref="G45:G50" si="4">(F45-E45)/E45</f>
        <v>0.8973676376780777</v>
      </c>
      <c r="H45" s="43">
        <v>10170.888888888889</v>
      </c>
      <c r="I45" s="44">
        <f t="shared" ref="I45:I50" si="5">(F45-H45)/H45</f>
        <v>-2.5178614345954739E-2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47">
        <v>6035.333333333333</v>
      </c>
      <c r="F46" s="47">
        <v>7315.5555555555557</v>
      </c>
      <c r="G46" s="48">
        <f t="shared" si="4"/>
        <v>0.21212121212121221</v>
      </c>
      <c r="H46" s="47">
        <v>7260</v>
      </c>
      <c r="I46" s="87">
        <f t="shared" si="5"/>
        <v>7.6522803795531207E-3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47">
        <v>19035.476190476191</v>
      </c>
      <c r="F47" s="47">
        <v>25930</v>
      </c>
      <c r="G47" s="48">
        <f t="shared" si="4"/>
        <v>0.36219339829141073</v>
      </c>
      <c r="H47" s="47">
        <v>25930</v>
      </c>
      <c r="I47" s="87">
        <f t="shared" si="5"/>
        <v>0</v>
      </c>
    </row>
    <row r="48" spans="1:9" ht="16.5" x14ac:dyDescent="0.3">
      <c r="A48" s="37"/>
      <c r="B48" s="34" t="s">
        <v>48</v>
      </c>
      <c r="C48" s="15" t="s">
        <v>157</v>
      </c>
      <c r="D48" s="11" t="s">
        <v>114</v>
      </c>
      <c r="E48" s="47">
        <v>19284.017500000002</v>
      </c>
      <c r="F48" s="47">
        <v>39350.892500000002</v>
      </c>
      <c r="G48" s="48">
        <f t="shared" si="4"/>
        <v>1.0405961828234183</v>
      </c>
      <c r="H48" s="47">
        <v>39830.714</v>
      </c>
      <c r="I48" s="87">
        <f t="shared" si="5"/>
        <v>-1.2046520180381355E-2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47">
        <v>2260</v>
      </c>
      <c r="F49" s="47">
        <v>4060.6</v>
      </c>
      <c r="G49" s="48">
        <f t="shared" si="4"/>
        <v>0.79672566371681408</v>
      </c>
      <c r="H49" s="47">
        <v>3927</v>
      </c>
      <c r="I49" s="44">
        <f t="shared" si="5"/>
        <v>3.4020881079704586E-2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50">
        <v>27864.333333333332</v>
      </c>
      <c r="F50" s="50">
        <v>55317.166666666664</v>
      </c>
      <c r="G50" s="56">
        <f t="shared" si="4"/>
        <v>0.98523201703491914</v>
      </c>
      <c r="H50" s="50">
        <v>56469.125</v>
      </c>
      <c r="I50" s="59">
        <f t="shared" si="5"/>
        <v>-2.0399790741105619E-2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41"/>
      <c r="F51" s="41"/>
      <c r="G51" s="52"/>
      <c r="H51" s="41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43">
        <v>3750</v>
      </c>
      <c r="F52" s="66">
        <v>5275</v>
      </c>
      <c r="G52" s="45">
        <f t="shared" ref="G52:G60" si="6">(F52-E52)/E52</f>
        <v>0.40666666666666668</v>
      </c>
      <c r="H52" s="66">
        <v>5275</v>
      </c>
      <c r="I52" s="123">
        <f t="shared" ref="I52:I60" si="7">(F52-H52)/H52</f>
        <v>0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47">
        <v>3608.2857142857142</v>
      </c>
      <c r="F53" s="70">
        <v>11428.571428571429</v>
      </c>
      <c r="G53" s="48">
        <f t="shared" si="6"/>
        <v>2.1673133264708215</v>
      </c>
      <c r="H53" s="70">
        <v>11105.833333333334</v>
      </c>
      <c r="I53" s="87">
        <f t="shared" si="7"/>
        <v>2.9060232181714898E-2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47">
        <v>2883.75</v>
      </c>
      <c r="F54" s="70">
        <v>6290.833333333333</v>
      </c>
      <c r="G54" s="48">
        <f t="shared" si="6"/>
        <v>1.1814766652217887</v>
      </c>
      <c r="H54" s="70">
        <v>6268.75</v>
      </c>
      <c r="I54" s="87">
        <f t="shared" si="7"/>
        <v>3.522765038218629E-3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47">
        <v>4700</v>
      </c>
      <c r="F55" s="70">
        <v>7138.25</v>
      </c>
      <c r="G55" s="48">
        <f t="shared" si="6"/>
        <v>0.51877659574468082</v>
      </c>
      <c r="H55" s="70">
        <v>7074.333333333333</v>
      </c>
      <c r="I55" s="87">
        <f t="shared" si="7"/>
        <v>9.0350091881449806E-3</v>
      </c>
    </row>
    <row r="56" spans="1:9" ht="16.5" x14ac:dyDescent="0.3">
      <c r="A56" s="37"/>
      <c r="B56" s="100" t="s">
        <v>42</v>
      </c>
      <c r="C56" s="101" t="s">
        <v>198</v>
      </c>
      <c r="D56" s="102" t="s">
        <v>114</v>
      </c>
      <c r="E56" s="61">
        <v>2028</v>
      </c>
      <c r="F56" s="103">
        <v>5239.2857142857147</v>
      </c>
      <c r="G56" s="55">
        <f t="shared" si="6"/>
        <v>1.5834742180896029</v>
      </c>
      <c r="H56" s="103">
        <v>4505</v>
      </c>
      <c r="I56" s="88">
        <f t="shared" si="7"/>
        <v>0.16299349928650714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50">
        <v>4151.2</v>
      </c>
      <c r="F57" s="50">
        <v>10478.666666666666</v>
      </c>
      <c r="G57" s="51">
        <f t="shared" si="6"/>
        <v>1.5242500160596133</v>
      </c>
      <c r="H57" s="50">
        <v>10478.666666666666</v>
      </c>
      <c r="I57" s="124">
        <f t="shared" si="7"/>
        <v>0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57">
        <v>4449.666666666667</v>
      </c>
      <c r="F58" s="68">
        <v>9241.1111111111113</v>
      </c>
      <c r="G58" s="44">
        <f t="shared" si="6"/>
        <v>1.0768097485454591</v>
      </c>
      <c r="H58" s="68">
        <v>9163.3333333333339</v>
      </c>
      <c r="I58" s="44">
        <f t="shared" si="7"/>
        <v>8.4879350066690475E-3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47">
        <v>4822.5</v>
      </c>
      <c r="F59" s="70">
        <v>10988.888888888889</v>
      </c>
      <c r="G59" s="48">
        <f t="shared" si="6"/>
        <v>1.2786705834917342</v>
      </c>
      <c r="H59" s="70">
        <v>10988.888888888889</v>
      </c>
      <c r="I59" s="44">
        <f t="shared" si="7"/>
        <v>0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50">
        <v>21528.63095238095</v>
      </c>
      <c r="F60" s="73">
        <v>49803.333333333336</v>
      </c>
      <c r="G60" s="51">
        <f t="shared" si="6"/>
        <v>1.3133534800003321</v>
      </c>
      <c r="H60" s="73">
        <v>47730</v>
      </c>
      <c r="I60" s="51">
        <f t="shared" si="7"/>
        <v>4.3438787624834184E-2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41"/>
      <c r="F61" s="52"/>
      <c r="G61" s="52"/>
      <c r="H61" s="52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43">
        <v>6410.166666666667</v>
      </c>
      <c r="F62" s="54">
        <v>16206</v>
      </c>
      <c r="G62" s="45">
        <f t="shared" ref="G62:G67" si="8">(F62-E62)/E62</f>
        <v>1.5281713943995214</v>
      </c>
      <c r="H62" s="54">
        <v>16191</v>
      </c>
      <c r="I62" s="44">
        <f t="shared" ref="I62:I67" si="9">(F62-H62)/H62</f>
        <v>9.2644061515656843E-4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47">
        <v>46526.857142857138</v>
      </c>
      <c r="F63" s="46">
        <v>52274</v>
      </c>
      <c r="G63" s="48">
        <f t="shared" si="8"/>
        <v>0.12352312642774693</v>
      </c>
      <c r="H63" s="46">
        <v>52740.5</v>
      </c>
      <c r="I63" s="44">
        <f t="shared" si="9"/>
        <v>-8.845194869218153E-3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47">
        <v>10700</v>
      </c>
      <c r="F64" s="46">
        <v>28325.375</v>
      </c>
      <c r="G64" s="48">
        <f t="shared" si="8"/>
        <v>1.6472313084112149</v>
      </c>
      <c r="H64" s="46">
        <v>28325.375</v>
      </c>
      <c r="I64" s="87">
        <f t="shared" si="9"/>
        <v>0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47">
        <v>7579</v>
      </c>
      <c r="F65" s="46">
        <v>16306.428571428571</v>
      </c>
      <c r="G65" s="48">
        <f t="shared" si="8"/>
        <v>1.1515277175654532</v>
      </c>
      <c r="H65" s="46">
        <v>15411.875</v>
      </c>
      <c r="I65" s="87">
        <f t="shared" si="9"/>
        <v>5.8043136959556881E-2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47">
        <v>3737.3333333333335</v>
      </c>
      <c r="F66" s="46">
        <v>9663.75</v>
      </c>
      <c r="G66" s="48">
        <f t="shared" si="8"/>
        <v>1.58573403496254</v>
      </c>
      <c r="H66" s="46">
        <v>8981</v>
      </c>
      <c r="I66" s="87">
        <f t="shared" si="9"/>
        <v>7.6021601158000218E-2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50">
        <v>3016</v>
      </c>
      <c r="F67" s="58">
        <v>7981.25</v>
      </c>
      <c r="G67" s="51">
        <f t="shared" si="8"/>
        <v>1.6463030503978779</v>
      </c>
      <c r="H67" s="58">
        <v>8190</v>
      </c>
      <c r="I67" s="88">
        <f t="shared" si="9"/>
        <v>-2.5488400488400488E-2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41"/>
      <c r="F68" s="52"/>
      <c r="G68" s="60"/>
      <c r="H68" s="52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43">
        <v>3868.5</v>
      </c>
      <c r="F69" s="43">
        <v>7706.625</v>
      </c>
      <c r="G69" s="45">
        <f>(F69-E69)/E69</f>
        <v>0.99214811942613412</v>
      </c>
      <c r="H69" s="43">
        <v>7706.625</v>
      </c>
      <c r="I69" s="44">
        <f>(F69-H69)/H69</f>
        <v>0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47">
        <v>2742.25</v>
      </c>
      <c r="F70" s="47">
        <v>5360.4285714285716</v>
      </c>
      <c r="G70" s="48">
        <f>(F70-E70)/E70</f>
        <v>0.95475560996574771</v>
      </c>
      <c r="H70" s="47">
        <v>5095.4285714285716</v>
      </c>
      <c r="I70" s="44">
        <f>(F70-H70)/H70</f>
        <v>5.200740159246383E-2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47">
        <v>1313.125</v>
      </c>
      <c r="F71" s="47">
        <v>2033.3333333333333</v>
      </c>
      <c r="G71" s="48">
        <f>(F71-E71)/E71</f>
        <v>0.54846898302395675</v>
      </c>
      <c r="H71" s="47">
        <v>2033.3333333333333</v>
      </c>
      <c r="I71" s="44">
        <f>(F71-H71)/H71</f>
        <v>0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47">
        <v>2284.1269841269841</v>
      </c>
      <c r="F72" s="47">
        <v>4365.833333333333</v>
      </c>
      <c r="G72" s="48">
        <f>(F72-E72)/E72</f>
        <v>0.91137943015983314</v>
      </c>
      <c r="H72" s="47">
        <v>4160</v>
      </c>
      <c r="I72" s="44">
        <f>(F72-H72)/H72</f>
        <v>4.9479166666666595E-2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50">
        <v>1620.6111111111113</v>
      </c>
      <c r="F73" s="50">
        <v>3971.1111111111113</v>
      </c>
      <c r="G73" s="48">
        <f>(F73-E73)/E73</f>
        <v>1.4503788008638714</v>
      </c>
      <c r="H73" s="50">
        <v>3960.5555555555557</v>
      </c>
      <c r="I73" s="59">
        <f>(F73-H73)/H73</f>
        <v>2.665170430635458E-3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41"/>
      <c r="F74" s="52"/>
      <c r="G74" s="52"/>
      <c r="H74" s="52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43">
        <v>1458.3333333333333</v>
      </c>
      <c r="F75" s="43">
        <v>3321.6666666666665</v>
      </c>
      <c r="G75" s="44">
        <f t="shared" ref="G75:G81" si="10">(F75-E75)/E75</f>
        <v>1.2777142857142858</v>
      </c>
      <c r="H75" s="43">
        <v>3321.6666666666665</v>
      </c>
      <c r="I75" s="45">
        <f t="shared" ref="I75:I81" si="11">(F75-H75)/H75</f>
        <v>0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47">
        <v>1182.037037037037</v>
      </c>
      <c r="F76" s="32">
        <v>2975</v>
      </c>
      <c r="G76" s="48">
        <f t="shared" si="10"/>
        <v>1.5168416105279652</v>
      </c>
      <c r="H76" s="32">
        <v>2725.3125</v>
      </c>
      <c r="I76" s="44">
        <f t="shared" si="11"/>
        <v>9.1617933723196876E-2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47">
        <v>919.03703703703707</v>
      </c>
      <c r="F77" s="47">
        <v>1458.8333333333333</v>
      </c>
      <c r="G77" s="48">
        <f t="shared" si="10"/>
        <v>0.58734988313049075</v>
      </c>
      <c r="H77" s="47">
        <v>1458.8333333333333</v>
      </c>
      <c r="I77" s="44">
        <f t="shared" si="11"/>
        <v>0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47">
        <v>1504.4666666666665</v>
      </c>
      <c r="F78" s="47">
        <v>2655.3333333333335</v>
      </c>
      <c r="G78" s="48">
        <f t="shared" si="10"/>
        <v>0.76496654406877329</v>
      </c>
      <c r="H78" s="47">
        <v>2655.3333333333335</v>
      </c>
      <c r="I78" s="44">
        <f t="shared" si="11"/>
        <v>0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61">
        <v>1932.9666666666665</v>
      </c>
      <c r="F79" s="61">
        <v>3303.5</v>
      </c>
      <c r="G79" s="48">
        <f t="shared" si="10"/>
        <v>0.7090310231250756</v>
      </c>
      <c r="H79" s="61">
        <v>2890.25</v>
      </c>
      <c r="I79" s="44">
        <f t="shared" si="11"/>
        <v>0.1429807110111582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61">
        <v>8899.3333333333339</v>
      </c>
      <c r="F80" s="61">
        <v>9999</v>
      </c>
      <c r="G80" s="48">
        <f t="shared" si="10"/>
        <v>0.1235673084126151</v>
      </c>
      <c r="H80" s="61">
        <v>9999</v>
      </c>
      <c r="I80" s="44">
        <f t="shared" si="11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50">
        <v>3922.9666666666672</v>
      </c>
      <c r="F81" s="50">
        <v>6134.7777777777774</v>
      </c>
      <c r="G81" s="51">
        <f t="shared" si="10"/>
        <v>0.56381083477073723</v>
      </c>
      <c r="H81" s="50">
        <v>6071.4444444444443</v>
      </c>
      <c r="I81" s="56">
        <f t="shared" si="11"/>
        <v>1.0431345277528637E-2</v>
      </c>
    </row>
    <row r="82" spans="1:9" x14ac:dyDescent="0.25">
      <c r="F82" s="94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B23" zoomScaleNormal="100" workbookViewId="0">
      <selection activeCell="F38" sqref="F38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62" t="s">
        <v>203</v>
      </c>
      <c r="B9" s="162"/>
      <c r="C9" s="162"/>
      <c r="D9" s="162"/>
      <c r="E9" s="162"/>
      <c r="F9" s="162"/>
      <c r="G9" s="162"/>
      <c r="H9" s="162"/>
      <c r="I9" s="162"/>
    </row>
    <row r="10" spans="1:9" ht="18" x14ac:dyDescent="0.2">
      <c r="A10" s="2" t="s">
        <v>222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163" t="s">
        <v>3</v>
      </c>
      <c r="B12" s="169"/>
      <c r="C12" s="171" t="s">
        <v>0</v>
      </c>
      <c r="D12" s="165" t="s">
        <v>23</v>
      </c>
      <c r="E12" s="165" t="s">
        <v>217</v>
      </c>
      <c r="F12" s="173" t="s">
        <v>223</v>
      </c>
      <c r="G12" s="165" t="s">
        <v>197</v>
      </c>
      <c r="H12" s="173" t="s">
        <v>219</v>
      </c>
      <c r="I12" s="165" t="s">
        <v>187</v>
      </c>
    </row>
    <row r="13" spans="1:9" ht="30.75" customHeight="1" thickBot="1" x14ac:dyDescent="0.25">
      <c r="A13" s="164"/>
      <c r="B13" s="170"/>
      <c r="C13" s="172"/>
      <c r="D13" s="166"/>
      <c r="E13" s="166"/>
      <c r="F13" s="174"/>
      <c r="G13" s="166"/>
      <c r="H13" s="174"/>
      <c r="I13" s="166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4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1190.8</v>
      </c>
      <c r="F15" s="83">
        <v>2473.1999999999998</v>
      </c>
      <c r="G15" s="44">
        <f>(F15-E15)/E15</f>
        <v>1.0769230769230769</v>
      </c>
      <c r="H15" s="83">
        <v>1650</v>
      </c>
      <c r="I15" s="125">
        <f>(F15-H15)/H15</f>
        <v>0.4989090909090908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1281.8666666666668</v>
      </c>
      <c r="F16" s="83">
        <v>2003.2</v>
      </c>
      <c r="G16" s="48">
        <f t="shared" ref="G16:G39" si="0">(F16-E16)/E16</f>
        <v>0.56272103182858324</v>
      </c>
      <c r="H16" s="83">
        <v>1775</v>
      </c>
      <c r="I16" s="48">
        <f>(F16-H16)/H16</f>
        <v>0.12856338028169018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1276.1833333333334</v>
      </c>
      <c r="F17" s="83">
        <v>1776.6</v>
      </c>
      <c r="G17" s="48">
        <f t="shared" si="0"/>
        <v>0.39211973201342532</v>
      </c>
      <c r="H17" s="83">
        <v>1816.6</v>
      </c>
      <c r="I17" s="48">
        <f t="shared" ref="I17:I29" si="1">(F17-H17)/H17</f>
        <v>-2.201915666629968E-2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842.13333333333333</v>
      </c>
      <c r="F18" s="83">
        <v>1009.2</v>
      </c>
      <c r="G18" s="48">
        <f t="shared" si="0"/>
        <v>0.19838505383153901</v>
      </c>
      <c r="H18" s="83">
        <v>908.2</v>
      </c>
      <c r="I18" s="48">
        <f t="shared" si="1"/>
        <v>0.111208984805109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2549.4666666666672</v>
      </c>
      <c r="F19" s="83">
        <v>4110</v>
      </c>
      <c r="G19" s="48">
        <f t="shared" si="0"/>
        <v>0.61210187751686596</v>
      </c>
      <c r="H19" s="83">
        <v>3433.2</v>
      </c>
      <c r="I19" s="48">
        <f t="shared" si="1"/>
        <v>0.19713386927647683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1234.7833333333333</v>
      </c>
      <c r="F20" s="83">
        <v>1695.2</v>
      </c>
      <c r="G20" s="48">
        <f t="shared" si="0"/>
        <v>0.37287243376030887</v>
      </c>
      <c r="H20" s="83">
        <v>1479.1</v>
      </c>
      <c r="I20" s="48">
        <f t="shared" si="1"/>
        <v>0.14610235954296541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1463.3333333333333</v>
      </c>
      <c r="F21" s="83">
        <v>1496.6</v>
      </c>
      <c r="G21" s="48">
        <f t="shared" si="0"/>
        <v>2.2733485193621859E-2</v>
      </c>
      <c r="H21" s="83">
        <v>1291.5999999999999</v>
      </c>
      <c r="I21" s="48">
        <f t="shared" si="1"/>
        <v>0.15871786930938372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406.56666666666672</v>
      </c>
      <c r="F22" s="83">
        <v>434</v>
      </c>
      <c r="G22" s="48">
        <f t="shared" si="0"/>
        <v>6.7475608756251401E-2</v>
      </c>
      <c r="H22" s="83">
        <v>394.03200000000004</v>
      </c>
      <c r="I22" s="48">
        <f t="shared" si="1"/>
        <v>0.10143338612092408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455.52500000000003</v>
      </c>
      <c r="F23" s="83">
        <v>462.5</v>
      </c>
      <c r="G23" s="48">
        <f t="shared" si="0"/>
        <v>1.5312002634322959E-2</v>
      </c>
      <c r="H23" s="83">
        <v>462.5</v>
      </c>
      <c r="I23" s="48">
        <f t="shared" si="1"/>
        <v>0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511.98333333333335</v>
      </c>
      <c r="F24" s="83">
        <v>474</v>
      </c>
      <c r="G24" s="48">
        <f t="shared" si="0"/>
        <v>-7.4188612910576546E-2</v>
      </c>
      <c r="H24" s="83">
        <v>570</v>
      </c>
      <c r="I24" s="48">
        <f t="shared" si="1"/>
        <v>-0.16842105263157894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517.4</v>
      </c>
      <c r="F25" s="83">
        <v>498</v>
      </c>
      <c r="G25" s="48">
        <f t="shared" si="0"/>
        <v>-3.7495168148434441E-2</v>
      </c>
      <c r="H25" s="83">
        <v>525.83400000000006</v>
      </c>
      <c r="I25" s="48">
        <f t="shared" si="1"/>
        <v>-5.2933054918472479E-2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1224.3416666666667</v>
      </c>
      <c r="F26" s="83">
        <v>1370</v>
      </c>
      <c r="G26" s="48">
        <f t="shared" si="0"/>
        <v>0.11896869746326254</v>
      </c>
      <c r="H26" s="83">
        <v>1004.1</v>
      </c>
      <c r="I26" s="48">
        <f t="shared" si="1"/>
        <v>0.36440593566377849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472.4</v>
      </c>
      <c r="F27" s="83">
        <v>498</v>
      </c>
      <c r="G27" s="48">
        <f t="shared" si="0"/>
        <v>5.4191363251481849E-2</v>
      </c>
      <c r="H27" s="83">
        <v>575.83400000000006</v>
      </c>
      <c r="I27" s="48">
        <f t="shared" si="1"/>
        <v>-0.13516742672367393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992.4666666666667</v>
      </c>
      <c r="F28" s="83">
        <v>1333.25</v>
      </c>
      <c r="G28" s="48">
        <f t="shared" si="0"/>
        <v>0.34337005440988777</v>
      </c>
      <c r="H28" s="83">
        <v>1729</v>
      </c>
      <c r="I28" s="48">
        <f t="shared" si="1"/>
        <v>-0.22888953152111047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1348.3083333333334</v>
      </c>
      <c r="F29" s="83">
        <v>2623.2</v>
      </c>
      <c r="G29" s="48">
        <f t="shared" si="0"/>
        <v>0.94554905220739549</v>
      </c>
      <c r="H29" s="83">
        <v>2833.25</v>
      </c>
      <c r="I29" s="48">
        <f t="shared" si="1"/>
        <v>-7.4137474631606873E-2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1038.1833333333334</v>
      </c>
      <c r="F30" s="93">
        <v>1669.6</v>
      </c>
      <c r="G30" s="51">
        <f t="shared" si="0"/>
        <v>0.60819380006742529</v>
      </c>
      <c r="H30" s="93">
        <v>1534.1</v>
      </c>
      <c r="I30" s="51">
        <f>(F30-H30)/H30</f>
        <v>8.8325402516133245E-2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41"/>
      <c r="G31" s="41"/>
      <c r="H31" s="41"/>
      <c r="I31" s="126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2296.7916666666665</v>
      </c>
      <c r="F32" s="83">
        <v>4566.666666666667</v>
      </c>
      <c r="G32" s="44">
        <f t="shared" si="0"/>
        <v>0.98828075395025694</v>
      </c>
      <c r="H32" s="83">
        <v>5222</v>
      </c>
      <c r="I32" s="45">
        <f>(F32-H32)/H32</f>
        <v>-0.12549470190220854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2181.4583333333335</v>
      </c>
      <c r="F33" s="83">
        <v>4483.333333333333</v>
      </c>
      <c r="G33" s="48">
        <f t="shared" si="0"/>
        <v>1.0552000764014895</v>
      </c>
      <c r="H33" s="83">
        <v>5222</v>
      </c>
      <c r="I33" s="48">
        <f>(F33-H33)/H33</f>
        <v>-0.14145282777990559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1850.832142857143</v>
      </c>
      <c r="F34" s="83">
        <v>3250</v>
      </c>
      <c r="G34" s="48">
        <f>(F34-E34)/E34</f>
        <v>0.75596691063672117</v>
      </c>
      <c r="H34" s="83">
        <v>2975</v>
      </c>
      <c r="I34" s="48">
        <f>(F34-H34)/H34</f>
        <v>9.2436974789915971E-2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1439.3472222222222</v>
      </c>
      <c r="F35" s="83">
        <v>2111</v>
      </c>
      <c r="G35" s="48">
        <f t="shared" si="0"/>
        <v>0.46663707506296265</v>
      </c>
      <c r="H35" s="83">
        <v>1875</v>
      </c>
      <c r="I35" s="48">
        <f>(F35-H35)/H35</f>
        <v>0.12586666666666665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1309.0999999999999</v>
      </c>
      <c r="F36" s="83">
        <v>2925</v>
      </c>
      <c r="G36" s="55">
        <f t="shared" si="0"/>
        <v>1.2343594836146974</v>
      </c>
      <c r="H36" s="83">
        <v>2483.1999999999998</v>
      </c>
      <c r="I36" s="48">
        <f>(F36-H36)/H36</f>
        <v>0.17791559278350524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6"/>
      <c r="F37" s="6"/>
      <c r="G37" s="6"/>
      <c r="H37" s="6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25834.37777777778</v>
      </c>
      <c r="F38" s="84">
        <v>46458.25</v>
      </c>
      <c r="G38" s="45">
        <f t="shared" si="0"/>
        <v>0.79831116505397193</v>
      </c>
      <c r="H38" s="84">
        <v>46833.25</v>
      </c>
      <c r="I38" s="45">
        <f>(F38-H38)/H38</f>
        <v>-8.007131685287697E-3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5">
        <v>15383.559259259258</v>
      </c>
      <c r="F39" s="85">
        <v>33333.199999999997</v>
      </c>
      <c r="G39" s="51">
        <f t="shared" si="0"/>
        <v>1.166806747270595</v>
      </c>
      <c r="H39" s="85">
        <v>29566.6</v>
      </c>
      <c r="I39" s="51">
        <f>(F39-H39)/H39</f>
        <v>0.12739374835118</v>
      </c>
    </row>
    <row r="40" spans="1:9" x14ac:dyDescent="0.25">
      <c r="F40" s="94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B24" zoomScaleNormal="100" workbookViewId="0">
      <selection activeCell="H15" sqref="H15:H39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62" t="s">
        <v>204</v>
      </c>
      <c r="B9" s="162"/>
      <c r="C9" s="162"/>
      <c r="D9" s="162"/>
      <c r="E9" s="162"/>
      <c r="F9" s="162"/>
      <c r="G9" s="162"/>
      <c r="H9" s="162"/>
      <c r="I9" s="162"/>
    </row>
    <row r="10" spans="1:9" ht="18" x14ac:dyDescent="0.2">
      <c r="A10" s="2" t="s">
        <v>222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163" t="s">
        <v>3</v>
      </c>
      <c r="B12" s="169"/>
      <c r="C12" s="171" t="s">
        <v>0</v>
      </c>
      <c r="D12" s="165" t="s">
        <v>221</v>
      </c>
      <c r="E12" s="173" t="s">
        <v>223</v>
      </c>
      <c r="F12" s="180" t="s">
        <v>186</v>
      </c>
      <c r="G12" s="165" t="s">
        <v>217</v>
      </c>
      <c r="H12" s="182" t="s">
        <v>224</v>
      </c>
      <c r="I12" s="178" t="s">
        <v>196</v>
      </c>
    </row>
    <row r="13" spans="1:9" ht="39.75" customHeight="1" thickBot="1" x14ac:dyDescent="0.25">
      <c r="A13" s="164"/>
      <c r="B13" s="170"/>
      <c r="C13" s="172"/>
      <c r="D13" s="166"/>
      <c r="E13" s="174"/>
      <c r="F13" s="181"/>
      <c r="G13" s="166"/>
      <c r="H13" s="183"/>
      <c r="I13" s="179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43">
        <v>2689.8</v>
      </c>
      <c r="E15" s="83">
        <v>2473.1999999999998</v>
      </c>
      <c r="F15" s="67">
        <f t="shared" ref="F15:F30" si="0">D15-E15</f>
        <v>216.60000000000036</v>
      </c>
      <c r="G15" s="42">
        <v>1190.8</v>
      </c>
      <c r="H15" s="66">
        <f>AVERAGE(D15:E15)</f>
        <v>2581.5</v>
      </c>
      <c r="I15" s="69">
        <f>(H15-G15)/G15</f>
        <v>1.1678703392677192</v>
      </c>
    </row>
    <row r="16" spans="1:9" ht="16.5" customHeight="1" x14ac:dyDescent="0.3">
      <c r="A16" s="37"/>
      <c r="B16" s="34" t="s">
        <v>5</v>
      </c>
      <c r="C16" s="15" t="s">
        <v>164</v>
      </c>
      <c r="D16" s="47">
        <v>1716.4444444444443</v>
      </c>
      <c r="E16" s="83">
        <v>2003.2</v>
      </c>
      <c r="F16" s="71">
        <f t="shared" si="0"/>
        <v>-286.7555555555557</v>
      </c>
      <c r="G16" s="46">
        <v>1281.8666666666668</v>
      </c>
      <c r="H16" s="68">
        <f t="shared" ref="H16:H30" si="1">AVERAGE(D16:E16)</f>
        <v>1859.8222222222221</v>
      </c>
      <c r="I16" s="72">
        <f t="shared" ref="I16:I39" si="2">(H16-G16)/G16</f>
        <v>0.45087025865057878</v>
      </c>
    </row>
    <row r="17" spans="1:9" ht="16.5" x14ac:dyDescent="0.3">
      <c r="A17" s="37"/>
      <c r="B17" s="34" t="s">
        <v>6</v>
      </c>
      <c r="C17" s="15" t="s">
        <v>165</v>
      </c>
      <c r="D17" s="47">
        <v>1382</v>
      </c>
      <c r="E17" s="83">
        <v>1776.6</v>
      </c>
      <c r="F17" s="71">
        <f t="shared" si="0"/>
        <v>-394.59999999999991</v>
      </c>
      <c r="G17" s="46">
        <v>1276.1833333333334</v>
      </c>
      <c r="H17" s="68">
        <f t="shared" si="1"/>
        <v>1579.3</v>
      </c>
      <c r="I17" s="72">
        <f t="shared" si="2"/>
        <v>0.23751812043724116</v>
      </c>
    </row>
    <row r="18" spans="1:9" ht="16.5" x14ac:dyDescent="0.3">
      <c r="A18" s="37"/>
      <c r="B18" s="34" t="s">
        <v>7</v>
      </c>
      <c r="C18" s="15" t="s">
        <v>166</v>
      </c>
      <c r="D18" s="47">
        <v>667.3</v>
      </c>
      <c r="E18" s="83">
        <v>1009.2</v>
      </c>
      <c r="F18" s="71">
        <f t="shared" si="0"/>
        <v>-341.90000000000009</v>
      </c>
      <c r="G18" s="46">
        <v>842.13333333333333</v>
      </c>
      <c r="H18" s="68">
        <f t="shared" si="1"/>
        <v>838.25</v>
      </c>
      <c r="I18" s="72">
        <f t="shared" si="2"/>
        <v>-4.6113046231792184E-3</v>
      </c>
    </row>
    <row r="19" spans="1:9" ht="16.5" x14ac:dyDescent="0.3">
      <c r="A19" s="37"/>
      <c r="B19" s="34" t="s">
        <v>8</v>
      </c>
      <c r="C19" s="15" t="s">
        <v>167</v>
      </c>
      <c r="D19" s="47">
        <v>4574.8</v>
      </c>
      <c r="E19" s="83">
        <v>4110</v>
      </c>
      <c r="F19" s="71">
        <f t="shared" si="0"/>
        <v>464.80000000000018</v>
      </c>
      <c r="G19" s="46">
        <v>2549.4666666666672</v>
      </c>
      <c r="H19" s="68">
        <f t="shared" si="1"/>
        <v>4342.3999999999996</v>
      </c>
      <c r="I19" s="72">
        <f t="shared" si="2"/>
        <v>0.70325819779300203</v>
      </c>
    </row>
    <row r="20" spans="1:9" ht="16.5" x14ac:dyDescent="0.3">
      <c r="A20" s="37"/>
      <c r="B20" s="34" t="s">
        <v>9</v>
      </c>
      <c r="C20" s="15" t="s">
        <v>168</v>
      </c>
      <c r="D20" s="47">
        <v>1459</v>
      </c>
      <c r="E20" s="83">
        <v>1695.2</v>
      </c>
      <c r="F20" s="71">
        <f t="shared" si="0"/>
        <v>-236.20000000000005</v>
      </c>
      <c r="G20" s="46">
        <v>1234.7833333333333</v>
      </c>
      <c r="H20" s="68">
        <f t="shared" si="1"/>
        <v>1577.1</v>
      </c>
      <c r="I20" s="72">
        <f t="shared" si="2"/>
        <v>0.27722812369241562</v>
      </c>
    </row>
    <row r="21" spans="1:9" ht="16.5" x14ac:dyDescent="0.3">
      <c r="A21" s="37"/>
      <c r="B21" s="34" t="s">
        <v>10</v>
      </c>
      <c r="C21" s="15" t="s">
        <v>169</v>
      </c>
      <c r="D21" s="47">
        <v>1669.8</v>
      </c>
      <c r="E21" s="83">
        <v>1496.6</v>
      </c>
      <c r="F21" s="71">
        <f t="shared" si="0"/>
        <v>173.20000000000005</v>
      </c>
      <c r="G21" s="46">
        <v>1463.3333333333333</v>
      </c>
      <c r="H21" s="68">
        <f t="shared" si="1"/>
        <v>1583.1999999999998</v>
      </c>
      <c r="I21" s="72">
        <f t="shared" si="2"/>
        <v>8.191343963553524E-2</v>
      </c>
    </row>
    <row r="22" spans="1:9" ht="16.5" x14ac:dyDescent="0.3">
      <c r="A22" s="37"/>
      <c r="B22" s="34" t="s">
        <v>11</v>
      </c>
      <c r="C22" s="15" t="s">
        <v>170</v>
      </c>
      <c r="D22" s="47">
        <v>367.3</v>
      </c>
      <c r="E22" s="83">
        <v>434</v>
      </c>
      <c r="F22" s="71">
        <f t="shared" si="0"/>
        <v>-66.699999999999989</v>
      </c>
      <c r="G22" s="46">
        <v>406.56666666666672</v>
      </c>
      <c r="H22" s="68">
        <f t="shared" si="1"/>
        <v>400.65</v>
      </c>
      <c r="I22" s="72">
        <f t="shared" si="2"/>
        <v>-1.4552758875133414E-2</v>
      </c>
    </row>
    <row r="23" spans="1:9" ht="16.5" x14ac:dyDescent="0.3">
      <c r="A23" s="37"/>
      <c r="B23" s="34" t="s">
        <v>12</v>
      </c>
      <c r="C23" s="15" t="s">
        <v>171</v>
      </c>
      <c r="D23" s="47">
        <v>490.3</v>
      </c>
      <c r="E23" s="83">
        <v>462.5</v>
      </c>
      <c r="F23" s="71">
        <f t="shared" si="0"/>
        <v>27.800000000000011</v>
      </c>
      <c r="G23" s="46">
        <v>455.52500000000003</v>
      </c>
      <c r="H23" s="68">
        <f t="shared" si="1"/>
        <v>476.4</v>
      </c>
      <c r="I23" s="72">
        <f t="shared" si="2"/>
        <v>4.5826244443224723E-2</v>
      </c>
    </row>
    <row r="24" spans="1:9" ht="16.5" x14ac:dyDescent="0.3">
      <c r="A24" s="37"/>
      <c r="B24" s="34" t="s">
        <v>13</v>
      </c>
      <c r="C24" s="15" t="s">
        <v>172</v>
      </c>
      <c r="D24" s="47">
        <v>450.33333333333331</v>
      </c>
      <c r="E24" s="83">
        <v>474</v>
      </c>
      <c r="F24" s="71">
        <f t="shared" si="0"/>
        <v>-23.666666666666686</v>
      </c>
      <c r="G24" s="46">
        <v>511.98333333333335</v>
      </c>
      <c r="H24" s="68">
        <f t="shared" si="1"/>
        <v>462.16666666666663</v>
      </c>
      <c r="I24" s="72">
        <f t="shared" si="2"/>
        <v>-9.7301344444806245E-2</v>
      </c>
    </row>
    <row r="25" spans="1:9" ht="16.5" x14ac:dyDescent="0.3">
      <c r="A25" s="37"/>
      <c r="B25" s="34" t="s">
        <v>14</v>
      </c>
      <c r="C25" s="15" t="s">
        <v>173</v>
      </c>
      <c r="D25" s="47">
        <v>430.3</v>
      </c>
      <c r="E25" s="83">
        <v>498</v>
      </c>
      <c r="F25" s="71">
        <f t="shared" si="0"/>
        <v>-67.699999999999989</v>
      </c>
      <c r="G25" s="46">
        <v>517.4</v>
      </c>
      <c r="H25" s="68">
        <f t="shared" si="1"/>
        <v>464.15</v>
      </c>
      <c r="I25" s="72">
        <f t="shared" si="2"/>
        <v>-0.10291843834557403</v>
      </c>
    </row>
    <row r="26" spans="1:9" ht="16.5" x14ac:dyDescent="0.3">
      <c r="A26" s="37"/>
      <c r="B26" s="34" t="s">
        <v>15</v>
      </c>
      <c r="C26" s="15" t="s">
        <v>174</v>
      </c>
      <c r="D26" s="47">
        <v>1202.3</v>
      </c>
      <c r="E26" s="83">
        <v>1370</v>
      </c>
      <c r="F26" s="71">
        <f t="shared" si="0"/>
        <v>-167.70000000000005</v>
      </c>
      <c r="G26" s="46">
        <v>1224.3416666666667</v>
      </c>
      <c r="H26" s="68">
        <f t="shared" si="1"/>
        <v>1286.1500000000001</v>
      </c>
      <c r="I26" s="72">
        <f t="shared" si="2"/>
        <v>5.0482912585675346E-2</v>
      </c>
    </row>
    <row r="27" spans="1:9" ht="16.5" x14ac:dyDescent="0.3">
      <c r="A27" s="37"/>
      <c r="B27" s="34" t="s">
        <v>16</v>
      </c>
      <c r="C27" s="15" t="s">
        <v>175</v>
      </c>
      <c r="D27" s="47">
        <v>477.55555555555554</v>
      </c>
      <c r="E27" s="83">
        <v>498</v>
      </c>
      <c r="F27" s="71">
        <f t="shared" si="0"/>
        <v>-20.444444444444457</v>
      </c>
      <c r="G27" s="46">
        <v>472.4</v>
      </c>
      <c r="H27" s="68">
        <f t="shared" si="1"/>
        <v>487.77777777777777</v>
      </c>
      <c r="I27" s="72">
        <f t="shared" si="2"/>
        <v>3.2552450842035972E-2</v>
      </c>
    </row>
    <row r="28" spans="1:9" ht="16.5" x14ac:dyDescent="0.3">
      <c r="A28" s="37"/>
      <c r="B28" s="34" t="s">
        <v>17</v>
      </c>
      <c r="C28" s="15" t="s">
        <v>176</v>
      </c>
      <c r="D28" s="47">
        <v>1209.3</v>
      </c>
      <c r="E28" s="83">
        <v>1333.25</v>
      </c>
      <c r="F28" s="71">
        <f t="shared" si="0"/>
        <v>-123.95000000000005</v>
      </c>
      <c r="G28" s="46">
        <v>992.4666666666667</v>
      </c>
      <c r="H28" s="68">
        <f t="shared" si="1"/>
        <v>1271.2750000000001</v>
      </c>
      <c r="I28" s="72">
        <f t="shared" si="2"/>
        <v>0.28092463222946201</v>
      </c>
    </row>
    <row r="29" spans="1:9" ht="16.5" x14ac:dyDescent="0.3">
      <c r="A29" s="37"/>
      <c r="B29" s="34" t="s">
        <v>18</v>
      </c>
      <c r="C29" s="15" t="s">
        <v>177</v>
      </c>
      <c r="D29" s="47">
        <v>2508.8222222222225</v>
      </c>
      <c r="E29" s="83">
        <v>2623.2</v>
      </c>
      <c r="F29" s="71">
        <f t="shared" si="0"/>
        <v>-114.37777777777728</v>
      </c>
      <c r="G29" s="46">
        <v>1348.3083333333334</v>
      </c>
      <c r="H29" s="68">
        <f t="shared" si="1"/>
        <v>2566.0111111111109</v>
      </c>
      <c r="I29" s="72">
        <f t="shared" si="2"/>
        <v>0.90313376226588438</v>
      </c>
    </row>
    <row r="30" spans="1:9" ht="17.25" thickBot="1" x14ac:dyDescent="0.35">
      <c r="A30" s="38"/>
      <c r="B30" s="36" t="s">
        <v>19</v>
      </c>
      <c r="C30" s="16" t="s">
        <v>178</v>
      </c>
      <c r="D30" s="50">
        <v>1608.8</v>
      </c>
      <c r="E30" s="93">
        <v>1669.6</v>
      </c>
      <c r="F30" s="74">
        <f t="shared" si="0"/>
        <v>-60.799999999999955</v>
      </c>
      <c r="G30" s="49">
        <v>1038.1833333333334</v>
      </c>
      <c r="H30" s="105">
        <f t="shared" si="1"/>
        <v>1639.1999999999998</v>
      </c>
      <c r="I30" s="75">
        <f t="shared" si="2"/>
        <v>0.57891188133117122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76"/>
      <c r="E31" s="76"/>
      <c r="F31" s="76"/>
      <c r="G31" s="76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3922</v>
      </c>
      <c r="E32" s="83">
        <v>4566.666666666667</v>
      </c>
      <c r="F32" s="67">
        <f>D32-E32</f>
        <v>-644.66666666666697</v>
      </c>
      <c r="G32" s="54">
        <v>2296.7916666666665</v>
      </c>
      <c r="H32" s="68">
        <f>AVERAGE(D32:E32)</f>
        <v>4244.3333333333339</v>
      </c>
      <c r="I32" s="78">
        <f t="shared" si="2"/>
        <v>0.84794006131741784</v>
      </c>
    </row>
    <row r="33" spans="1:9" ht="16.5" x14ac:dyDescent="0.3">
      <c r="A33" s="37"/>
      <c r="B33" s="34" t="s">
        <v>27</v>
      </c>
      <c r="C33" s="15" t="s">
        <v>180</v>
      </c>
      <c r="D33" s="47">
        <v>5537.25</v>
      </c>
      <c r="E33" s="83">
        <v>4483.333333333333</v>
      </c>
      <c r="F33" s="79">
        <f>D33-E33</f>
        <v>1053.916666666667</v>
      </c>
      <c r="G33" s="46">
        <v>2181.4583333333335</v>
      </c>
      <c r="H33" s="68">
        <f>AVERAGE(D33:E33)</f>
        <v>5010.2916666666661</v>
      </c>
      <c r="I33" s="72">
        <f t="shared" si="2"/>
        <v>1.2967624868684935</v>
      </c>
    </row>
    <row r="34" spans="1:9" ht="16.5" x14ac:dyDescent="0.3">
      <c r="A34" s="37"/>
      <c r="B34" s="39" t="s">
        <v>28</v>
      </c>
      <c r="C34" s="15" t="s">
        <v>181</v>
      </c>
      <c r="D34" s="47">
        <v>3220.8888888888887</v>
      </c>
      <c r="E34" s="83">
        <v>3250</v>
      </c>
      <c r="F34" s="71">
        <f>D34-E34</f>
        <v>-29.111111111111313</v>
      </c>
      <c r="G34" s="46">
        <v>1850.832142857143</v>
      </c>
      <c r="H34" s="68">
        <f>AVERAGE(D34:E34)</f>
        <v>3235.4444444444443</v>
      </c>
      <c r="I34" s="72">
        <f t="shared" si="2"/>
        <v>0.74810258019933951</v>
      </c>
    </row>
    <row r="35" spans="1:9" ht="16.5" x14ac:dyDescent="0.3">
      <c r="A35" s="37"/>
      <c r="B35" s="34" t="s">
        <v>29</v>
      </c>
      <c r="C35" s="15" t="s">
        <v>182</v>
      </c>
      <c r="D35" s="47">
        <v>2250</v>
      </c>
      <c r="E35" s="83">
        <v>2111</v>
      </c>
      <c r="F35" s="79">
        <f>D35-E35</f>
        <v>139</v>
      </c>
      <c r="G35" s="46">
        <v>1439.3472222222222</v>
      </c>
      <c r="H35" s="68">
        <f>AVERAGE(D35:E35)</f>
        <v>2180.5</v>
      </c>
      <c r="I35" s="72">
        <f t="shared" si="2"/>
        <v>0.51492285275925631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3369.8</v>
      </c>
      <c r="E36" s="83">
        <v>2925</v>
      </c>
      <c r="F36" s="71">
        <f>D36-E36</f>
        <v>444.80000000000018</v>
      </c>
      <c r="G36" s="49">
        <v>1309.0999999999999</v>
      </c>
      <c r="H36" s="68">
        <f>AVERAGE(D36:E36)</f>
        <v>3147.4</v>
      </c>
      <c r="I36" s="80">
        <f t="shared" si="2"/>
        <v>1.4042471927278286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41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51598.666666666664</v>
      </c>
      <c r="E38" s="84">
        <v>46458.25</v>
      </c>
      <c r="F38" s="67">
        <f>D38-E38</f>
        <v>5140.4166666666642</v>
      </c>
      <c r="G38" s="46">
        <v>25834.37777777778</v>
      </c>
      <c r="H38" s="67">
        <f>AVERAGE(D38:E38)</f>
        <v>49028.458333333328</v>
      </c>
      <c r="I38" s="78">
        <f t="shared" si="2"/>
        <v>0.89779907823081528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35747.25</v>
      </c>
      <c r="E39" s="85">
        <v>33333.199999999997</v>
      </c>
      <c r="F39" s="74">
        <f>D39-E39</f>
        <v>2414.0500000000029</v>
      </c>
      <c r="G39" s="46">
        <v>15383.559259259258</v>
      </c>
      <c r="H39" s="81">
        <f>AVERAGE(D39:E39)</f>
        <v>34540.224999999999</v>
      </c>
      <c r="I39" s="75">
        <f t="shared" si="2"/>
        <v>1.245268758542369</v>
      </c>
    </row>
    <row r="40" spans="1:9" ht="15.75" customHeight="1" thickBot="1" x14ac:dyDescent="0.25">
      <c r="A40" s="175"/>
      <c r="B40" s="176"/>
      <c r="C40" s="177"/>
      <c r="D40" s="86">
        <f>SUM(D15:D39)</f>
        <v>128550.0111111111</v>
      </c>
      <c r="E40" s="86">
        <f>SUM(E15:E39)</f>
        <v>121054</v>
      </c>
      <c r="F40" s="86">
        <f>SUM(F15:F39)</f>
        <v>7496.0111111111128</v>
      </c>
      <c r="G40" s="86">
        <f>SUM(G15:G39)</f>
        <v>67101.208068783075</v>
      </c>
      <c r="H40" s="86">
        <f>AVERAGE(D40:E40)</f>
        <v>124802.00555555554</v>
      </c>
      <c r="I40" s="75">
        <f>(H40-G40)/G40</f>
        <v>0.85990698450056846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3"/>
  <sheetViews>
    <sheetView rightToLeft="1" topLeftCell="B35" zoomScaleNormal="100" workbookViewId="0">
      <selection activeCell="D44" sqref="D44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62" t="s">
        <v>201</v>
      </c>
      <c r="B9" s="162"/>
      <c r="C9" s="162"/>
      <c r="D9" s="162"/>
      <c r="E9" s="162"/>
      <c r="F9" s="162"/>
      <c r="G9" s="162"/>
      <c r="H9" s="162"/>
      <c r="I9" s="162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163" t="s">
        <v>3</v>
      </c>
      <c r="B13" s="169"/>
      <c r="C13" s="171" t="s">
        <v>0</v>
      </c>
      <c r="D13" s="165" t="s">
        <v>23</v>
      </c>
      <c r="E13" s="165" t="s">
        <v>217</v>
      </c>
      <c r="F13" s="182" t="s">
        <v>224</v>
      </c>
      <c r="G13" s="165" t="s">
        <v>197</v>
      </c>
      <c r="H13" s="182" t="s">
        <v>220</v>
      </c>
      <c r="I13" s="165" t="s">
        <v>187</v>
      </c>
    </row>
    <row r="14" spans="1:9" ht="33.75" customHeight="1" thickBot="1" x14ac:dyDescent="0.25">
      <c r="A14" s="164"/>
      <c r="B14" s="170"/>
      <c r="C14" s="172"/>
      <c r="D14" s="185"/>
      <c r="E14" s="166"/>
      <c r="F14" s="183"/>
      <c r="G14" s="184"/>
      <c r="H14" s="183"/>
      <c r="I14" s="184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42">
        <v>1190.8</v>
      </c>
      <c r="F16" s="42">
        <v>2581.5</v>
      </c>
      <c r="G16" s="21">
        <f>(F16-E16)/E16</f>
        <v>1.1678703392677192</v>
      </c>
      <c r="H16" s="42">
        <v>1524.9</v>
      </c>
      <c r="I16" s="21">
        <f>(F16-H16)/H16</f>
        <v>0.69289789494393061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46">
        <v>1281.8666666666668</v>
      </c>
      <c r="F17" s="46">
        <v>1859.8222222222221</v>
      </c>
      <c r="G17" s="21">
        <f t="shared" ref="G17:G80" si="0">(F17-E17)/E17</f>
        <v>0.45087025865057878</v>
      </c>
      <c r="H17" s="46">
        <v>1856.9444444444443</v>
      </c>
      <c r="I17" s="21">
        <f>(F17-H17)/H17</f>
        <v>1.5497382198952662E-3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46">
        <v>1276.1833333333334</v>
      </c>
      <c r="F18" s="46">
        <v>1579.3</v>
      </c>
      <c r="G18" s="21">
        <f t="shared" si="0"/>
        <v>0.23751812043724116</v>
      </c>
      <c r="H18" s="46">
        <v>1602.6333333333332</v>
      </c>
      <c r="I18" s="21">
        <f t="shared" ref="I18:I31" si="1">(F18-H18)/H18</f>
        <v>-1.4559371035171234E-2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46">
        <v>842.13333333333333</v>
      </c>
      <c r="F19" s="46">
        <v>838.25</v>
      </c>
      <c r="G19" s="21">
        <f t="shared" si="0"/>
        <v>-4.6113046231792184E-3</v>
      </c>
      <c r="H19" s="46">
        <v>798</v>
      </c>
      <c r="I19" s="21">
        <f t="shared" si="1"/>
        <v>5.0438596491228067E-2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46">
        <v>2549.4666666666672</v>
      </c>
      <c r="F20" s="46">
        <v>4342.3999999999996</v>
      </c>
      <c r="G20" s="21">
        <f>(F20-E20)/E20</f>
        <v>0.70325819779300203</v>
      </c>
      <c r="H20" s="46">
        <v>3891.1</v>
      </c>
      <c r="I20" s="21">
        <f t="shared" si="1"/>
        <v>0.11598262702063677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46">
        <v>1234.7833333333333</v>
      </c>
      <c r="F21" s="46">
        <v>1577.1</v>
      </c>
      <c r="G21" s="21">
        <f t="shared" si="0"/>
        <v>0.27722812369241562</v>
      </c>
      <c r="H21" s="46">
        <v>1524.05</v>
      </c>
      <c r="I21" s="21">
        <f t="shared" si="1"/>
        <v>3.4808569272661627E-2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46">
        <v>1463.3333333333333</v>
      </c>
      <c r="F22" s="46">
        <v>1583.1999999999998</v>
      </c>
      <c r="G22" s="21">
        <f t="shared" si="0"/>
        <v>8.191343963553524E-2</v>
      </c>
      <c r="H22" s="46">
        <v>1443.0222222222221</v>
      </c>
      <c r="I22" s="21">
        <f t="shared" si="1"/>
        <v>9.7141801158063271E-2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46">
        <v>406.56666666666672</v>
      </c>
      <c r="F23" s="46">
        <v>400.65</v>
      </c>
      <c r="G23" s="21">
        <f t="shared" si="0"/>
        <v>-1.4552758875133414E-2</v>
      </c>
      <c r="H23" s="46">
        <v>413.16600000000005</v>
      </c>
      <c r="I23" s="21">
        <f t="shared" si="1"/>
        <v>-3.0292908903443348E-2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46">
        <v>455.52500000000003</v>
      </c>
      <c r="F24" s="46">
        <v>476.4</v>
      </c>
      <c r="G24" s="21">
        <f t="shared" si="0"/>
        <v>4.5826244443224723E-2</v>
      </c>
      <c r="H24" s="46">
        <v>495.15</v>
      </c>
      <c r="I24" s="21">
        <f t="shared" si="1"/>
        <v>-3.7867312935474101E-2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46">
        <v>511.98333333333335</v>
      </c>
      <c r="F25" s="46">
        <v>462.16666666666663</v>
      </c>
      <c r="G25" s="21">
        <f t="shared" si="0"/>
        <v>-9.7301344444806245E-2</v>
      </c>
      <c r="H25" s="46">
        <v>528.33333333333337</v>
      </c>
      <c r="I25" s="21">
        <f t="shared" si="1"/>
        <v>-0.12523659305993703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46">
        <v>517.4</v>
      </c>
      <c r="F26" s="46">
        <v>464.15</v>
      </c>
      <c r="G26" s="21">
        <f t="shared" si="0"/>
        <v>-0.10291843834557403</v>
      </c>
      <c r="H26" s="46">
        <v>529.31700000000001</v>
      </c>
      <c r="I26" s="21">
        <f t="shared" si="1"/>
        <v>-0.1231152598537361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46">
        <v>1224.3416666666667</v>
      </c>
      <c r="F27" s="46">
        <v>1286.1500000000001</v>
      </c>
      <c r="G27" s="21">
        <f t="shared" si="0"/>
        <v>5.0482912585675346E-2</v>
      </c>
      <c r="H27" s="46">
        <v>1114.55</v>
      </c>
      <c r="I27" s="21">
        <f t="shared" si="1"/>
        <v>0.15396348302005305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46">
        <v>472.4</v>
      </c>
      <c r="F28" s="46">
        <v>487.77777777777777</v>
      </c>
      <c r="G28" s="21">
        <f t="shared" si="0"/>
        <v>3.2552450842035972E-2</v>
      </c>
      <c r="H28" s="46">
        <v>532.36144444444449</v>
      </c>
      <c r="I28" s="21">
        <f t="shared" si="1"/>
        <v>-8.3746986435489931E-2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46">
        <v>992.4666666666667</v>
      </c>
      <c r="F29" s="46">
        <v>1271.2750000000001</v>
      </c>
      <c r="G29" s="21">
        <f t="shared" si="0"/>
        <v>0.28092463222946201</v>
      </c>
      <c r="H29" s="46">
        <v>1483.4</v>
      </c>
      <c r="I29" s="21">
        <f t="shared" si="1"/>
        <v>-0.14299919104759337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1348.3083333333334</v>
      </c>
      <c r="F30" s="46">
        <v>2566.0111111111109</v>
      </c>
      <c r="G30" s="21">
        <f t="shared" si="0"/>
        <v>0.90313376226588438</v>
      </c>
      <c r="H30" s="46">
        <v>2637.7361111111113</v>
      </c>
      <c r="I30" s="21">
        <f t="shared" si="1"/>
        <v>-2.7191878557475242E-2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49">
        <v>1038.1833333333334</v>
      </c>
      <c r="F31" s="49">
        <v>1639.1999999999998</v>
      </c>
      <c r="G31" s="23">
        <f t="shared" si="0"/>
        <v>0.57891188133117122</v>
      </c>
      <c r="H31" s="49">
        <v>1595.9499999999998</v>
      </c>
      <c r="I31" s="23">
        <f t="shared" si="1"/>
        <v>2.7099846486418749E-2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41"/>
      <c r="F32" s="41"/>
      <c r="G32" s="41"/>
      <c r="H32" s="41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54">
        <v>2296.7916666666665</v>
      </c>
      <c r="F33" s="54">
        <v>4244.3333333333339</v>
      </c>
      <c r="G33" s="21">
        <f t="shared" si="0"/>
        <v>0.84794006131741784</v>
      </c>
      <c r="H33" s="54">
        <v>4625.8999999999996</v>
      </c>
      <c r="I33" s="21">
        <f>(F33-H33)/H33</f>
        <v>-8.2484849794994639E-2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46">
        <v>2181.4583333333335</v>
      </c>
      <c r="F34" s="46">
        <v>5010.2916666666661</v>
      </c>
      <c r="G34" s="21">
        <f t="shared" si="0"/>
        <v>1.2967624868684935</v>
      </c>
      <c r="H34" s="46">
        <v>5349.8888888888887</v>
      </c>
      <c r="I34" s="21">
        <f>(F34-H34)/H34</f>
        <v>-6.3477434630002771E-2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46">
        <v>1850.832142857143</v>
      </c>
      <c r="F35" s="46">
        <v>3235.4444444444443</v>
      </c>
      <c r="G35" s="21">
        <f t="shared" si="0"/>
        <v>0.74810258019933951</v>
      </c>
      <c r="H35" s="46">
        <v>3064.6111111111113</v>
      </c>
      <c r="I35" s="21">
        <f>(F35-H35)/H35</f>
        <v>5.574388630059994E-2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46">
        <v>1439.3472222222222</v>
      </c>
      <c r="F36" s="46">
        <v>2180.5</v>
      </c>
      <c r="G36" s="21">
        <f t="shared" si="0"/>
        <v>0.51492285275925631</v>
      </c>
      <c r="H36" s="46">
        <v>2244.5</v>
      </c>
      <c r="I36" s="21">
        <f>(F36-H36)/H36</f>
        <v>-2.8514145689463134E-2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49">
        <v>1309.0999999999999</v>
      </c>
      <c r="F37" s="49">
        <v>3147.4</v>
      </c>
      <c r="G37" s="23">
        <f t="shared" si="0"/>
        <v>1.4042471927278286</v>
      </c>
      <c r="H37" s="49">
        <v>2914.1</v>
      </c>
      <c r="I37" s="23">
        <f>(F37-H37)/H37</f>
        <v>8.005902336913634E-2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41"/>
      <c r="F38" s="41"/>
      <c r="G38" s="41"/>
      <c r="H38" s="41"/>
      <c r="I38" s="130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46">
        <v>25834.37777777778</v>
      </c>
      <c r="F39" s="46">
        <v>49028.458333333328</v>
      </c>
      <c r="G39" s="21">
        <f t="shared" si="0"/>
        <v>0.89779907823081528</v>
      </c>
      <c r="H39" s="46">
        <v>47271.513888888891</v>
      </c>
      <c r="I39" s="21">
        <f t="shared" ref="I39:I44" si="2">(F39-H39)/H39</f>
        <v>3.7167086473560255E-2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46">
        <v>15383.559259259258</v>
      </c>
      <c r="F40" s="46">
        <v>34540.224999999999</v>
      </c>
      <c r="G40" s="21">
        <f t="shared" si="0"/>
        <v>1.245268758542369</v>
      </c>
      <c r="H40" s="46">
        <v>30197.55</v>
      </c>
      <c r="I40" s="21">
        <f t="shared" si="2"/>
        <v>0.14380885204263258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57">
        <v>11150.166666666666</v>
      </c>
      <c r="F41" s="57">
        <v>29296.625</v>
      </c>
      <c r="G41" s="21">
        <f t="shared" si="0"/>
        <v>1.6274607255496931</v>
      </c>
      <c r="H41" s="57">
        <v>26666</v>
      </c>
      <c r="I41" s="21">
        <f t="shared" si="2"/>
        <v>9.865090377259432E-2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7">
        <v>5992.9833333333336</v>
      </c>
      <c r="F42" s="47">
        <v>6340</v>
      </c>
      <c r="G42" s="21">
        <f t="shared" si="0"/>
        <v>5.7903826419229108E-2</v>
      </c>
      <c r="H42" s="47">
        <v>6610</v>
      </c>
      <c r="I42" s="21">
        <f t="shared" si="2"/>
        <v>-4.084720121028744E-2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47">
        <v>9976</v>
      </c>
      <c r="F43" s="47">
        <v>19000</v>
      </c>
      <c r="G43" s="21">
        <f t="shared" si="0"/>
        <v>0.90457097032878908</v>
      </c>
      <c r="H43" s="47">
        <v>19000</v>
      </c>
      <c r="I43" s="21">
        <f t="shared" si="2"/>
        <v>0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24" t="s">
        <v>225</v>
      </c>
      <c r="E44" s="50">
        <v>13051.388888888891</v>
      </c>
      <c r="F44" s="50">
        <v>18095</v>
      </c>
      <c r="G44" s="31">
        <f t="shared" si="0"/>
        <v>0.38644248164307743</v>
      </c>
      <c r="H44" s="50">
        <v>18695</v>
      </c>
      <c r="I44" s="31">
        <f t="shared" si="2"/>
        <v>-3.2094142818935543E-2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41"/>
      <c r="F45" s="128"/>
      <c r="G45" s="41"/>
      <c r="H45" s="128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43">
        <v>5225.5555555555557</v>
      </c>
      <c r="F46" s="43">
        <v>9914.7999999999993</v>
      </c>
      <c r="G46" s="21">
        <f t="shared" si="0"/>
        <v>0.8973676376780777</v>
      </c>
      <c r="H46" s="43">
        <v>10170.888888888889</v>
      </c>
      <c r="I46" s="21">
        <f t="shared" ref="I46:I51" si="3">(F46-H46)/H46</f>
        <v>-2.5178614345954739E-2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47">
        <v>6035.333333333333</v>
      </c>
      <c r="F47" s="47">
        <v>7315.5555555555557</v>
      </c>
      <c r="G47" s="21">
        <f t="shared" si="0"/>
        <v>0.21212121212121221</v>
      </c>
      <c r="H47" s="47">
        <v>7260</v>
      </c>
      <c r="I47" s="21">
        <f t="shared" si="3"/>
        <v>7.6522803795531207E-3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47">
        <v>19035.476190476191</v>
      </c>
      <c r="F48" s="47">
        <v>25930</v>
      </c>
      <c r="G48" s="21">
        <f t="shared" si="0"/>
        <v>0.36219339829141073</v>
      </c>
      <c r="H48" s="47">
        <v>25930</v>
      </c>
      <c r="I48" s="21">
        <f t="shared" si="3"/>
        <v>0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47">
        <v>19284.017500000002</v>
      </c>
      <c r="F49" s="47">
        <v>39350.892500000002</v>
      </c>
      <c r="G49" s="21">
        <f t="shared" si="0"/>
        <v>1.0405961828234183</v>
      </c>
      <c r="H49" s="47">
        <v>39830.714</v>
      </c>
      <c r="I49" s="21">
        <f t="shared" si="3"/>
        <v>-1.2046520180381355E-2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47">
        <v>2260</v>
      </c>
      <c r="F50" s="47">
        <v>4060.6</v>
      </c>
      <c r="G50" s="21">
        <f t="shared" si="0"/>
        <v>0.79672566371681408</v>
      </c>
      <c r="H50" s="47">
        <v>3927</v>
      </c>
      <c r="I50" s="21">
        <f t="shared" si="3"/>
        <v>3.4020881079704586E-2</v>
      </c>
    </row>
    <row r="51" spans="1:9" ht="16.5" customHeight="1" thickBot="1" x14ac:dyDescent="0.35">
      <c r="A51" s="38"/>
      <c r="B51" s="34" t="s">
        <v>50</v>
      </c>
      <c r="C51" s="15" t="s">
        <v>159</v>
      </c>
      <c r="D51" s="12" t="s">
        <v>112</v>
      </c>
      <c r="E51" s="50">
        <v>27864.333333333332</v>
      </c>
      <c r="F51" s="50">
        <v>55317.166666666664</v>
      </c>
      <c r="G51" s="31">
        <f t="shared" si="0"/>
        <v>0.98523201703491914</v>
      </c>
      <c r="H51" s="50">
        <v>56469.125</v>
      </c>
      <c r="I51" s="31">
        <f t="shared" si="3"/>
        <v>-2.0399790741105619E-2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41"/>
      <c r="F52" s="41"/>
      <c r="G52" s="41"/>
      <c r="H52" s="41"/>
      <c r="I52" s="8"/>
    </row>
    <row r="53" spans="1:9" ht="16.5" x14ac:dyDescent="0.3">
      <c r="A53" s="33"/>
      <c r="B53" s="96" t="s">
        <v>38</v>
      </c>
      <c r="C53" s="19" t="s">
        <v>115</v>
      </c>
      <c r="D53" s="20" t="s">
        <v>114</v>
      </c>
      <c r="E53" s="43">
        <v>3750</v>
      </c>
      <c r="F53" s="66">
        <v>5275</v>
      </c>
      <c r="G53" s="22">
        <f t="shared" si="0"/>
        <v>0.40666666666666668</v>
      </c>
      <c r="H53" s="66">
        <v>5275</v>
      </c>
      <c r="I53" s="22">
        <f t="shared" ref="I53:I61" si="4">(F53-H53)/H53</f>
        <v>0</v>
      </c>
    </row>
    <row r="54" spans="1:9" ht="16.5" x14ac:dyDescent="0.3">
      <c r="A54" s="37"/>
      <c r="B54" s="97" t="s">
        <v>39</v>
      </c>
      <c r="C54" s="15" t="s">
        <v>116</v>
      </c>
      <c r="D54" s="11" t="s">
        <v>114</v>
      </c>
      <c r="E54" s="47">
        <v>3608.2857142857142</v>
      </c>
      <c r="F54" s="70">
        <v>11428.571428571429</v>
      </c>
      <c r="G54" s="21">
        <f t="shared" si="0"/>
        <v>2.1673133264708215</v>
      </c>
      <c r="H54" s="70">
        <v>11105.833333333334</v>
      </c>
      <c r="I54" s="21">
        <f t="shared" si="4"/>
        <v>2.9060232181714898E-2</v>
      </c>
    </row>
    <row r="55" spans="1:9" ht="16.5" x14ac:dyDescent="0.3">
      <c r="A55" s="37"/>
      <c r="B55" s="97" t="s">
        <v>40</v>
      </c>
      <c r="C55" s="15" t="s">
        <v>117</v>
      </c>
      <c r="D55" s="11" t="s">
        <v>114</v>
      </c>
      <c r="E55" s="47">
        <v>2883.75</v>
      </c>
      <c r="F55" s="70">
        <v>6290.833333333333</v>
      </c>
      <c r="G55" s="21">
        <f t="shared" si="0"/>
        <v>1.1814766652217887</v>
      </c>
      <c r="H55" s="70">
        <v>6268.75</v>
      </c>
      <c r="I55" s="21">
        <f t="shared" si="4"/>
        <v>3.522765038218629E-3</v>
      </c>
    </row>
    <row r="56" spans="1:9" ht="16.5" x14ac:dyDescent="0.3">
      <c r="A56" s="37"/>
      <c r="B56" s="97" t="s">
        <v>41</v>
      </c>
      <c r="C56" s="15" t="s">
        <v>118</v>
      </c>
      <c r="D56" s="11" t="s">
        <v>114</v>
      </c>
      <c r="E56" s="47">
        <v>4700</v>
      </c>
      <c r="F56" s="70">
        <v>7138.25</v>
      </c>
      <c r="G56" s="21">
        <f t="shared" si="0"/>
        <v>0.51877659574468082</v>
      </c>
      <c r="H56" s="70">
        <v>7074.333333333333</v>
      </c>
      <c r="I56" s="21">
        <f t="shared" si="4"/>
        <v>9.0350091881449806E-3</v>
      </c>
    </row>
    <row r="57" spans="1:9" ht="16.5" x14ac:dyDescent="0.3">
      <c r="A57" s="37"/>
      <c r="B57" s="97" t="s">
        <v>42</v>
      </c>
      <c r="C57" s="15" t="s">
        <v>198</v>
      </c>
      <c r="D57" s="11" t="s">
        <v>114</v>
      </c>
      <c r="E57" s="47">
        <v>2028</v>
      </c>
      <c r="F57" s="103">
        <v>5239.2857142857147</v>
      </c>
      <c r="G57" s="21">
        <f t="shared" si="0"/>
        <v>1.5834742180896029</v>
      </c>
      <c r="H57" s="103">
        <v>4505</v>
      </c>
      <c r="I57" s="21">
        <f t="shared" si="4"/>
        <v>0.16299349928650714</v>
      </c>
    </row>
    <row r="58" spans="1:9" ht="16.5" customHeight="1" thickBot="1" x14ac:dyDescent="0.35">
      <c r="A58" s="38"/>
      <c r="B58" s="98" t="s">
        <v>43</v>
      </c>
      <c r="C58" s="16" t="s">
        <v>119</v>
      </c>
      <c r="D58" s="12" t="s">
        <v>114</v>
      </c>
      <c r="E58" s="50">
        <v>4151.2</v>
      </c>
      <c r="F58" s="50">
        <v>10478.666666666666</v>
      </c>
      <c r="G58" s="29">
        <f t="shared" si="0"/>
        <v>1.5242500160596133</v>
      </c>
      <c r="H58" s="50">
        <v>10478.666666666666</v>
      </c>
      <c r="I58" s="29">
        <f t="shared" si="4"/>
        <v>0</v>
      </c>
    </row>
    <row r="59" spans="1:9" ht="16.5" x14ac:dyDescent="0.3">
      <c r="A59" s="37"/>
      <c r="B59" s="99" t="s">
        <v>54</v>
      </c>
      <c r="C59" s="14" t="s">
        <v>121</v>
      </c>
      <c r="D59" s="11" t="s">
        <v>120</v>
      </c>
      <c r="E59" s="43">
        <v>4449.666666666667</v>
      </c>
      <c r="F59" s="68">
        <v>9241.1111111111113</v>
      </c>
      <c r="G59" s="21">
        <f t="shared" si="0"/>
        <v>1.0768097485454591</v>
      </c>
      <c r="H59" s="68">
        <v>9163.3333333333339</v>
      </c>
      <c r="I59" s="21">
        <f t="shared" si="4"/>
        <v>8.4879350066690475E-3</v>
      </c>
    </row>
    <row r="60" spans="1:9" ht="16.5" x14ac:dyDescent="0.3">
      <c r="A60" s="37"/>
      <c r="B60" s="97" t="s">
        <v>55</v>
      </c>
      <c r="C60" s="15" t="s">
        <v>122</v>
      </c>
      <c r="D60" s="13" t="s">
        <v>120</v>
      </c>
      <c r="E60" s="47">
        <v>4822.5</v>
      </c>
      <c r="F60" s="70">
        <v>10988.888888888889</v>
      </c>
      <c r="G60" s="21">
        <f t="shared" si="0"/>
        <v>1.2786705834917342</v>
      </c>
      <c r="H60" s="70">
        <v>10988.888888888889</v>
      </c>
      <c r="I60" s="21">
        <f t="shared" si="4"/>
        <v>0</v>
      </c>
    </row>
    <row r="61" spans="1:9" ht="16.5" customHeight="1" thickBot="1" x14ac:dyDescent="0.35">
      <c r="A61" s="38"/>
      <c r="B61" s="98" t="s">
        <v>56</v>
      </c>
      <c r="C61" s="16" t="s">
        <v>123</v>
      </c>
      <c r="D61" s="12" t="s">
        <v>120</v>
      </c>
      <c r="E61" s="50">
        <v>21528.63095238095</v>
      </c>
      <c r="F61" s="73">
        <v>49803.333333333336</v>
      </c>
      <c r="G61" s="29">
        <f t="shared" si="0"/>
        <v>1.3133534800003321</v>
      </c>
      <c r="H61" s="73">
        <v>47730</v>
      </c>
      <c r="I61" s="29">
        <f t="shared" si="4"/>
        <v>4.3438787624834184E-2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41"/>
      <c r="F62" s="52"/>
      <c r="G62" s="41"/>
      <c r="H62" s="52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43">
        <v>6410.166666666667</v>
      </c>
      <c r="F63" s="54">
        <v>16206</v>
      </c>
      <c r="G63" s="21">
        <f t="shared" si="0"/>
        <v>1.5281713943995214</v>
      </c>
      <c r="H63" s="54">
        <v>16191</v>
      </c>
      <c r="I63" s="21">
        <f t="shared" ref="I63:I74" si="5">(F63-H63)/H63</f>
        <v>9.2644061515656843E-4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47">
        <v>46526.857142857138</v>
      </c>
      <c r="F64" s="46">
        <v>52274</v>
      </c>
      <c r="G64" s="21">
        <f t="shared" si="0"/>
        <v>0.12352312642774693</v>
      </c>
      <c r="H64" s="46">
        <v>52740.5</v>
      </c>
      <c r="I64" s="21">
        <f t="shared" si="5"/>
        <v>-8.845194869218153E-3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47">
        <v>10700</v>
      </c>
      <c r="F65" s="46">
        <v>28325.375</v>
      </c>
      <c r="G65" s="21">
        <f t="shared" si="0"/>
        <v>1.6472313084112149</v>
      </c>
      <c r="H65" s="46">
        <v>28325.375</v>
      </c>
      <c r="I65" s="21">
        <f t="shared" si="5"/>
        <v>0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47">
        <v>7579</v>
      </c>
      <c r="F66" s="46">
        <v>16306.428571428571</v>
      </c>
      <c r="G66" s="21">
        <f t="shared" si="0"/>
        <v>1.1515277175654532</v>
      </c>
      <c r="H66" s="46">
        <v>15411.875</v>
      </c>
      <c r="I66" s="21">
        <f t="shared" si="5"/>
        <v>5.8043136959556881E-2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47">
        <v>3737.3333333333335</v>
      </c>
      <c r="F67" s="46">
        <v>9663.75</v>
      </c>
      <c r="G67" s="21">
        <f t="shared" si="0"/>
        <v>1.58573403496254</v>
      </c>
      <c r="H67" s="46">
        <v>8981</v>
      </c>
      <c r="I67" s="21">
        <f t="shared" si="5"/>
        <v>7.6021601158000218E-2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50">
        <v>3016</v>
      </c>
      <c r="F68" s="58">
        <v>7981.25</v>
      </c>
      <c r="G68" s="31">
        <f t="shared" si="0"/>
        <v>1.6463030503978779</v>
      </c>
      <c r="H68" s="58">
        <v>8190</v>
      </c>
      <c r="I68" s="31">
        <f t="shared" si="5"/>
        <v>-2.5488400488400488E-2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41"/>
      <c r="F69" s="52"/>
      <c r="G69" s="52"/>
      <c r="H69" s="52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43">
        <v>3868.5</v>
      </c>
      <c r="F70" s="43">
        <v>7706.625</v>
      </c>
      <c r="G70" s="21">
        <f t="shared" si="0"/>
        <v>0.99214811942613412</v>
      </c>
      <c r="H70" s="43">
        <v>7706.625</v>
      </c>
      <c r="I70" s="21">
        <f t="shared" si="5"/>
        <v>0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47">
        <v>2742.25</v>
      </c>
      <c r="F71" s="47">
        <v>5360.4285714285716</v>
      </c>
      <c r="G71" s="21">
        <f t="shared" si="0"/>
        <v>0.95475560996574771</v>
      </c>
      <c r="H71" s="47">
        <v>5095.4285714285716</v>
      </c>
      <c r="I71" s="21">
        <f t="shared" si="5"/>
        <v>5.200740159246383E-2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47">
        <v>1313.125</v>
      </c>
      <c r="F72" s="47">
        <v>2033.3333333333333</v>
      </c>
      <c r="G72" s="21">
        <f t="shared" si="0"/>
        <v>0.54846898302395675</v>
      </c>
      <c r="H72" s="47">
        <v>2033.3333333333333</v>
      </c>
      <c r="I72" s="21">
        <f t="shared" si="5"/>
        <v>0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47">
        <v>2284.1269841269841</v>
      </c>
      <c r="F73" s="47">
        <v>4365.833333333333</v>
      </c>
      <c r="G73" s="21">
        <f t="shared" si="0"/>
        <v>0.91137943015983314</v>
      </c>
      <c r="H73" s="47">
        <v>4160</v>
      </c>
      <c r="I73" s="21">
        <f t="shared" si="5"/>
        <v>4.9479166666666595E-2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50">
        <v>1620.6111111111113</v>
      </c>
      <c r="F74" s="50">
        <v>3971.1111111111113</v>
      </c>
      <c r="G74" s="21">
        <f t="shared" si="0"/>
        <v>1.4503788008638714</v>
      </c>
      <c r="H74" s="50">
        <v>3960.5555555555557</v>
      </c>
      <c r="I74" s="21">
        <f t="shared" si="5"/>
        <v>2.665170430635458E-3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41"/>
      <c r="F75" s="52"/>
      <c r="G75" s="52"/>
      <c r="H75" s="52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43">
        <v>1458.3333333333333</v>
      </c>
      <c r="F76" s="43">
        <v>3321.6666666666665</v>
      </c>
      <c r="G76" s="22">
        <f t="shared" si="0"/>
        <v>1.2777142857142858</v>
      </c>
      <c r="H76" s="43">
        <v>3321.6666666666665</v>
      </c>
      <c r="I76" s="22">
        <f t="shared" ref="I76:I82" si="6">(F76-H76)/H76</f>
        <v>0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47">
        <v>1182.037037037037</v>
      </c>
      <c r="F77" s="32">
        <v>2975</v>
      </c>
      <c r="G77" s="21">
        <f t="shared" si="0"/>
        <v>1.5168416105279652</v>
      </c>
      <c r="H77" s="32">
        <v>2725.3125</v>
      </c>
      <c r="I77" s="21">
        <f t="shared" si="6"/>
        <v>9.1617933723196876E-2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47">
        <v>919.03703703703707</v>
      </c>
      <c r="F78" s="47">
        <v>1458.8333333333333</v>
      </c>
      <c r="G78" s="21">
        <f t="shared" si="0"/>
        <v>0.58734988313049075</v>
      </c>
      <c r="H78" s="47">
        <v>1458.8333333333333</v>
      </c>
      <c r="I78" s="21">
        <f t="shared" si="6"/>
        <v>0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47">
        <v>1504.4666666666665</v>
      </c>
      <c r="F79" s="47">
        <v>2655.3333333333335</v>
      </c>
      <c r="G79" s="21">
        <f t="shared" si="0"/>
        <v>0.76496654406877329</v>
      </c>
      <c r="H79" s="47">
        <v>2655.3333333333335</v>
      </c>
      <c r="I79" s="21">
        <f t="shared" si="6"/>
        <v>0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61">
        <v>1932.9666666666665</v>
      </c>
      <c r="F80" s="61">
        <v>3303.5</v>
      </c>
      <c r="G80" s="21">
        <f t="shared" si="0"/>
        <v>0.7090310231250756</v>
      </c>
      <c r="H80" s="61">
        <v>2890.25</v>
      </c>
      <c r="I80" s="21">
        <f t="shared" si="6"/>
        <v>0.1429807110111582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61">
        <v>8899.3333333333339</v>
      </c>
      <c r="F81" s="61">
        <v>9999</v>
      </c>
      <c r="G81" s="21">
        <f>(F81-E81)/E81</f>
        <v>0.1235673084126151</v>
      </c>
      <c r="H81" s="61">
        <v>9999</v>
      </c>
      <c r="I81" s="21">
        <f t="shared" si="6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50">
        <v>3922.9666666666672</v>
      </c>
      <c r="F82" s="50">
        <v>6134.7777777777774</v>
      </c>
      <c r="G82" s="23">
        <f>(F82-E82)/E82</f>
        <v>0.56381083477073723</v>
      </c>
      <c r="H82" s="50">
        <v>6071.4444444444443</v>
      </c>
      <c r="I82" s="23">
        <f t="shared" si="6"/>
        <v>1.0431345277528637E-2</v>
      </c>
    </row>
    <row r="83" spans="1:9" x14ac:dyDescent="0.25">
      <c r="E83"/>
      <c r="F83"/>
      <c r="H83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tabSelected="1" topLeftCell="B22" zoomScaleNormal="100" workbookViewId="0">
      <selection activeCell="D42" sqref="D42"/>
    </sheetView>
  </sheetViews>
  <sheetFormatPr defaultRowHeight="15" x14ac:dyDescent="0.25"/>
  <cols>
    <col min="1" max="1" width="27.625" style="9" customWidth="1"/>
    <col min="2" max="2" width="5.125" style="9" bestFit="1" customWidth="1"/>
    <col min="3" max="3" width="19.375" customWidth="1"/>
    <col min="4" max="4" width="16.125" bestFit="1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1.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62" t="s">
        <v>201</v>
      </c>
      <c r="B9" s="162"/>
      <c r="C9" s="162"/>
      <c r="D9" s="162"/>
      <c r="E9" s="162"/>
      <c r="F9" s="162"/>
      <c r="G9" s="162"/>
      <c r="H9" s="162"/>
      <c r="I9" s="162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163" t="s">
        <v>3</v>
      </c>
      <c r="B13" s="169"/>
      <c r="C13" s="188" t="s">
        <v>0</v>
      </c>
      <c r="D13" s="190" t="s">
        <v>23</v>
      </c>
      <c r="E13" s="165" t="s">
        <v>217</v>
      </c>
      <c r="F13" s="182" t="s">
        <v>224</v>
      </c>
      <c r="G13" s="165" t="s">
        <v>197</v>
      </c>
      <c r="H13" s="182" t="s">
        <v>220</v>
      </c>
      <c r="I13" s="165" t="s">
        <v>187</v>
      </c>
    </row>
    <row r="14" spans="1:9" ht="38.25" customHeight="1" thickBot="1" x14ac:dyDescent="0.25">
      <c r="A14" s="164"/>
      <c r="B14" s="170"/>
      <c r="C14" s="189"/>
      <c r="D14" s="191"/>
      <c r="E14" s="166"/>
      <c r="F14" s="183"/>
      <c r="G14" s="184"/>
      <c r="H14" s="183"/>
      <c r="I14" s="184"/>
    </row>
    <row r="15" spans="1:9" ht="17.25" customHeight="1" thickBot="1" x14ac:dyDescent="0.3">
      <c r="A15" s="33" t="s">
        <v>24</v>
      </c>
      <c r="B15" s="27" t="s">
        <v>22</v>
      </c>
      <c r="C15" s="131"/>
      <c r="D15" s="6"/>
      <c r="E15" s="30"/>
      <c r="F15" s="7"/>
      <c r="G15" s="7"/>
      <c r="H15" s="7"/>
      <c r="I15" s="8"/>
    </row>
    <row r="16" spans="1:9" ht="15.75" customHeight="1" x14ac:dyDescent="0.3">
      <c r="A16" s="33"/>
      <c r="B16" s="40" t="s">
        <v>17</v>
      </c>
      <c r="C16" s="14" t="s">
        <v>97</v>
      </c>
      <c r="D16" s="11" t="s">
        <v>161</v>
      </c>
      <c r="E16" s="42">
        <v>992.4666666666667</v>
      </c>
      <c r="F16" s="42">
        <v>1271.2750000000001</v>
      </c>
      <c r="G16" s="21">
        <f>(F16-E16)/E16</f>
        <v>0.28092463222946201</v>
      </c>
      <c r="H16" s="42">
        <v>1483.4</v>
      </c>
      <c r="I16" s="21">
        <f>(F16-H16)/H16</f>
        <v>-0.14299919104759337</v>
      </c>
    </row>
    <row r="17" spans="1:9" ht="16.5" x14ac:dyDescent="0.3">
      <c r="A17" s="37"/>
      <c r="B17" s="34" t="s">
        <v>13</v>
      </c>
      <c r="C17" s="15" t="s">
        <v>93</v>
      </c>
      <c r="D17" s="11" t="s">
        <v>81</v>
      </c>
      <c r="E17" s="46">
        <v>511.98333333333335</v>
      </c>
      <c r="F17" s="46">
        <v>462.16666666666663</v>
      </c>
      <c r="G17" s="21">
        <f>(F17-E17)/E17</f>
        <v>-9.7301344444806245E-2</v>
      </c>
      <c r="H17" s="46">
        <v>528.33333333333337</v>
      </c>
      <c r="I17" s="21">
        <f>(F17-H17)/H17</f>
        <v>-0.12523659305993703</v>
      </c>
    </row>
    <row r="18" spans="1:9" ht="16.5" x14ac:dyDescent="0.3">
      <c r="A18" s="37"/>
      <c r="B18" s="34" t="s">
        <v>14</v>
      </c>
      <c r="C18" s="15" t="s">
        <v>94</v>
      </c>
      <c r="D18" s="11" t="s">
        <v>81</v>
      </c>
      <c r="E18" s="46">
        <v>517.4</v>
      </c>
      <c r="F18" s="46">
        <v>464.15</v>
      </c>
      <c r="G18" s="21">
        <f>(F18-E18)/E18</f>
        <v>-0.10291843834557403</v>
      </c>
      <c r="H18" s="46">
        <v>529.31700000000001</v>
      </c>
      <c r="I18" s="21">
        <f>(F18-H18)/H18</f>
        <v>-0.1231152598537361</v>
      </c>
    </row>
    <row r="19" spans="1:9" ht="16.5" x14ac:dyDescent="0.3">
      <c r="A19" s="37"/>
      <c r="B19" s="34" t="s">
        <v>16</v>
      </c>
      <c r="C19" s="15" t="s">
        <v>96</v>
      </c>
      <c r="D19" s="11" t="s">
        <v>81</v>
      </c>
      <c r="E19" s="46">
        <v>472.4</v>
      </c>
      <c r="F19" s="46">
        <v>487.77777777777777</v>
      </c>
      <c r="G19" s="21">
        <f>(F19-E19)/E19</f>
        <v>3.2552450842035972E-2</v>
      </c>
      <c r="H19" s="46">
        <v>532.36144444444449</v>
      </c>
      <c r="I19" s="21">
        <f>(F19-H19)/H19</f>
        <v>-8.3746986435489931E-2</v>
      </c>
    </row>
    <row r="20" spans="1:9" ht="16.5" x14ac:dyDescent="0.3">
      <c r="A20" s="37"/>
      <c r="B20" s="34" t="s">
        <v>12</v>
      </c>
      <c r="C20" s="15" t="s">
        <v>92</v>
      </c>
      <c r="D20" s="11" t="s">
        <v>81</v>
      </c>
      <c r="E20" s="46">
        <v>455.52500000000003</v>
      </c>
      <c r="F20" s="46">
        <v>476.4</v>
      </c>
      <c r="G20" s="21">
        <f>(F20-E20)/E20</f>
        <v>4.5826244443224723E-2</v>
      </c>
      <c r="H20" s="46">
        <v>495.15</v>
      </c>
      <c r="I20" s="21">
        <f>(F20-H20)/H20</f>
        <v>-3.7867312935474101E-2</v>
      </c>
    </row>
    <row r="21" spans="1:9" ht="16.5" x14ac:dyDescent="0.3">
      <c r="A21" s="37"/>
      <c r="B21" s="34" t="s">
        <v>11</v>
      </c>
      <c r="C21" s="15" t="s">
        <v>91</v>
      </c>
      <c r="D21" s="11" t="s">
        <v>81</v>
      </c>
      <c r="E21" s="46">
        <v>406.56666666666672</v>
      </c>
      <c r="F21" s="46">
        <v>400.65</v>
      </c>
      <c r="G21" s="21">
        <f>(F21-E21)/E21</f>
        <v>-1.4552758875133414E-2</v>
      </c>
      <c r="H21" s="46">
        <v>413.16600000000005</v>
      </c>
      <c r="I21" s="21">
        <f>(F21-H21)/H21</f>
        <v>-3.0292908903443348E-2</v>
      </c>
    </row>
    <row r="22" spans="1:9" ht="16.5" x14ac:dyDescent="0.3">
      <c r="A22" s="37"/>
      <c r="B22" s="34" t="s">
        <v>18</v>
      </c>
      <c r="C22" s="15" t="s">
        <v>98</v>
      </c>
      <c r="D22" s="11" t="s">
        <v>83</v>
      </c>
      <c r="E22" s="46">
        <v>1348.3083333333334</v>
      </c>
      <c r="F22" s="46">
        <v>2566.0111111111109</v>
      </c>
      <c r="G22" s="21">
        <f>(F22-E22)/E22</f>
        <v>0.90313376226588438</v>
      </c>
      <c r="H22" s="46">
        <v>2637.7361111111113</v>
      </c>
      <c r="I22" s="21">
        <f>(F22-H22)/H22</f>
        <v>-2.7191878557475242E-2</v>
      </c>
    </row>
    <row r="23" spans="1:9" ht="16.5" x14ac:dyDescent="0.3">
      <c r="A23" s="37"/>
      <c r="B23" s="34" t="s">
        <v>6</v>
      </c>
      <c r="C23" s="15" t="s">
        <v>86</v>
      </c>
      <c r="D23" s="13" t="s">
        <v>161</v>
      </c>
      <c r="E23" s="46">
        <v>1276.1833333333334</v>
      </c>
      <c r="F23" s="46">
        <v>1579.3</v>
      </c>
      <c r="G23" s="21">
        <f>(F23-E23)/E23</f>
        <v>0.23751812043724116</v>
      </c>
      <c r="H23" s="46">
        <v>1602.6333333333332</v>
      </c>
      <c r="I23" s="21">
        <f>(F23-H23)/H23</f>
        <v>-1.4559371035171234E-2</v>
      </c>
    </row>
    <row r="24" spans="1:9" ht="16.5" x14ac:dyDescent="0.3">
      <c r="A24" s="37"/>
      <c r="B24" s="34" t="s">
        <v>5</v>
      </c>
      <c r="C24" s="15" t="s">
        <v>85</v>
      </c>
      <c r="D24" s="13" t="s">
        <v>161</v>
      </c>
      <c r="E24" s="46">
        <v>1281.8666666666668</v>
      </c>
      <c r="F24" s="46">
        <v>1859.8222222222221</v>
      </c>
      <c r="G24" s="21">
        <f>(F24-E24)/E24</f>
        <v>0.45087025865057878</v>
      </c>
      <c r="H24" s="46">
        <v>1856.9444444444443</v>
      </c>
      <c r="I24" s="21">
        <f>(F24-H24)/H24</f>
        <v>1.5497382198952662E-3</v>
      </c>
    </row>
    <row r="25" spans="1:9" ht="16.5" x14ac:dyDescent="0.3">
      <c r="A25" s="37"/>
      <c r="B25" s="34" t="s">
        <v>19</v>
      </c>
      <c r="C25" s="15" t="s">
        <v>99</v>
      </c>
      <c r="D25" s="13" t="s">
        <v>161</v>
      </c>
      <c r="E25" s="46">
        <v>1038.1833333333334</v>
      </c>
      <c r="F25" s="46">
        <v>1639.1999999999998</v>
      </c>
      <c r="G25" s="21">
        <f>(F25-E25)/E25</f>
        <v>0.57891188133117122</v>
      </c>
      <c r="H25" s="46">
        <v>1595.9499999999998</v>
      </c>
      <c r="I25" s="21">
        <f>(F25-H25)/H25</f>
        <v>2.7099846486418749E-2</v>
      </c>
    </row>
    <row r="26" spans="1:9" ht="16.5" x14ac:dyDescent="0.3">
      <c r="A26" s="37"/>
      <c r="B26" s="34" t="s">
        <v>9</v>
      </c>
      <c r="C26" s="15" t="s">
        <v>88</v>
      </c>
      <c r="D26" s="13" t="s">
        <v>161</v>
      </c>
      <c r="E26" s="46">
        <v>1234.7833333333333</v>
      </c>
      <c r="F26" s="46">
        <v>1577.1</v>
      </c>
      <c r="G26" s="21">
        <f>(F26-E26)/E26</f>
        <v>0.27722812369241562</v>
      </c>
      <c r="H26" s="46">
        <v>1524.05</v>
      </c>
      <c r="I26" s="21">
        <f>(F26-H26)/H26</f>
        <v>3.4808569272661627E-2</v>
      </c>
    </row>
    <row r="27" spans="1:9" ht="16.5" x14ac:dyDescent="0.3">
      <c r="A27" s="37"/>
      <c r="B27" s="34" t="s">
        <v>7</v>
      </c>
      <c r="C27" s="15" t="s">
        <v>87</v>
      </c>
      <c r="D27" s="13" t="s">
        <v>161</v>
      </c>
      <c r="E27" s="46">
        <v>842.13333333333333</v>
      </c>
      <c r="F27" s="46">
        <v>838.25</v>
      </c>
      <c r="G27" s="21">
        <f>(F27-E27)/E27</f>
        <v>-4.6113046231792184E-3</v>
      </c>
      <c r="H27" s="46">
        <v>798</v>
      </c>
      <c r="I27" s="21">
        <f>(F27-H27)/H27</f>
        <v>5.0438596491228067E-2</v>
      </c>
    </row>
    <row r="28" spans="1:9" ht="16.5" x14ac:dyDescent="0.3">
      <c r="A28" s="37"/>
      <c r="B28" s="34" t="s">
        <v>10</v>
      </c>
      <c r="C28" s="15" t="s">
        <v>90</v>
      </c>
      <c r="D28" s="13" t="s">
        <v>161</v>
      </c>
      <c r="E28" s="46">
        <v>1463.3333333333333</v>
      </c>
      <c r="F28" s="46">
        <v>1583.1999999999998</v>
      </c>
      <c r="G28" s="21">
        <f>(F28-E28)/E28</f>
        <v>8.191343963553524E-2</v>
      </c>
      <c r="H28" s="46">
        <v>1443.0222222222221</v>
      </c>
      <c r="I28" s="21">
        <f>(F28-H28)/H28</f>
        <v>9.7141801158063271E-2</v>
      </c>
    </row>
    <row r="29" spans="1:9" ht="17.25" thickBot="1" x14ac:dyDescent="0.35">
      <c r="A29" s="38"/>
      <c r="B29" s="34" t="s">
        <v>8</v>
      </c>
      <c r="C29" s="15" t="s">
        <v>89</v>
      </c>
      <c r="D29" s="13" t="s">
        <v>161</v>
      </c>
      <c r="E29" s="46">
        <v>2549.4666666666672</v>
      </c>
      <c r="F29" s="46">
        <v>4342.3999999999996</v>
      </c>
      <c r="G29" s="21">
        <f>(F29-E29)/E29</f>
        <v>0.70325819779300203</v>
      </c>
      <c r="H29" s="46">
        <v>3891.1</v>
      </c>
      <c r="I29" s="21">
        <f>(F29-H29)/H29</f>
        <v>0.11598262702063677</v>
      </c>
    </row>
    <row r="30" spans="1:9" ht="16.5" x14ac:dyDescent="0.3">
      <c r="A30" s="37"/>
      <c r="B30" s="34" t="s">
        <v>15</v>
      </c>
      <c r="C30" s="15" t="s">
        <v>95</v>
      </c>
      <c r="D30" s="13" t="s">
        <v>82</v>
      </c>
      <c r="E30" s="46">
        <v>1224.3416666666667</v>
      </c>
      <c r="F30" s="46">
        <v>1286.1500000000001</v>
      </c>
      <c r="G30" s="21">
        <f>(F30-E30)/E30</f>
        <v>5.0482912585675346E-2</v>
      </c>
      <c r="H30" s="46">
        <v>1114.55</v>
      </c>
      <c r="I30" s="21">
        <f>(F30-H30)/H30</f>
        <v>0.15396348302005305</v>
      </c>
    </row>
    <row r="31" spans="1:9" ht="17.25" thickBot="1" x14ac:dyDescent="0.35">
      <c r="A31" s="38"/>
      <c r="B31" s="36" t="s">
        <v>4</v>
      </c>
      <c r="C31" s="16" t="s">
        <v>84</v>
      </c>
      <c r="D31" s="12" t="s">
        <v>161</v>
      </c>
      <c r="E31" s="49">
        <v>1190.8</v>
      </c>
      <c r="F31" s="49">
        <v>2581.5</v>
      </c>
      <c r="G31" s="23">
        <f>(F31-E31)/E31</f>
        <v>1.1678703392677192</v>
      </c>
      <c r="H31" s="49">
        <v>1524.9</v>
      </c>
      <c r="I31" s="23">
        <f>(F31-H31)/H31</f>
        <v>0.69289789494393061</v>
      </c>
    </row>
    <row r="32" spans="1:9" ht="15.75" customHeight="1" thickBot="1" x14ac:dyDescent="0.25">
      <c r="A32" s="175" t="s">
        <v>188</v>
      </c>
      <c r="B32" s="176"/>
      <c r="C32" s="176"/>
      <c r="D32" s="177"/>
      <c r="E32" s="104">
        <f>SUM(E16:E31)</f>
        <v>16805.741666666669</v>
      </c>
      <c r="F32" s="105">
        <f>SUM(F16:F31)</f>
        <v>23415.352777777778</v>
      </c>
      <c r="G32" s="106">
        <f t="shared" ref="G32" si="0">(F32-E32)/E32</f>
        <v>0.39329481805738664</v>
      </c>
      <c r="H32" s="105">
        <f>SUM(H16:H31)</f>
        <v>21970.613888888889</v>
      </c>
      <c r="I32" s="109">
        <f t="shared" ref="I32" si="1">(F32-H32)/H32</f>
        <v>6.5757784292933719E-2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39" t="s">
        <v>26</v>
      </c>
      <c r="C34" s="18" t="s">
        <v>100</v>
      </c>
      <c r="D34" s="20" t="s">
        <v>161</v>
      </c>
      <c r="E34" s="54">
        <v>2296.7916666666665</v>
      </c>
      <c r="F34" s="54">
        <v>4244.3333333333339</v>
      </c>
      <c r="G34" s="21">
        <f>(F34-E34)/E34</f>
        <v>0.84794006131741784</v>
      </c>
      <c r="H34" s="54">
        <v>4625.8999999999996</v>
      </c>
      <c r="I34" s="21">
        <f>(F34-H34)/H34</f>
        <v>-8.2484849794994639E-2</v>
      </c>
    </row>
    <row r="35" spans="1:9" ht="16.5" x14ac:dyDescent="0.3">
      <c r="A35" s="37"/>
      <c r="B35" s="34" t="s">
        <v>27</v>
      </c>
      <c r="C35" s="15" t="s">
        <v>101</v>
      </c>
      <c r="D35" s="11" t="s">
        <v>161</v>
      </c>
      <c r="E35" s="46">
        <v>2181.4583333333335</v>
      </c>
      <c r="F35" s="46">
        <v>5010.2916666666661</v>
      </c>
      <c r="G35" s="21">
        <f>(F35-E35)/E35</f>
        <v>1.2967624868684935</v>
      </c>
      <c r="H35" s="46">
        <v>5349.8888888888887</v>
      </c>
      <c r="I35" s="21">
        <f>(F35-H35)/H35</f>
        <v>-6.3477434630002771E-2</v>
      </c>
    </row>
    <row r="36" spans="1:9" ht="16.5" x14ac:dyDescent="0.3">
      <c r="A36" s="37"/>
      <c r="B36" s="39" t="s">
        <v>29</v>
      </c>
      <c r="C36" s="15" t="s">
        <v>103</v>
      </c>
      <c r="D36" s="11" t="s">
        <v>161</v>
      </c>
      <c r="E36" s="46">
        <v>1439.3472222222222</v>
      </c>
      <c r="F36" s="46">
        <v>2180.5</v>
      </c>
      <c r="G36" s="21">
        <f>(F36-E36)/E36</f>
        <v>0.51492285275925631</v>
      </c>
      <c r="H36" s="46">
        <v>2244.5</v>
      </c>
      <c r="I36" s="21">
        <f>(F36-H36)/H36</f>
        <v>-2.8514145689463134E-2</v>
      </c>
    </row>
    <row r="37" spans="1:9" ht="16.5" x14ac:dyDescent="0.3">
      <c r="A37" s="37"/>
      <c r="B37" s="34" t="s">
        <v>28</v>
      </c>
      <c r="C37" s="15" t="s">
        <v>102</v>
      </c>
      <c r="D37" s="11" t="s">
        <v>161</v>
      </c>
      <c r="E37" s="46">
        <v>1850.832142857143</v>
      </c>
      <c r="F37" s="46">
        <v>3235.4444444444443</v>
      </c>
      <c r="G37" s="21">
        <f>(F37-E37)/E37</f>
        <v>0.74810258019933951</v>
      </c>
      <c r="H37" s="46">
        <v>3064.6111111111113</v>
      </c>
      <c r="I37" s="21">
        <f>(F37-H37)/H37</f>
        <v>5.574388630059994E-2</v>
      </c>
    </row>
    <row r="38" spans="1:9" ht="17.25" thickBot="1" x14ac:dyDescent="0.35">
      <c r="A38" s="38"/>
      <c r="B38" s="39" t="s">
        <v>30</v>
      </c>
      <c r="C38" s="15" t="s">
        <v>104</v>
      </c>
      <c r="D38" s="24" t="s">
        <v>161</v>
      </c>
      <c r="E38" s="49">
        <v>1309.0999999999999</v>
      </c>
      <c r="F38" s="49">
        <v>3147.4</v>
      </c>
      <c r="G38" s="23">
        <f>(F38-E38)/E38</f>
        <v>1.4042471927278286</v>
      </c>
      <c r="H38" s="49">
        <v>2914.1</v>
      </c>
      <c r="I38" s="23">
        <f>(F38-H38)/H38</f>
        <v>8.005902336913634E-2</v>
      </c>
    </row>
    <row r="39" spans="1:9" ht="15.75" customHeight="1" thickBot="1" x14ac:dyDescent="0.25">
      <c r="A39" s="175" t="s">
        <v>189</v>
      </c>
      <c r="B39" s="176"/>
      <c r="C39" s="176"/>
      <c r="D39" s="177"/>
      <c r="E39" s="86">
        <f>SUM(E34:E38)</f>
        <v>9077.5293650793665</v>
      </c>
      <c r="F39" s="107">
        <f>SUM(F34:F38)</f>
        <v>17817.969444444447</v>
      </c>
      <c r="G39" s="108">
        <f t="shared" ref="G39" si="2">(F39-E39)/E39</f>
        <v>0.9628655251713043</v>
      </c>
      <c r="H39" s="107">
        <f>SUM(H34:H38)</f>
        <v>18199</v>
      </c>
      <c r="I39" s="109">
        <f t="shared" ref="I39" si="3">(F39-H39)/H39</f>
        <v>-2.0936895189601259E-2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40" t="s">
        <v>34</v>
      </c>
      <c r="C41" s="15" t="s">
        <v>154</v>
      </c>
      <c r="D41" s="20" t="s">
        <v>161</v>
      </c>
      <c r="E41" s="46">
        <v>5992.9833333333336</v>
      </c>
      <c r="F41" s="46">
        <v>6340</v>
      </c>
      <c r="G41" s="21">
        <f>(F41-E41)/E41</f>
        <v>5.7903826419229108E-2</v>
      </c>
      <c r="H41" s="46">
        <v>6610</v>
      </c>
      <c r="I41" s="21">
        <f>(F41-H41)/H41</f>
        <v>-4.084720121028744E-2</v>
      </c>
    </row>
    <row r="42" spans="1:9" ht="16.5" x14ac:dyDescent="0.3">
      <c r="A42" s="37"/>
      <c r="B42" s="34" t="s">
        <v>36</v>
      </c>
      <c r="C42" s="15" t="s">
        <v>153</v>
      </c>
      <c r="D42" s="11" t="s">
        <v>225</v>
      </c>
      <c r="E42" s="46">
        <v>13051.388888888891</v>
      </c>
      <c r="F42" s="46">
        <v>18095</v>
      </c>
      <c r="G42" s="21">
        <f>(F42-E42)/E42</f>
        <v>0.38644248164307743</v>
      </c>
      <c r="H42" s="46">
        <v>18695</v>
      </c>
      <c r="I42" s="21">
        <f>(F42-H42)/H42</f>
        <v>-3.2094142818935543E-2</v>
      </c>
    </row>
    <row r="43" spans="1:9" ht="16.5" x14ac:dyDescent="0.3">
      <c r="A43" s="37"/>
      <c r="B43" s="39" t="s">
        <v>35</v>
      </c>
      <c r="C43" s="15" t="s">
        <v>152</v>
      </c>
      <c r="D43" s="11" t="s">
        <v>161</v>
      </c>
      <c r="E43" s="57">
        <v>9976</v>
      </c>
      <c r="F43" s="57">
        <v>19000</v>
      </c>
      <c r="G43" s="21">
        <f>(F43-E43)/E43</f>
        <v>0.90457097032878908</v>
      </c>
      <c r="H43" s="57">
        <v>19000</v>
      </c>
      <c r="I43" s="21">
        <f>(F43-H43)/H43</f>
        <v>0</v>
      </c>
    </row>
    <row r="44" spans="1:9" ht="16.5" x14ac:dyDescent="0.3">
      <c r="A44" s="37"/>
      <c r="B44" s="34" t="s">
        <v>31</v>
      </c>
      <c r="C44" s="15" t="s">
        <v>105</v>
      </c>
      <c r="D44" s="11" t="s">
        <v>161</v>
      </c>
      <c r="E44" s="47">
        <v>25834.37777777778</v>
      </c>
      <c r="F44" s="47">
        <v>49028.458333333328</v>
      </c>
      <c r="G44" s="21">
        <f>(F44-E44)/E44</f>
        <v>0.89779907823081528</v>
      </c>
      <c r="H44" s="47">
        <v>47271.513888888891</v>
      </c>
      <c r="I44" s="21">
        <f>(F44-H44)/H44</f>
        <v>3.7167086473560255E-2</v>
      </c>
    </row>
    <row r="45" spans="1:9" ht="16.5" x14ac:dyDescent="0.3">
      <c r="A45" s="37"/>
      <c r="B45" s="34" t="s">
        <v>33</v>
      </c>
      <c r="C45" s="15" t="s">
        <v>107</v>
      </c>
      <c r="D45" s="11" t="s">
        <v>161</v>
      </c>
      <c r="E45" s="47">
        <v>11150.166666666666</v>
      </c>
      <c r="F45" s="47">
        <v>29296.625</v>
      </c>
      <c r="G45" s="21">
        <f>(F45-E45)/E45</f>
        <v>1.6274607255496931</v>
      </c>
      <c r="H45" s="47">
        <v>26666</v>
      </c>
      <c r="I45" s="21">
        <f>(F45-H45)/H45</f>
        <v>9.865090377259432E-2</v>
      </c>
    </row>
    <row r="46" spans="1:9" ht="16.5" customHeight="1" thickBot="1" x14ac:dyDescent="0.35">
      <c r="A46" s="38"/>
      <c r="B46" s="34" t="s">
        <v>32</v>
      </c>
      <c r="C46" s="15" t="s">
        <v>106</v>
      </c>
      <c r="D46" s="24" t="s">
        <v>161</v>
      </c>
      <c r="E46" s="50">
        <v>15383.559259259258</v>
      </c>
      <c r="F46" s="50">
        <v>34540.224999999999</v>
      </c>
      <c r="G46" s="31">
        <f>(F46-E46)/E46</f>
        <v>1.245268758542369</v>
      </c>
      <c r="H46" s="50">
        <v>30197.55</v>
      </c>
      <c r="I46" s="31">
        <f>(F46-H46)/H46</f>
        <v>0.14380885204263258</v>
      </c>
    </row>
    <row r="47" spans="1:9" ht="15.75" customHeight="1" thickBot="1" x14ac:dyDescent="0.25">
      <c r="A47" s="175" t="s">
        <v>190</v>
      </c>
      <c r="B47" s="176"/>
      <c r="C47" s="176"/>
      <c r="D47" s="177"/>
      <c r="E47" s="86">
        <f>SUM(E41:E46)</f>
        <v>81388.47592592593</v>
      </c>
      <c r="F47" s="86">
        <f>SUM(F41:F46)</f>
        <v>156300.30833333332</v>
      </c>
      <c r="G47" s="108">
        <f t="shared" ref="G47" si="4">(F47-E47)/E47</f>
        <v>0.92042308883615009</v>
      </c>
      <c r="H47" s="107">
        <f>SUM(H41:H46)</f>
        <v>148440.06388888889</v>
      </c>
      <c r="I47" s="109">
        <f t="shared" ref="I47" si="5">(F47-H47)/H47</f>
        <v>5.2952311111426197E-2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34" t="s">
        <v>45</v>
      </c>
      <c r="C49" s="15" t="s">
        <v>109</v>
      </c>
      <c r="D49" s="20" t="s">
        <v>108</v>
      </c>
      <c r="E49" s="43">
        <v>5225.5555555555557</v>
      </c>
      <c r="F49" s="43">
        <v>9914.7999999999993</v>
      </c>
      <c r="G49" s="21">
        <f>(F49-E49)/E49</f>
        <v>0.8973676376780777</v>
      </c>
      <c r="H49" s="43">
        <v>10170.888888888889</v>
      </c>
      <c r="I49" s="21">
        <f>(F49-H49)/H49</f>
        <v>-2.5178614345954739E-2</v>
      </c>
    </row>
    <row r="50" spans="1:9" ht="16.5" x14ac:dyDescent="0.3">
      <c r="A50" s="37"/>
      <c r="B50" s="34" t="s">
        <v>50</v>
      </c>
      <c r="C50" s="15" t="s">
        <v>159</v>
      </c>
      <c r="D50" s="13" t="s">
        <v>112</v>
      </c>
      <c r="E50" s="47">
        <v>27864.333333333332</v>
      </c>
      <c r="F50" s="47">
        <v>55317.166666666664</v>
      </c>
      <c r="G50" s="21">
        <f>(F50-E50)/E50</f>
        <v>0.98523201703491914</v>
      </c>
      <c r="H50" s="47">
        <v>56469.125</v>
      </c>
      <c r="I50" s="21">
        <f>(F50-H50)/H50</f>
        <v>-2.0399790741105619E-2</v>
      </c>
    </row>
    <row r="51" spans="1:9" ht="16.5" x14ac:dyDescent="0.3">
      <c r="A51" s="37"/>
      <c r="B51" s="34" t="s">
        <v>48</v>
      </c>
      <c r="C51" s="15" t="s">
        <v>157</v>
      </c>
      <c r="D51" s="11" t="s">
        <v>114</v>
      </c>
      <c r="E51" s="47">
        <v>19284.017500000002</v>
      </c>
      <c r="F51" s="47">
        <v>39350.892500000002</v>
      </c>
      <c r="G51" s="21">
        <f>(F51-E51)/E51</f>
        <v>1.0405961828234183</v>
      </c>
      <c r="H51" s="47">
        <v>39830.714</v>
      </c>
      <c r="I51" s="21">
        <f>(F51-H51)/H51</f>
        <v>-1.2046520180381355E-2</v>
      </c>
    </row>
    <row r="52" spans="1:9" ht="16.5" x14ac:dyDescent="0.3">
      <c r="A52" s="37"/>
      <c r="B52" s="34" t="s">
        <v>47</v>
      </c>
      <c r="C52" s="15" t="s">
        <v>113</v>
      </c>
      <c r="D52" s="11" t="s">
        <v>114</v>
      </c>
      <c r="E52" s="47">
        <v>19035.476190476191</v>
      </c>
      <c r="F52" s="47">
        <v>25930</v>
      </c>
      <c r="G52" s="21">
        <f>(F52-E52)/E52</f>
        <v>0.36219339829141073</v>
      </c>
      <c r="H52" s="47">
        <v>25930</v>
      </c>
      <c r="I52" s="21">
        <f>(F52-H52)/H52</f>
        <v>0</v>
      </c>
    </row>
    <row r="53" spans="1:9" ht="16.5" x14ac:dyDescent="0.3">
      <c r="A53" s="37"/>
      <c r="B53" s="34" t="s">
        <v>46</v>
      </c>
      <c r="C53" s="15" t="s">
        <v>111</v>
      </c>
      <c r="D53" s="13" t="s">
        <v>110</v>
      </c>
      <c r="E53" s="47">
        <v>6035.333333333333</v>
      </c>
      <c r="F53" s="47">
        <v>7315.5555555555557</v>
      </c>
      <c r="G53" s="21">
        <f>(F53-E53)/E53</f>
        <v>0.21212121212121221</v>
      </c>
      <c r="H53" s="47">
        <v>7260</v>
      </c>
      <c r="I53" s="21">
        <f>(F53-H53)/H53</f>
        <v>7.6522803795531207E-3</v>
      </c>
    </row>
    <row r="54" spans="1:9" ht="16.5" customHeight="1" thickBot="1" x14ac:dyDescent="0.35">
      <c r="A54" s="38"/>
      <c r="B54" s="34" t="s">
        <v>49</v>
      </c>
      <c r="C54" s="15" t="s">
        <v>158</v>
      </c>
      <c r="D54" s="12" t="s">
        <v>199</v>
      </c>
      <c r="E54" s="50">
        <v>2260</v>
      </c>
      <c r="F54" s="50">
        <v>4060.6</v>
      </c>
      <c r="G54" s="31">
        <f>(F54-E54)/E54</f>
        <v>0.79672566371681408</v>
      </c>
      <c r="H54" s="50">
        <v>3927</v>
      </c>
      <c r="I54" s="31">
        <f>(F54-H54)/H54</f>
        <v>3.4020881079704586E-2</v>
      </c>
    </row>
    <row r="55" spans="1:9" ht="15.75" customHeight="1" thickBot="1" x14ac:dyDescent="0.25">
      <c r="A55" s="175" t="s">
        <v>191</v>
      </c>
      <c r="B55" s="176"/>
      <c r="C55" s="176"/>
      <c r="D55" s="177"/>
      <c r="E55" s="86">
        <f>SUM(E49:E54)</f>
        <v>79704.715912698404</v>
      </c>
      <c r="F55" s="86">
        <f>SUM(F49:F54)</f>
        <v>141889.01472222223</v>
      </c>
      <c r="G55" s="108">
        <f t="shared" ref="G55" si="6">(F55-E55)/E55</f>
        <v>0.78018343202722262</v>
      </c>
      <c r="H55" s="86">
        <f>SUM(H49:H54)</f>
        <v>143587.72788888888</v>
      </c>
      <c r="I55" s="109">
        <f t="shared" ref="I55" si="7">(F55-H55)/H55</f>
        <v>-1.1830489914717173E-2</v>
      </c>
    </row>
    <row r="56" spans="1:9" ht="17.25" customHeight="1" thickBot="1" x14ac:dyDescent="0.3">
      <c r="A56" s="33" t="s">
        <v>44</v>
      </c>
      <c r="B56" s="110" t="s">
        <v>57</v>
      </c>
      <c r="C56" s="111"/>
      <c r="D56" s="129"/>
      <c r="E56" s="112"/>
      <c r="F56" s="112"/>
      <c r="G56" s="113"/>
      <c r="H56" s="112"/>
      <c r="I56" s="114"/>
    </row>
    <row r="57" spans="1:9" ht="16.5" x14ac:dyDescent="0.3">
      <c r="A57" s="115"/>
      <c r="B57" s="96" t="s">
        <v>38</v>
      </c>
      <c r="C57" s="19" t="s">
        <v>115</v>
      </c>
      <c r="D57" s="20" t="s">
        <v>114</v>
      </c>
      <c r="E57" s="43">
        <v>3750</v>
      </c>
      <c r="F57" s="66">
        <v>5275</v>
      </c>
      <c r="G57" s="22">
        <f>(F57-E57)/E57</f>
        <v>0.40666666666666668</v>
      </c>
      <c r="H57" s="66">
        <v>5275</v>
      </c>
      <c r="I57" s="22">
        <f>(F57-H57)/H57</f>
        <v>0</v>
      </c>
    </row>
    <row r="58" spans="1:9" ht="16.5" x14ac:dyDescent="0.3">
      <c r="A58" s="116"/>
      <c r="B58" s="97" t="s">
        <v>43</v>
      </c>
      <c r="C58" s="15" t="s">
        <v>119</v>
      </c>
      <c r="D58" s="11" t="s">
        <v>114</v>
      </c>
      <c r="E58" s="47">
        <v>4151.2</v>
      </c>
      <c r="F58" s="47">
        <v>10478.666666666666</v>
      </c>
      <c r="G58" s="21">
        <f>(F58-E58)/E58</f>
        <v>1.5242500160596133</v>
      </c>
      <c r="H58" s="47">
        <v>10478.666666666666</v>
      </c>
      <c r="I58" s="21">
        <f>(F58-H58)/H58</f>
        <v>0</v>
      </c>
    </row>
    <row r="59" spans="1:9" ht="16.5" x14ac:dyDescent="0.3">
      <c r="A59" s="116"/>
      <c r="B59" s="97" t="s">
        <v>55</v>
      </c>
      <c r="C59" s="15" t="s">
        <v>122</v>
      </c>
      <c r="D59" s="11" t="s">
        <v>120</v>
      </c>
      <c r="E59" s="47">
        <v>4822.5</v>
      </c>
      <c r="F59" s="70">
        <v>10988.888888888889</v>
      </c>
      <c r="G59" s="21">
        <f>(F59-E59)/E59</f>
        <v>1.2786705834917342</v>
      </c>
      <c r="H59" s="70">
        <v>10988.888888888889</v>
      </c>
      <c r="I59" s="21">
        <f>(F59-H59)/H59</f>
        <v>0</v>
      </c>
    </row>
    <row r="60" spans="1:9" ht="16.5" x14ac:dyDescent="0.3">
      <c r="A60" s="116"/>
      <c r="B60" s="97" t="s">
        <v>40</v>
      </c>
      <c r="C60" s="15" t="s">
        <v>117</v>
      </c>
      <c r="D60" s="11" t="s">
        <v>114</v>
      </c>
      <c r="E60" s="47">
        <v>2883.75</v>
      </c>
      <c r="F60" s="70">
        <v>6290.833333333333</v>
      </c>
      <c r="G60" s="21">
        <f>(F60-E60)/E60</f>
        <v>1.1814766652217887</v>
      </c>
      <c r="H60" s="70">
        <v>6268.75</v>
      </c>
      <c r="I60" s="21">
        <f>(F60-H60)/H60</f>
        <v>3.522765038218629E-3</v>
      </c>
    </row>
    <row r="61" spans="1:9" ht="16.5" x14ac:dyDescent="0.3">
      <c r="A61" s="116"/>
      <c r="B61" s="97" t="s">
        <v>54</v>
      </c>
      <c r="C61" s="15" t="s">
        <v>121</v>
      </c>
      <c r="D61" s="11" t="s">
        <v>120</v>
      </c>
      <c r="E61" s="47">
        <v>4449.666666666667</v>
      </c>
      <c r="F61" s="103">
        <v>9241.1111111111113</v>
      </c>
      <c r="G61" s="21">
        <f>(F61-E61)/E61</f>
        <v>1.0768097485454591</v>
      </c>
      <c r="H61" s="103">
        <v>9163.3333333333339</v>
      </c>
      <c r="I61" s="21">
        <f>(F61-H61)/H61</f>
        <v>8.4879350066690475E-3</v>
      </c>
    </row>
    <row r="62" spans="1:9" ht="17.25" thickBot="1" x14ac:dyDescent="0.35">
      <c r="A62" s="116"/>
      <c r="B62" s="98" t="s">
        <v>41</v>
      </c>
      <c r="C62" s="16" t="s">
        <v>118</v>
      </c>
      <c r="D62" s="12" t="s">
        <v>114</v>
      </c>
      <c r="E62" s="50">
        <v>4700</v>
      </c>
      <c r="F62" s="73">
        <v>7138.25</v>
      </c>
      <c r="G62" s="29">
        <f>(F62-E62)/E62</f>
        <v>0.51877659574468082</v>
      </c>
      <c r="H62" s="73">
        <v>7074.333333333333</v>
      </c>
      <c r="I62" s="29">
        <f>(F62-H62)/H62</f>
        <v>9.0350091881449806E-3</v>
      </c>
    </row>
    <row r="63" spans="1:9" ht="16.5" x14ac:dyDescent="0.3">
      <c r="A63" s="116"/>
      <c r="B63" s="99" t="s">
        <v>39</v>
      </c>
      <c r="C63" s="14" t="s">
        <v>116</v>
      </c>
      <c r="D63" s="11" t="s">
        <v>114</v>
      </c>
      <c r="E63" s="43">
        <v>3608.2857142857142</v>
      </c>
      <c r="F63" s="68">
        <v>11428.571428571429</v>
      </c>
      <c r="G63" s="21">
        <f>(F63-E63)/E63</f>
        <v>2.1673133264708215</v>
      </c>
      <c r="H63" s="68">
        <v>11105.833333333334</v>
      </c>
      <c r="I63" s="21">
        <f>(F63-H63)/H63</f>
        <v>2.9060232181714898E-2</v>
      </c>
    </row>
    <row r="64" spans="1:9" ht="16.5" x14ac:dyDescent="0.3">
      <c r="A64" s="116"/>
      <c r="B64" s="97" t="s">
        <v>56</v>
      </c>
      <c r="C64" s="15" t="s">
        <v>123</v>
      </c>
      <c r="D64" s="13" t="s">
        <v>120</v>
      </c>
      <c r="E64" s="47">
        <v>21528.63095238095</v>
      </c>
      <c r="F64" s="70">
        <v>49803.333333333336</v>
      </c>
      <c r="G64" s="21">
        <f>(F64-E64)/E64</f>
        <v>1.3133534800003321</v>
      </c>
      <c r="H64" s="70">
        <v>47730</v>
      </c>
      <c r="I64" s="21">
        <f>(F64-H64)/H64</f>
        <v>4.3438787624834184E-2</v>
      </c>
    </row>
    <row r="65" spans="1:9" ht="16.5" customHeight="1" thickBot="1" x14ac:dyDescent="0.35">
      <c r="A65" s="117"/>
      <c r="B65" s="98" t="s">
        <v>42</v>
      </c>
      <c r="C65" s="16" t="s">
        <v>198</v>
      </c>
      <c r="D65" s="12" t="s">
        <v>114</v>
      </c>
      <c r="E65" s="50">
        <v>2028</v>
      </c>
      <c r="F65" s="73">
        <v>5239.2857142857147</v>
      </c>
      <c r="G65" s="29">
        <f>(F65-E65)/E65</f>
        <v>1.5834742180896029</v>
      </c>
      <c r="H65" s="73">
        <v>4505</v>
      </c>
      <c r="I65" s="29">
        <f>(F65-H65)/H65</f>
        <v>0.16299349928650714</v>
      </c>
    </row>
    <row r="66" spans="1:9" ht="15.75" customHeight="1" thickBot="1" x14ac:dyDescent="0.25">
      <c r="A66" s="175" t="s">
        <v>192</v>
      </c>
      <c r="B66" s="186"/>
      <c r="C66" s="186"/>
      <c r="D66" s="187"/>
      <c r="E66" s="104">
        <f>SUM(E57:E65)</f>
        <v>51922.033333333333</v>
      </c>
      <c r="F66" s="104">
        <f>SUM(F57:F65)</f>
        <v>115883.94047619047</v>
      </c>
      <c r="G66" s="106">
        <f t="shared" ref="G66" si="8">(F66-E66)/E66</f>
        <v>1.2318837117227139</v>
      </c>
      <c r="H66" s="104">
        <f>SUM(H57:H65)</f>
        <v>112589.80555555556</v>
      </c>
      <c r="I66" s="109">
        <f t="shared" ref="I66" si="9">(F66-H66)/H66</f>
        <v>2.92578435887739E-2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34" t="s">
        <v>64</v>
      </c>
      <c r="C68" s="15" t="s">
        <v>133</v>
      </c>
      <c r="D68" s="20" t="s">
        <v>127</v>
      </c>
      <c r="E68" s="43">
        <v>3016</v>
      </c>
      <c r="F68" s="54">
        <v>7981.25</v>
      </c>
      <c r="G68" s="21">
        <f>(F68-E68)/E68</f>
        <v>1.6463030503978779</v>
      </c>
      <c r="H68" s="54">
        <v>8190</v>
      </c>
      <c r="I68" s="21">
        <f>(F68-H68)/H68</f>
        <v>-2.5488400488400488E-2</v>
      </c>
    </row>
    <row r="69" spans="1:9" ht="16.5" x14ac:dyDescent="0.3">
      <c r="A69" s="37"/>
      <c r="B69" s="34" t="s">
        <v>60</v>
      </c>
      <c r="C69" s="15" t="s">
        <v>129</v>
      </c>
      <c r="D69" s="13" t="s">
        <v>215</v>
      </c>
      <c r="E69" s="47">
        <v>46526.857142857138</v>
      </c>
      <c r="F69" s="46">
        <v>52274</v>
      </c>
      <c r="G69" s="21">
        <f>(F69-E69)/E69</f>
        <v>0.12352312642774693</v>
      </c>
      <c r="H69" s="46">
        <v>52740.5</v>
      </c>
      <c r="I69" s="21">
        <f>(F69-H69)/H69</f>
        <v>-8.845194869218153E-3</v>
      </c>
    </row>
    <row r="70" spans="1:9" ht="16.5" x14ac:dyDescent="0.3">
      <c r="A70" s="37"/>
      <c r="B70" s="34" t="s">
        <v>61</v>
      </c>
      <c r="C70" s="15" t="s">
        <v>130</v>
      </c>
      <c r="D70" s="13" t="s">
        <v>216</v>
      </c>
      <c r="E70" s="47">
        <v>10700</v>
      </c>
      <c r="F70" s="46">
        <v>28325.375</v>
      </c>
      <c r="G70" s="21">
        <f>(F70-E70)/E70</f>
        <v>1.6472313084112149</v>
      </c>
      <c r="H70" s="46">
        <v>28325.375</v>
      </c>
      <c r="I70" s="21">
        <f>(F70-H70)/H70</f>
        <v>0</v>
      </c>
    </row>
    <row r="71" spans="1:9" ht="16.5" x14ac:dyDescent="0.3">
      <c r="A71" s="37"/>
      <c r="B71" s="34" t="s">
        <v>59</v>
      </c>
      <c r="C71" s="15" t="s">
        <v>128</v>
      </c>
      <c r="D71" s="13" t="s">
        <v>124</v>
      </c>
      <c r="E71" s="47">
        <v>6410.166666666667</v>
      </c>
      <c r="F71" s="46">
        <v>16206</v>
      </c>
      <c r="G71" s="21">
        <f>(F71-E71)/E71</f>
        <v>1.5281713943995214</v>
      </c>
      <c r="H71" s="46">
        <v>16191</v>
      </c>
      <c r="I71" s="21">
        <f>(F71-H71)/H71</f>
        <v>9.2644061515656843E-4</v>
      </c>
    </row>
    <row r="72" spans="1:9" ht="16.5" x14ac:dyDescent="0.3">
      <c r="A72" s="37"/>
      <c r="B72" s="34" t="s">
        <v>62</v>
      </c>
      <c r="C72" s="15" t="s">
        <v>131</v>
      </c>
      <c r="D72" s="13" t="s">
        <v>125</v>
      </c>
      <c r="E72" s="47">
        <v>7579</v>
      </c>
      <c r="F72" s="46">
        <v>16306.428571428571</v>
      </c>
      <c r="G72" s="21">
        <f>(F72-E72)/E72</f>
        <v>1.1515277175654532</v>
      </c>
      <c r="H72" s="46">
        <v>15411.875</v>
      </c>
      <c r="I72" s="21">
        <f>(F72-H72)/H72</f>
        <v>5.8043136959556881E-2</v>
      </c>
    </row>
    <row r="73" spans="1:9" ht="16.5" customHeight="1" thickBot="1" x14ac:dyDescent="0.35">
      <c r="A73" s="37"/>
      <c r="B73" s="34" t="s">
        <v>63</v>
      </c>
      <c r="C73" s="15" t="s">
        <v>132</v>
      </c>
      <c r="D73" s="12" t="s">
        <v>126</v>
      </c>
      <c r="E73" s="50">
        <v>3737.3333333333335</v>
      </c>
      <c r="F73" s="58">
        <v>9663.75</v>
      </c>
      <c r="G73" s="31">
        <f>(F73-E73)/E73</f>
        <v>1.58573403496254</v>
      </c>
      <c r="H73" s="58">
        <v>8981</v>
      </c>
      <c r="I73" s="31">
        <f>(F73-H73)/H73</f>
        <v>7.6021601158000218E-2</v>
      </c>
    </row>
    <row r="74" spans="1:9" ht="15.75" customHeight="1" thickBot="1" x14ac:dyDescent="0.25">
      <c r="A74" s="175" t="s">
        <v>214</v>
      </c>
      <c r="B74" s="176"/>
      <c r="C74" s="176"/>
      <c r="D74" s="177"/>
      <c r="E74" s="86">
        <f>SUM(E68:E73)</f>
        <v>77969.35714285713</v>
      </c>
      <c r="F74" s="86">
        <f>SUM(F68:F73)</f>
        <v>130756.80357142857</v>
      </c>
      <c r="G74" s="108">
        <f t="shared" ref="G74" si="10">(F74-E74)/E74</f>
        <v>0.67702810902818067</v>
      </c>
      <c r="H74" s="86">
        <f>SUM(H68:H73)</f>
        <v>129839.75</v>
      </c>
      <c r="I74" s="109">
        <f t="shared" ref="I74" si="11">(F74-H74)/H74</f>
        <v>7.0629647040183399E-3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34" t="s">
        <v>68</v>
      </c>
      <c r="C76" s="18" t="s">
        <v>138</v>
      </c>
      <c r="D76" s="20" t="s">
        <v>134</v>
      </c>
      <c r="E76" s="43">
        <v>3868.5</v>
      </c>
      <c r="F76" s="43">
        <v>7706.625</v>
      </c>
      <c r="G76" s="21">
        <f>(F76-E76)/E76</f>
        <v>0.99214811942613412</v>
      </c>
      <c r="H76" s="43">
        <v>7706.625</v>
      </c>
      <c r="I76" s="21">
        <f>(F76-H76)/H76</f>
        <v>0</v>
      </c>
    </row>
    <row r="77" spans="1:9" ht="16.5" x14ac:dyDescent="0.3">
      <c r="A77" s="37"/>
      <c r="B77" s="34" t="s">
        <v>69</v>
      </c>
      <c r="C77" s="15" t="s">
        <v>140</v>
      </c>
      <c r="D77" s="13" t="s">
        <v>136</v>
      </c>
      <c r="E77" s="47">
        <v>1313.125</v>
      </c>
      <c r="F77" s="47">
        <v>2033.3333333333333</v>
      </c>
      <c r="G77" s="21">
        <f>(F77-E77)/E77</f>
        <v>0.54846898302395675</v>
      </c>
      <c r="H77" s="47">
        <v>2033.3333333333333</v>
      </c>
      <c r="I77" s="21">
        <f>(F77-H77)/H77</f>
        <v>0</v>
      </c>
    </row>
    <row r="78" spans="1:9" ht="16.5" x14ac:dyDescent="0.3">
      <c r="A78" s="37"/>
      <c r="B78" s="34" t="s">
        <v>71</v>
      </c>
      <c r="C78" s="15" t="s">
        <v>200</v>
      </c>
      <c r="D78" s="13" t="s">
        <v>134</v>
      </c>
      <c r="E78" s="47">
        <v>1620.6111111111113</v>
      </c>
      <c r="F78" s="47">
        <v>3971.1111111111113</v>
      </c>
      <c r="G78" s="21">
        <f>(F78-E78)/E78</f>
        <v>1.4503788008638714</v>
      </c>
      <c r="H78" s="47">
        <v>3960.5555555555557</v>
      </c>
      <c r="I78" s="21">
        <f>(F78-H78)/H78</f>
        <v>2.665170430635458E-3</v>
      </c>
    </row>
    <row r="79" spans="1:9" ht="16.5" x14ac:dyDescent="0.3">
      <c r="A79" s="37"/>
      <c r="B79" s="34" t="s">
        <v>70</v>
      </c>
      <c r="C79" s="15" t="s">
        <v>141</v>
      </c>
      <c r="D79" s="13" t="s">
        <v>137</v>
      </c>
      <c r="E79" s="47">
        <v>2284.1269841269841</v>
      </c>
      <c r="F79" s="47">
        <v>4365.833333333333</v>
      </c>
      <c r="G79" s="21">
        <f>(F79-E79)/E79</f>
        <v>0.91137943015983314</v>
      </c>
      <c r="H79" s="47">
        <v>4160</v>
      </c>
      <c r="I79" s="21">
        <f>(F79-H79)/H79</f>
        <v>4.9479166666666595E-2</v>
      </c>
    </row>
    <row r="80" spans="1:9" ht="16.5" customHeight="1" thickBot="1" x14ac:dyDescent="0.35">
      <c r="A80" s="38"/>
      <c r="B80" s="34" t="s">
        <v>67</v>
      </c>
      <c r="C80" s="15" t="s">
        <v>139</v>
      </c>
      <c r="D80" s="12" t="s">
        <v>135</v>
      </c>
      <c r="E80" s="50">
        <v>2742.25</v>
      </c>
      <c r="F80" s="50">
        <v>5360.4285714285716</v>
      </c>
      <c r="G80" s="21">
        <f>(F80-E80)/E80</f>
        <v>0.95475560996574771</v>
      </c>
      <c r="H80" s="50">
        <v>5095.4285714285716</v>
      </c>
      <c r="I80" s="21">
        <f>(F80-H80)/H80</f>
        <v>5.200740159246383E-2</v>
      </c>
    </row>
    <row r="81" spans="1:11" ht="15.75" customHeight="1" thickBot="1" x14ac:dyDescent="0.25">
      <c r="A81" s="175" t="s">
        <v>193</v>
      </c>
      <c r="B81" s="176"/>
      <c r="C81" s="176"/>
      <c r="D81" s="177"/>
      <c r="E81" s="86">
        <f>SUM(E76:E80)</f>
        <v>11828.613095238095</v>
      </c>
      <c r="F81" s="86">
        <f>SUM(F76:F80)</f>
        <v>23437.33134920635</v>
      </c>
      <c r="G81" s="108">
        <f t="shared" ref="G81" si="12">(F81-E81)/E81</f>
        <v>0.98140992189875875</v>
      </c>
      <c r="H81" s="86">
        <f>SUM(H76:H80)</f>
        <v>22955.942460317463</v>
      </c>
      <c r="I81" s="109">
        <f t="shared" ref="I81" si="13">(F81-H81)/H81</f>
        <v>2.0970120905340065E-2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34" t="s">
        <v>74</v>
      </c>
      <c r="C83" s="15" t="s">
        <v>144</v>
      </c>
      <c r="D83" s="20" t="s">
        <v>142</v>
      </c>
      <c r="E83" s="43">
        <v>1458.3333333333333</v>
      </c>
      <c r="F83" s="43">
        <v>3321.6666666666665</v>
      </c>
      <c r="G83" s="22">
        <f>(F83-E83)/E83</f>
        <v>1.2777142857142858</v>
      </c>
      <c r="H83" s="43">
        <v>3321.6666666666665</v>
      </c>
      <c r="I83" s="22">
        <f>(F83-H83)/H83</f>
        <v>0</v>
      </c>
    </row>
    <row r="84" spans="1:11" ht="16.5" x14ac:dyDescent="0.3">
      <c r="A84" s="37"/>
      <c r="B84" s="34" t="s">
        <v>75</v>
      </c>
      <c r="C84" s="15" t="s">
        <v>148</v>
      </c>
      <c r="D84" s="11" t="s">
        <v>145</v>
      </c>
      <c r="E84" s="47">
        <v>919.03703703703707</v>
      </c>
      <c r="F84" s="47">
        <v>1458.8333333333333</v>
      </c>
      <c r="G84" s="21">
        <f>(F84-E84)/E84</f>
        <v>0.58734988313049075</v>
      </c>
      <c r="H84" s="47">
        <v>1458.8333333333333</v>
      </c>
      <c r="I84" s="21">
        <f>(F84-H84)/H84</f>
        <v>0</v>
      </c>
    </row>
    <row r="85" spans="1:11" ht="16.5" x14ac:dyDescent="0.3">
      <c r="A85" s="37"/>
      <c r="B85" s="34" t="s">
        <v>77</v>
      </c>
      <c r="C85" s="15" t="s">
        <v>146</v>
      </c>
      <c r="D85" s="13" t="s">
        <v>162</v>
      </c>
      <c r="E85" s="47">
        <v>1504.4666666666665</v>
      </c>
      <c r="F85" s="47">
        <v>2655.3333333333335</v>
      </c>
      <c r="G85" s="21">
        <f>(F85-E85)/E85</f>
        <v>0.76496654406877329</v>
      </c>
      <c r="H85" s="47">
        <v>2655.3333333333335</v>
      </c>
      <c r="I85" s="21">
        <f>(F85-H85)/H85</f>
        <v>0</v>
      </c>
    </row>
    <row r="86" spans="1:11" ht="16.5" x14ac:dyDescent="0.3">
      <c r="A86" s="37"/>
      <c r="B86" s="34" t="s">
        <v>79</v>
      </c>
      <c r="C86" s="15" t="s">
        <v>155</v>
      </c>
      <c r="D86" s="13" t="s">
        <v>156</v>
      </c>
      <c r="E86" s="47">
        <v>8899.3333333333339</v>
      </c>
      <c r="F86" s="47">
        <v>9999</v>
      </c>
      <c r="G86" s="21">
        <f>(F86-E86)/E86</f>
        <v>0.1235673084126151</v>
      </c>
      <c r="H86" s="47">
        <v>9999</v>
      </c>
      <c r="I86" s="21">
        <f>(F86-H86)/H86</f>
        <v>0</v>
      </c>
    </row>
    <row r="87" spans="1:11" ht="16.5" x14ac:dyDescent="0.3">
      <c r="A87" s="37"/>
      <c r="B87" s="34" t="s">
        <v>80</v>
      </c>
      <c r="C87" s="15" t="s">
        <v>151</v>
      </c>
      <c r="D87" s="25" t="s">
        <v>150</v>
      </c>
      <c r="E87" s="61">
        <v>3922.9666666666672</v>
      </c>
      <c r="F87" s="61">
        <v>6134.7777777777774</v>
      </c>
      <c r="G87" s="21">
        <f>(F87-E87)/E87</f>
        <v>0.56381083477073723</v>
      </c>
      <c r="H87" s="61">
        <v>6071.4444444444443</v>
      </c>
      <c r="I87" s="21">
        <f>(F87-H87)/H87</f>
        <v>1.0431345277528637E-2</v>
      </c>
    </row>
    <row r="88" spans="1:11" ht="16.5" x14ac:dyDescent="0.3">
      <c r="A88" s="37"/>
      <c r="B88" s="34" t="s">
        <v>76</v>
      </c>
      <c r="C88" s="15" t="s">
        <v>143</v>
      </c>
      <c r="D88" s="25" t="s">
        <v>161</v>
      </c>
      <c r="E88" s="61">
        <v>1182.037037037037</v>
      </c>
      <c r="F88" s="192">
        <v>2975</v>
      </c>
      <c r="G88" s="21">
        <f>(F88-E88)/E88</f>
        <v>1.5168416105279652</v>
      </c>
      <c r="H88" s="192">
        <v>2725.3125</v>
      </c>
      <c r="I88" s="21">
        <f>(F88-H88)/H88</f>
        <v>9.1617933723196876E-2</v>
      </c>
    </row>
    <row r="89" spans="1:11" ht="16.5" customHeight="1" thickBot="1" x14ac:dyDescent="0.35">
      <c r="A89" s="35"/>
      <c r="B89" s="36" t="s">
        <v>78</v>
      </c>
      <c r="C89" s="16" t="s">
        <v>149</v>
      </c>
      <c r="D89" s="12" t="s">
        <v>147</v>
      </c>
      <c r="E89" s="50">
        <v>1932.9666666666665</v>
      </c>
      <c r="F89" s="50">
        <v>3303.5</v>
      </c>
      <c r="G89" s="23">
        <f>(F89-E89)/E89</f>
        <v>0.7090310231250756</v>
      </c>
      <c r="H89" s="50">
        <v>2890.25</v>
      </c>
      <c r="I89" s="23">
        <f>(F89-H89)/H89</f>
        <v>0.1429807110111582</v>
      </c>
    </row>
    <row r="90" spans="1:11" ht="15.75" customHeight="1" thickBot="1" x14ac:dyDescent="0.25">
      <c r="A90" s="175" t="s">
        <v>194</v>
      </c>
      <c r="B90" s="176"/>
      <c r="C90" s="176"/>
      <c r="D90" s="177"/>
      <c r="E90" s="86">
        <f>SUM(E83:E89)</f>
        <v>19819.140740740742</v>
      </c>
      <c r="F90" s="86">
        <f>SUM(F83:F89)</f>
        <v>29848.111111111113</v>
      </c>
      <c r="G90" s="118">
        <f t="shared" ref="G90:G91" si="14">(F90-E90)/E90</f>
        <v>0.50602447914174997</v>
      </c>
      <c r="H90" s="86">
        <f>SUM(H83:H89)</f>
        <v>29121.840277777781</v>
      </c>
      <c r="I90" s="109">
        <f t="shared" ref="I90:I91" si="15">(F90-H90)/H90</f>
        <v>2.4939043219996404E-2</v>
      </c>
    </row>
    <row r="91" spans="1:11" ht="15.75" customHeight="1" thickBot="1" x14ac:dyDescent="0.25">
      <c r="A91" s="175" t="s">
        <v>195</v>
      </c>
      <c r="B91" s="176"/>
      <c r="C91" s="176"/>
      <c r="D91" s="177"/>
      <c r="E91" s="104">
        <f>SUM(E90+E81+E74+E66+E55+E47+E39+E32)</f>
        <v>348515.60718253965</v>
      </c>
      <c r="F91" s="104">
        <f>SUM(F32,F39,F47,F55,F66,F74,F81,F90)</f>
        <v>639348.83178571437</v>
      </c>
      <c r="G91" s="106">
        <f t="shared" si="14"/>
        <v>0.83449124977306099</v>
      </c>
      <c r="H91" s="104">
        <f>SUM(H32,H39,H47,H55,H66,H74,H81,H90)</f>
        <v>626704.74396031757</v>
      </c>
      <c r="I91" s="119">
        <f t="shared" si="15"/>
        <v>2.0175509994539646E-2</v>
      </c>
      <c r="J91" s="120"/>
    </row>
    <row r="92" spans="1:11" x14ac:dyDescent="0.25">
      <c r="E92" s="121"/>
      <c r="F92" s="121"/>
      <c r="K92" s="122"/>
    </row>
    <row r="95" spans="1:11" x14ac:dyDescent="0.25">
      <c r="E95" s="132"/>
      <c r="F95" s="132"/>
      <c r="G95" s="132"/>
      <c r="H95" s="132"/>
      <c r="I95" s="132"/>
    </row>
  </sheetData>
  <sortState ref="B83:I89">
    <sortCondition ref="I83:I89"/>
  </sortState>
  <mergeCells count="19">
    <mergeCell ref="C13:C14"/>
    <mergeCell ref="D13:D14"/>
    <mergeCell ref="E13:E14"/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I92"/>
  <sheetViews>
    <sheetView rightToLeft="1" topLeftCell="A3" zoomScaleNormal="100" workbookViewId="0">
      <selection activeCell="C35" sqref="C35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35.125" bestFit="1" customWidth="1"/>
    <col min="4" max="4" width="11.375" customWidth="1"/>
    <col min="5" max="6" width="13.125" customWidth="1"/>
    <col min="7" max="7" width="11.25" style="82" customWidth="1"/>
    <col min="8" max="8" width="11.375" customWidth="1"/>
    <col min="9" max="9" width="11.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34" t="s">
        <v>205</v>
      </c>
      <c r="B9" s="26"/>
      <c r="C9" s="26"/>
      <c r="D9" s="26"/>
      <c r="E9" s="133"/>
      <c r="F9" s="133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222</v>
      </c>
    </row>
    <row r="12" spans="1:9" ht="15.75" thickBot="1" x14ac:dyDescent="0.3"/>
    <row r="13" spans="1:9" ht="24.75" customHeight="1" x14ac:dyDescent="0.2">
      <c r="A13" s="169" t="s">
        <v>3</v>
      </c>
      <c r="B13" s="169"/>
      <c r="C13" s="171" t="s">
        <v>0</v>
      </c>
      <c r="D13" s="165" t="s">
        <v>207</v>
      </c>
      <c r="E13" s="165" t="s">
        <v>208</v>
      </c>
      <c r="F13" s="165" t="s">
        <v>209</v>
      </c>
      <c r="G13" s="165" t="s">
        <v>210</v>
      </c>
      <c r="H13" s="165" t="s">
        <v>211</v>
      </c>
      <c r="I13" s="165" t="s">
        <v>212</v>
      </c>
    </row>
    <row r="14" spans="1:9" ht="24.75" customHeight="1" thickBot="1" x14ac:dyDescent="0.25">
      <c r="A14" s="170"/>
      <c r="B14" s="170"/>
      <c r="C14" s="172"/>
      <c r="D14" s="185"/>
      <c r="E14" s="185"/>
      <c r="F14" s="185"/>
      <c r="G14" s="166"/>
      <c r="H14" s="185"/>
      <c r="I14" s="185"/>
    </row>
    <row r="15" spans="1:9" ht="17.25" customHeight="1" thickBot="1" x14ac:dyDescent="0.3">
      <c r="A15" s="89" t="s">
        <v>24</v>
      </c>
      <c r="B15" s="127"/>
      <c r="C15" s="111"/>
      <c r="D15" s="113"/>
      <c r="E15" s="113"/>
      <c r="F15" s="113"/>
      <c r="G15" s="113"/>
      <c r="H15" s="113"/>
      <c r="I15" s="143"/>
    </row>
    <row r="16" spans="1:9" ht="16.5" x14ac:dyDescent="0.3">
      <c r="A16" s="90"/>
      <c r="B16" s="144" t="s">
        <v>4</v>
      </c>
      <c r="C16" s="193" t="s">
        <v>163</v>
      </c>
      <c r="D16" s="150">
        <v>2200</v>
      </c>
      <c r="E16" s="151">
        <v>2000</v>
      </c>
      <c r="F16" s="152">
        <v>2750</v>
      </c>
      <c r="G16" s="153">
        <v>2750</v>
      </c>
      <c r="H16" s="200">
        <v>2666</v>
      </c>
      <c r="I16" s="136">
        <v>2473.1999999999998</v>
      </c>
    </row>
    <row r="17" spans="1:9" ht="16.5" x14ac:dyDescent="0.3">
      <c r="A17" s="91"/>
      <c r="B17" s="145" t="s">
        <v>5</v>
      </c>
      <c r="C17" s="194" t="s">
        <v>164</v>
      </c>
      <c r="D17" s="154">
        <v>2100</v>
      </c>
      <c r="E17" s="155">
        <v>2000</v>
      </c>
      <c r="F17" s="156">
        <v>2250</v>
      </c>
      <c r="G17" s="157">
        <v>2000</v>
      </c>
      <c r="H17" s="201">
        <v>1666</v>
      </c>
      <c r="I17" s="205">
        <v>2003.2</v>
      </c>
    </row>
    <row r="18" spans="1:9" ht="16.5" x14ac:dyDescent="0.3">
      <c r="A18" s="91"/>
      <c r="B18" s="145" t="s">
        <v>6</v>
      </c>
      <c r="C18" s="194" t="s">
        <v>165</v>
      </c>
      <c r="D18" s="154">
        <v>1650</v>
      </c>
      <c r="E18" s="155">
        <v>2250</v>
      </c>
      <c r="F18" s="156">
        <v>2250</v>
      </c>
      <c r="G18" s="157">
        <v>1500</v>
      </c>
      <c r="H18" s="201">
        <v>1233</v>
      </c>
      <c r="I18" s="205">
        <v>1776.6</v>
      </c>
    </row>
    <row r="19" spans="1:9" ht="16.5" x14ac:dyDescent="0.3">
      <c r="A19" s="91"/>
      <c r="B19" s="145" t="s">
        <v>7</v>
      </c>
      <c r="C19" s="194" t="s">
        <v>166</v>
      </c>
      <c r="D19" s="154">
        <v>1130</v>
      </c>
      <c r="E19" s="155">
        <v>750</v>
      </c>
      <c r="F19" s="156">
        <v>1500</v>
      </c>
      <c r="G19" s="157">
        <v>1000</v>
      </c>
      <c r="H19" s="201">
        <v>666</v>
      </c>
      <c r="I19" s="205">
        <v>1009.2</v>
      </c>
    </row>
    <row r="20" spans="1:9" ht="16.5" x14ac:dyDescent="0.3">
      <c r="A20" s="91"/>
      <c r="B20" s="145" t="s">
        <v>8</v>
      </c>
      <c r="C20" s="194" t="s">
        <v>167</v>
      </c>
      <c r="D20" s="154">
        <v>4550</v>
      </c>
      <c r="E20" s="155">
        <v>3500</v>
      </c>
      <c r="F20" s="156">
        <v>4000</v>
      </c>
      <c r="G20" s="157">
        <v>4500</v>
      </c>
      <c r="H20" s="201">
        <v>4000</v>
      </c>
      <c r="I20" s="205">
        <v>4110</v>
      </c>
    </row>
    <row r="21" spans="1:9" ht="16.5" x14ac:dyDescent="0.3">
      <c r="A21" s="91"/>
      <c r="B21" s="145" t="s">
        <v>9</v>
      </c>
      <c r="C21" s="194" t="s">
        <v>168</v>
      </c>
      <c r="D21" s="154">
        <v>1560</v>
      </c>
      <c r="E21" s="155">
        <v>1500</v>
      </c>
      <c r="F21" s="156">
        <v>2000</v>
      </c>
      <c r="G21" s="157">
        <v>2000</v>
      </c>
      <c r="H21" s="201">
        <v>1416</v>
      </c>
      <c r="I21" s="205">
        <v>1695.2</v>
      </c>
    </row>
    <row r="22" spans="1:9" ht="16.5" x14ac:dyDescent="0.3">
      <c r="A22" s="91"/>
      <c r="B22" s="145" t="s">
        <v>10</v>
      </c>
      <c r="C22" s="194" t="s">
        <v>169</v>
      </c>
      <c r="D22" s="154">
        <v>1650</v>
      </c>
      <c r="E22" s="155">
        <v>1500</v>
      </c>
      <c r="F22" s="156">
        <v>1500</v>
      </c>
      <c r="G22" s="157">
        <v>1500</v>
      </c>
      <c r="H22" s="201">
        <v>1333</v>
      </c>
      <c r="I22" s="205">
        <v>1496.6</v>
      </c>
    </row>
    <row r="23" spans="1:9" ht="16.5" x14ac:dyDescent="0.3">
      <c r="A23" s="91"/>
      <c r="B23" s="145" t="s">
        <v>11</v>
      </c>
      <c r="C23" s="194" t="s">
        <v>170</v>
      </c>
      <c r="D23" s="154">
        <v>520</v>
      </c>
      <c r="E23" s="155">
        <v>350</v>
      </c>
      <c r="F23" s="156">
        <v>500</v>
      </c>
      <c r="G23" s="157">
        <v>500</v>
      </c>
      <c r="H23" s="201">
        <v>300</v>
      </c>
      <c r="I23" s="205">
        <v>434</v>
      </c>
    </row>
    <row r="24" spans="1:9" ht="16.5" x14ac:dyDescent="0.3">
      <c r="A24" s="91"/>
      <c r="B24" s="145" t="s">
        <v>12</v>
      </c>
      <c r="C24" s="194" t="s">
        <v>171</v>
      </c>
      <c r="D24" s="154"/>
      <c r="E24" s="155">
        <v>350</v>
      </c>
      <c r="F24" s="156">
        <v>500</v>
      </c>
      <c r="G24" s="157">
        <v>500</v>
      </c>
      <c r="H24" s="201">
        <v>500</v>
      </c>
      <c r="I24" s="205">
        <v>462.5</v>
      </c>
    </row>
    <row r="25" spans="1:9" ht="16.5" x14ac:dyDescent="0.3">
      <c r="A25" s="91"/>
      <c r="B25" s="145" t="s">
        <v>13</v>
      </c>
      <c r="C25" s="194" t="s">
        <v>172</v>
      </c>
      <c r="D25" s="154">
        <v>520</v>
      </c>
      <c r="E25" s="155">
        <v>350</v>
      </c>
      <c r="F25" s="156">
        <v>500</v>
      </c>
      <c r="G25" s="157">
        <v>500</v>
      </c>
      <c r="H25" s="201">
        <v>500</v>
      </c>
      <c r="I25" s="205">
        <v>474</v>
      </c>
    </row>
    <row r="26" spans="1:9" ht="16.5" x14ac:dyDescent="0.3">
      <c r="A26" s="91"/>
      <c r="B26" s="145" t="s">
        <v>14</v>
      </c>
      <c r="C26" s="194" t="s">
        <v>173</v>
      </c>
      <c r="D26" s="154">
        <v>490</v>
      </c>
      <c r="E26" s="155">
        <v>500</v>
      </c>
      <c r="F26" s="156">
        <v>500</v>
      </c>
      <c r="G26" s="157">
        <v>500</v>
      </c>
      <c r="H26" s="201">
        <v>500</v>
      </c>
      <c r="I26" s="205">
        <v>498</v>
      </c>
    </row>
    <row r="27" spans="1:9" ht="16.5" x14ac:dyDescent="0.3">
      <c r="A27" s="91"/>
      <c r="B27" s="145" t="s">
        <v>15</v>
      </c>
      <c r="C27" s="194" t="s">
        <v>174</v>
      </c>
      <c r="D27" s="154">
        <v>1350</v>
      </c>
      <c r="E27" s="155">
        <v>1500</v>
      </c>
      <c r="F27" s="156">
        <v>1500</v>
      </c>
      <c r="G27" s="157">
        <v>1500</v>
      </c>
      <c r="H27" s="201">
        <v>1000</v>
      </c>
      <c r="I27" s="205">
        <v>1370</v>
      </c>
    </row>
    <row r="28" spans="1:9" ht="16.5" x14ac:dyDescent="0.3">
      <c r="A28" s="91"/>
      <c r="B28" s="145" t="s">
        <v>16</v>
      </c>
      <c r="C28" s="194" t="s">
        <v>175</v>
      </c>
      <c r="D28" s="154">
        <v>490</v>
      </c>
      <c r="E28" s="155">
        <v>500</v>
      </c>
      <c r="F28" s="156">
        <v>500</v>
      </c>
      <c r="G28" s="157">
        <v>500</v>
      </c>
      <c r="H28" s="201">
        <v>500</v>
      </c>
      <c r="I28" s="205">
        <v>498</v>
      </c>
    </row>
    <row r="29" spans="1:9" ht="16.5" x14ac:dyDescent="0.3">
      <c r="A29" s="91"/>
      <c r="B29" s="147" t="s">
        <v>17</v>
      </c>
      <c r="C29" s="194" t="s">
        <v>176</v>
      </c>
      <c r="D29" s="154"/>
      <c r="E29" s="155">
        <v>1500</v>
      </c>
      <c r="F29" s="156">
        <v>1750</v>
      </c>
      <c r="G29" s="157">
        <v>1000</v>
      </c>
      <c r="H29" s="201">
        <v>1083</v>
      </c>
      <c r="I29" s="205">
        <v>1333.25</v>
      </c>
    </row>
    <row r="30" spans="1:9" ht="16.5" x14ac:dyDescent="0.3">
      <c r="A30" s="91"/>
      <c r="B30" s="145" t="s">
        <v>18</v>
      </c>
      <c r="C30" s="194" t="s">
        <v>177</v>
      </c>
      <c r="D30" s="154">
        <v>2250</v>
      </c>
      <c r="E30" s="155">
        <v>3000</v>
      </c>
      <c r="F30" s="156">
        <v>3950</v>
      </c>
      <c r="G30" s="157">
        <v>2000</v>
      </c>
      <c r="H30" s="201">
        <v>1916</v>
      </c>
      <c r="I30" s="205">
        <v>2623.2</v>
      </c>
    </row>
    <row r="31" spans="1:9" ht="17.25" thickBot="1" x14ac:dyDescent="0.35">
      <c r="A31" s="92"/>
      <c r="B31" s="146" t="s">
        <v>19</v>
      </c>
      <c r="C31" s="195" t="s">
        <v>178</v>
      </c>
      <c r="D31" s="154">
        <v>1640</v>
      </c>
      <c r="E31" s="155">
        <v>1750</v>
      </c>
      <c r="F31" s="156">
        <v>1875</v>
      </c>
      <c r="G31" s="157">
        <v>1500</v>
      </c>
      <c r="H31" s="201">
        <v>1583</v>
      </c>
      <c r="I31" s="205">
        <v>1669.6</v>
      </c>
    </row>
    <row r="32" spans="1:9" ht="17.25" customHeight="1" thickBot="1" x14ac:dyDescent="0.3">
      <c r="A32" s="89" t="s">
        <v>20</v>
      </c>
      <c r="B32" s="140" t="s">
        <v>21</v>
      </c>
      <c r="C32" s="148"/>
      <c r="D32" s="198"/>
      <c r="E32" s="155"/>
      <c r="F32" s="156"/>
      <c r="G32" s="196"/>
      <c r="H32" s="202"/>
      <c r="I32" s="205"/>
    </row>
    <row r="33" spans="1:9" ht="16.5" x14ac:dyDescent="0.3">
      <c r="A33" s="90"/>
      <c r="B33" s="135" t="s">
        <v>26</v>
      </c>
      <c r="C33" s="142" t="s">
        <v>179</v>
      </c>
      <c r="D33" s="154">
        <v>5950</v>
      </c>
      <c r="E33" s="155">
        <v>5000</v>
      </c>
      <c r="F33" s="156">
        <v>2750</v>
      </c>
      <c r="G33" s="157"/>
      <c r="H33" s="201"/>
      <c r="I33" s="205">
        <v>4566.666666666667</v>
      </c>
    </row>
    <row r="34" spans="1:9" ht="16.5" x14ac:dyDescent="0.3">
      <c r="A34" s="91"/>
      <c r="B34" s="137" t="s">
        <v>27</v>
      </c>
      <c r="C34" s="15" t="s">
        <v>180</v>
      </c>
      <c r="D34" s="154">
        <v>5950</v>
      </c>
      <c r="E34" s="155">
        <v>5000</v>
      </c>
      <c r="F34" s="156">
        <v>2500</v>
      </c>
      <c r="G34" s="157"/>
      <c r="H34" s="201"/>
      <c r="I34" s="205">
        <v>4483.333333333333</v>
      </c>
    </row>
    <row r="35" spans="1:9" ht="16.5" x14ac:dyDescent="0.3">
      <c r="A35" s="91"/>
      <c r="B35" s="139" t="s">
        <v>28</v>
      </c>
      <c r="C35" s="15" t="s">
        <v>181</v>
      </c>
      <c r="D35" s="154">
        <v>3750</v>
      </c>
      <c r="E35" s="155">
        <v>3000</v>
      </c>
      <c r="F35" s="156">
        <v>2750</v>
      </c>
      <c r="G35" s="157">
        <v>3250</v>
      </c>
      <c r="H35" s="201">
        <v>3500</v>
      </c>
      <c r="I35" s="205">
        <v>3250</v>
      </c>
    </row>
    <row r="36" spans="1:9" ht="16.5" x14ac:dyDescent="0.3">
      <c r="A36" s="91"/>
      <c r="B36" s="137" t="s">
        <v>29</v>
      </c>
      <c r="C36" s="15" t="s">
        <v>182</v>
      </c>
      <c r="D36" s="154"/>
      <c r="E36" s="155">
        <v>2500</v>
      </c>
      <c r="F36" s="156">
        <v>2000</v>
      </c>
      <c r="G36" s="157"/>
      <c r="H36" s="201">
        <v>1833</v>
      </c>
      <c r="I36" s="205">
        <v>2111</v>
      </c>
    </row>
    <row r="37" spans="1:9" ht="16.5" customHeight="1" thickBot="1" x14ac:dyDescent="0.35">
      <c r="A37" s="92"/>
      <c r="B37" s="149" t="s">
        <v>30</v>
      </c>
      <c r="C37" s="16" t="s">
        <v>183</v>
      </c>
      <c r="D37" s="154">
        <v>3125</v>
      </c>
      <c r="E37" s="155">
        <v>2000</v>
      </c>
      <c r="F37" s="156">
        <v>3000</v>
      </c>
      <c r="G37" s="157">
        <v>3500</v>
      </c>
      <c r="H37" s="201">
        <v>3000</v>
      </c>
      <c r="I37" s="205">
        <v>2925</v>
      </c>
    </row>
    <row r="38" spans="1:9" ht="17.25" customHeight="1" thickBot="1" x14ac:dyDescent="0.3">
      <c r="A38" s="89" t="s">
        <v>25</v>
      </c>
      <c r="B38" s="140" t="s">
        <v>51</v>
      </c>
      <c r="C38" s="141"/>
      <c r="D38" s="198"/>
      <c r="E38" s="155"/>
      <c r="F38" s="156"/>
      <c r="G38" s="197"/>
      <c r="H38" s="201"/>
      <c r="I38" s="205"/>
    </row>
    <row r="39" spans="1:9" ht="16.5" x14ac:dyDescent="0.3">
      <c r="A39" s="90"/>
      <c r="B39" s="135" t="s">
        <v>31</v>
      </c>
      <c r="C39" s="142" t="s">
        <v>213</v>
      </c>
      <c r="D39" s="199">
        <v>45000</v>
      </c>
      <c r="E39" s="155">
        <v>55000</v>
      </c>
      <c r="F39" s="156"/>
      <c r="G39" s="196">
        <v>42500</v>
      </c>
      <c r="H39" s="203">
        <v>43333</v>
      </c>
      <c r="I39" s="205">
        <v>46458.25</v>
      </c>
    </row>
    <row r="40" spans="1:9" ht="17.25" thickBot="1" x14ac:dyDescent="0.35">
      <c r="A40" s="92"/>
      <c r="B40" s="138" t="s">
        <v>32</v>
      </c>
      <c r="C40" s="16" t="s">
        <v>185</v>
      </c>
      <c r="D40" s="160">
        <v>30000</v>
      </c>
      <c r="E40" s="158">
        <v>36000</v>
      </c>
      <c r="F40" s="159">
        <v>40000</v>
      </c>
      <c r="G40" s="161">
        <v>30000</v>
      </c>
      <c r="H40" s="204">
        <v>30666</v>
      </c>
      <c r="I40" s="93">
        <v>33333.199999999997</v>
      </c>
    </row>
    <row r="41" spans="1:9" x14ac:dyDescent="0.25">
      <c r="D41" s="94"/>
      <c r="E41" s="94"/>
      <c r="F41" s="94"/>
      <c r="G41" s="95"/>
      <c r="H41" s="94"/>
      <c r="I41" s="94"/>
    </row>
    <row r="44" spans="1:9" x14ac:dyDescent="0.25">
      <c r="G44"/>
    </row>
    <row r="45" spans="1:9" ht="14.25" customHeight="1" x14ac:dyDescent="0.25"/>
    <row r="46" spans="1:9" x14ac:dyDescent="0.25">
      <c r="G46"/>
    </row>
    <row r="48" spans="1:9" x14ac:dyDescent="0.25">
      <c r="G48"/>
    </row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15-06-2020</vt:lpstr>
      <vt:lpstr>By Order</vt:lpstr>
      <vt:lpstr>All Stores</vt:lpstr>
      <vt:lpstr>'15-06-2020'!Print_Titles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2020-06-18T11:49:51Z</cp:lastPrinted>
  <dcterms:created xsi:type="dcterms:W3CDTF">2010-10-20T06:23:14Z</dcterms:created>
  <dcterms:modified xsi:type="dcterms:W3CDTF">2020-06-18T11:50:12Z</dcterms:modified>
</cp:coreProperties>
</file>