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activeTab="4"/>
  </bookViews>
  <sheets>
    <sheet name="Supermarkets" sheetId="5" r:id="rId1"/>
    <sheet name="stores" sheetId="7" r:id="rId2"/>
    <sheet name="Comp" sheetId="8" r:id="rId3"/>
    <sheet name="22-06-2020" sheetId="9" r:id="rId4"/>
    <sheet name="By Order" sheetId="11" r:id="rId5"/>
    <sheet name="All Stores" sheetId="12" r:id="rId6"/>
  </sheets>
  <definedNames>
    <definedName name="_xlnm.Print_Titles" localSheetId="3">'22-06-2020'!$12:$14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E81" i="11" l="1"/>
  <c r="I87" i="11" l="1"/>
  <c r="G87" i="11"/>
  <c r="I85" i="11"/>
  <c r="G85" i="11"/>
  <c r="I89" i="11"/>
  <c r="G89" i="11"/>
  <c r="I88" i="11"/>
  <c r="G88" i="11"/>
  <c r="I84" i="11"/>
  <c r="G84" i="11"/>
  <c r="I86" i="11"/>
  <c r="G86" i="11"/>
  <c r="I83" i="11"/>
  <c r="G83" i="11"/>
  <c r="I79" i="11"/>
  <c r="G79" i="11"/>
  <c r="I78" i="11"/>
  <c r="G78" i="11"/>
  <c r="I76" i="11"/>
  <c r="G76" i="11"/>
  <c r="I80" i="11"/>
  <c r="G80" i="11"/>
  <c r="I77" i="11"/>
  <c r="G77" i="11"/>
  <c r="I72" i="11"/>
  <c r="G72" i="11"/>
  <c r="I69" i="11"/>
  <c r="G69" i="11"/>
  <c r="I68" i="11"/>
  <c r="G68" i="11"/>
  <c r="I71" i="11"/>
  <c r="G71" i="11"/>
  <c r="I73" i="11"/>
  <c r="G73" i="11"/>
  <c r="I70" i="11"/>
  <c r="G70" i="11"/>
  <c r="I61" i="11"/>
  <c r="G61" i="11"/>
  <c r="I64" i="11"/>
  <c r="G64" i="11"/>
  <c r="I60" i="11"/>
  <c r="G60" i="11"/>
  <c r="I59" i="11"/>
  <c r="G59" i="11"/>
  <c r="I58" i="11"/>
  <c r="G58" i="11"/>
  <c r="I57" i="11"/>
  <c r="G57" i="11"/>
  <c r="I63" i="11"/>
  <c r="G63" i="11"/>
  <c r="I62" i="11"/>
  <c r="G62" i="11"/>
  <c r="I65" i="11"/>
  <c r="G65" i="11"/>
  <c r="I53" i="11"/>
  <c r="G53" i="11"/>
  <c r="I50" i="11"/>
  <c r="G50" i="11"/>
  <c r="I52" i="11"/>
  <c r="G52" i="11"/>
  <c r="I51" i="11"/>
  <c r="G51" i="11"/>
  <c r="I49" i="11"/>
  <c r="G49" i="11"/>
  <c r="I54" i="11"/>
  <c r="G54" i="11"/>
  <c r="I42" i="11"/>
  <c r="G42" i="11"/>
  <c r="I41" i="11"/>
  <c r="G41" i="11"/>
  <c r="I46" i="11"/>
  <c r="G46" i="11"/>
  <c r="I43" i="11"/>
  <c r="G43" i="11"/>
  <c r="I44" i="11"/>
  <c r="G44" i="11"/>
  <c r="I45" i="11"/>
  <c r="G45" i="11"/>
  <c r="I38" i="11"/>
  <c r="G38" i="11"/>
  <c r="I36" i="11"/>
  <c r="G36" i="11"/>
  <c r="I37" i="11"/>
  <c r="G37" i="11"/>
  <c r="I34" i="11"/>
  <c r="G34" i="11"/>
  <c r="I35" i="11"/>
  <c r="G35" i="11"/>
  <c r="I28" i="11"/>
  <c r="G28" i="11"/>
  <c r="I22" i="11"/>
  <c r="G22" i="11"/>
  <c r="I30" i="11"/>
  <c r="G30" i="11"/>
  <c r="I24" i="11"/>
  <c r="G24" i="11"/>
  <c r="I26" i="11"/>
  <c r="G26" i="11"/>
  <c r="I27" i="11"/>
  <c r="G27" i="11"/>
  <c r="I20" i="11"/>
  <c r="G20" i="11"/>
  <c r="I17" i="11"/>
  <c r="G17" i="11"/>
  <c r="I23" i="11"/>
  <c r="G23" i="11"/>
  <c r="I21" i="11"/>
  <c r="G21" i="11"/>
  <c r="I25" i="11"/>
  <c r="G25" i="11"/>
  <c r="I16" i="11"/>
  <c r="G16" i="11"/>
  <c r="I18" i="11"/>
  <c r="G18" i="11"/>
  <c r="I31" i="11"/>
  <c r="G31" i="11"/>
  <c r="I19" i="11"/>
  <c r="G19" i="11"/>
  <c r="I29" i="11"/>
  <c r="G29" i="11"/>
  <c r="I64" i="5" l="1"/>
  <c r="D40" i="8"/>
  <c r="I15" i="5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<sst xmlns="http://schemas.openxmlformats.org/spreadsheetml/2006/main" count="848" uniqueCount="226">
  <si>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</si>
  <si>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</si>
  <si>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</si>
  <si>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</si>
  <si>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</si>
  <si>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</si>
  <si>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</si>
  <si>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</si>
  <si>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</si>
  <si>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</si>
  <si>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</si>
  <si>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</si>
  <si>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</si>
  <si>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</si>
  <si>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</si>
  <si>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</si>
  <si>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</si>
  <si>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</si>
  <si>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</si>
  <si>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</si>
  <si>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</si>
  <si>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</si>
  <si>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</si>
  <si>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</si>
  <si>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</si>
  <si>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</si>
  <si>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</si>
  <si>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</si>
  <si>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</si>
  <si>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</si>
  <si>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</si>
  <si>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</si>
  <si>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</si>
  <si>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</si>
  <si>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</si>
  <si>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</si>
  <si>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</si>
  <si>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</si>
  <si>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</si>
  <si>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</si>
  <si>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</si>
  <si>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</si>
  <si>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</si>
  <si>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</si>
  <si>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</si>
  <si>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</si>
  <si>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</si>
  <si>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</si>
  <si>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</si>
  <si>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</si>
  <si>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</si>
  <si>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</si>
  <si>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</si>
  <si>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</si>
  <si>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</si>
  <si>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</si>
  <si>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</si>
  <si>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</si>
  <si>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</si>
  <si>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</si>
  <si>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</si>
  <si>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</si>
  <si>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</si>
  <si>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</si>
  <si>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</si>
  <si>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</si>
  <si>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</si>
  <si>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</si>
  <si>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</si>
  <si>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</si>
  <si>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</si>
  <si>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</si>
  <si>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</si>
  <si>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</si>
  <si>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</si>
  <si>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</si>
  <si>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</si>
  <si>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</si>
  <si>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</si>
  <si>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</si>
  <si>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</si>
  <si>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</si>
  <si>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</si>
  <si>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</si>
  <si>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</si>
  <si>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</si>
  <si>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</si>
  <si>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</si>
  <si>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</si>
  <si>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</si>
  <si>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</si>
  <si>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</si>
  <si>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</si>
  <si>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</si>
  <si>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</si>
  <si>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</si>
  <si>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</si>
  <si>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</si>
  <si>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</si>
  <si>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</si>
  <si>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</si>
  <si>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</si>
  <si>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</si>
  <si>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</si>
  <si>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</si>
  <si>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</si>
  <si>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</si>
  <si>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</si>
  <si>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</si>
  <si>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</si>
  <si>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</si>
  <si>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</si>
  <si>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</si>
  <si>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</si>
  <si>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</si>
  <si>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</si>
  <si>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</si>
  <si>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</si>
  <si>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</si>
  <si>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</si>
  <si>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</si>
  <si>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</si>
  <si>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</si>
  <si>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</si>
  <si>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</si>
  <si>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</si>
  <si>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</si>
  <si>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</si>
  <si>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</si>
  <si>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</si>
  <si>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</si>
  <si>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</si>
  <si>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</si>
  <si>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</si>
  <si>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</si>
  <si>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</si>
  <si>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</si>
  <si>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</si>
  <si>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</si>
  <si>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</si>
  <si>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</si>
  <si>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</si>
  <si>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</si>
  <si>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</si>
  <si>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</si>
  <si>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</si>
  <si>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</si>
  <si>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</si>
  <si>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</si>
  <si>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</si>
  <si>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</si>
  <si>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</si>
  <si>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</si>
  <si>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</si>
  <si>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</si>
  <si>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</si>
  <si>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</si>
  <si>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</si>
  <si>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</si>
  <si>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</si>
  <si>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</si>
  <si>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</si>
  <si>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</si>
  <si>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</si>
  <si>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</si>
  <si>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</si>
  <si>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</si>
  <si>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</si>
  <si>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</si>
  <si>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</si>
  <si>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</si>
  <si>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</si>
  <si>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</si>
  <si>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</si>
  <si>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</si>
  <si>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</si>
  <si>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</si>
  <si>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</si>
  <si>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</si>
  <si>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</si>
  <si>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</si>
  <si>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</si>
  <si>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</si>
  <si>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</si>
  <si>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</si>
  <si>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</si>
  <si>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</si>
  <si>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</si>
  <si>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</si>
  <si>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</si>
  <si>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</si>
  <si>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</si>
  <si>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</si>
  <si>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</si>
  <si>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</si>
  <si>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</si>
  <si>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</si>
  <si>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</si>
  <si>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</si>
  <si>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</si>
  <si>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</si>
  <si>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</si>
  <si>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</si>
  <si>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</si>
  <si>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</si>
  <si>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</si>
  <si>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</si>
  <si>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</si>
  <si>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</si>
  <si>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</si>
  <si>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</si>
  <si>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</si>
  <si>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</si>
  <si>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</si>
  <si>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</si>
  <si>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</si>
  <si>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</si>
  <si>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2019 (ل.ل.)</t>
  </si>
  <si>
    <t>معدل أسعار  السوبرماركات في 15-06-2020 (ل.ل.)</t>
  </si>
  <si>
    <t>معدل أسعار المحلات والملاحم في 15-06-2020 (ل.ل.)</t>
  </si>
  <si>
    <t>المعدل العام للأسعار في 15-06-2020  (ل.ل.)</t>
  </si>
  <si>
    <t>غرام 650</t>
  </si>
  <si>
    <t xml:space="preserve"> التاريخ 22 حزيران 2020</t>
  </si>
  <si>
    <t>معدل أسعار  السوبرماركات في 22-06-2020 (ل.ل.)</t>
  </si>
  <si>
    <t>معدل أسعار المحلات والملاحم في 22-06-2020 (ل.ل.)</t>
  </si>
  <si>
    <t>المعدل العام للأسعار في 22-06-2020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</si>
</sst>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7" fillId="0" borderId="9" xfId="0" applyFont="1" applyBorder="1" applyAlignment="1">
      <alignment horizontal="right" indent="1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/>
    </xf>
    <xf numFmtId="1" fontId="14" fillId="2" borderId="39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4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right" indent="1"/>
    </xf>
    <xf numFmtId="0" fontId="5" fillId="2" borderId="24" xfId="0" applyFont="1" applyFill="1" applyBorder="1" applyAlignment="1">
      <alignment horizontal="right" indent="1"/>
    </xf>
    <xf numFmtId="0" fontId="5" fillId="2" borderId="23" xfId="0" applyFont="1" applyFill="1" applyBorder="1" applyAlignment="1">
      <alignment horizontal="right" indent="1"/>
    </xf>
    <xf numFmtId="0" fontId="10" fillId="0" borderId="3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 wrapText="1"/>
    </xf>
    <xf numFmtId="1" fontId="14" fillId="2" borderId="38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/>
    </xf>
    <xf numFmtId="1" fontId="1" fillId="2" borderId="43" xfId="0" applyNumberFormat="1" applyFont="1" applyFill="1" applyBorder="1" applyAlignment="1">
      <alignment horizontal="center"/>
    </xf>
    <xf numFmtId="0" fontId="18" fillId="0" borderId="43" xfId="0" applyFont="1" applyBorder="1"/>
    <xf numFmtId="1" fontId="19" fillId="2" borderId="43" xfId="0" applyNumberFormat="1" applyFont="1" applyFill="1" applyBorder="1" applyAlignment="1">
      <alignment horizontal="center"/>
    </xf>
    <xf numFmtId="1" fontId="19" fillId="2" borderId="4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E33" sqref="E33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5" t="s">
        <v>202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6" t="s">
        <v>3</v>
      </c>
      <c r="B12" s="182"/>
      <c r="C12" s="180" t="s">
        <v>0</v>
      </c>
      <c r="D12" s="178" t="s">
        <v>23</v>
      </c>
      <c r="E12" s="178" t="s">
        <v>217</v>
      </c>
      <c r="F12" s="178" t="s">
        <v>223</v>
      </c>
      <c r="G12" s="178" t="s">
        <v>197</v>
      </c>
      <c r="H12" s="178" t="s">
        <v>218</v>
      </c>
      <c r="I12" s="178" t="s">
        <v>187</v>
      </c>
    </row>
    <row r="13" spans="1:9" ht="38.25" customHeight="1" thickBot="1" x14ac:dyDescent="0.25">
      <c r="A13" s="177"/>
      <c r="B13" s="183"/>
      <c r="C13" s="181"/>
      <c r="D13" s="179"/>
      <c r="E13" s="179"/>
      <c r="F13" s="179"/>
      <c r="G13" s="179"/>
      <c r="H13" s="179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1190.8</v>
      </c>
      <c r="F15" s="43">
        <v>2575</v>
      </c>
      <c r="G15" s="45">
        <f t="shared" ref="G15:G30" si="0">(F15-E15)/E15</f>
        <v>1.1624118239838765</v>
      </c>
      <c r="H15" s="43">
        <v>2689.8</v>
      </c>
      <c r="I15" s="45">
        <f>(F15-H15)/H15</f>
        <v>-4.2679753141497571E-2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1281.8666666666668</v>
      </c>
      <c r="F16" s="47">
        <v>1744.8</v>
      </c>
      <c r="G16" s="48">
        <f t="shared" si="0"/>
        <v>0.36114000416059894</v>
      </c>
      <c r="H16" s="47">
        <v>1716.4444444444443</v>
      </c>
      <c r="I16" s="44">
        <f t="shared" ref="I16:I30" si="1">(F16-H16)/H16</f>
        <v>1.6519937856033177E-2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1276.1833333333334</v>
      </c>
      <c r="F17" s="47">
        <v>1516.4444444444443</v>
      </c>
      <c r="G17" s="48">
        <f t="shared" si="0"/>
        <v>0.18826535720660115</v>
      </c>
      <c r="H17" s="47">
        <v>1382</v>
      </c>
      <c r="I17" s="44">
        <f>(F17-H17)/H17</f>
        <v>9.7282521305676078E-2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842.13333333333333</v>
      </c>
      <c r="F18" s="47">
        <v>673.5</v>
      </c>
      <c r="G18" s="48">
        <f t="shared" si="0"/>
        <v>-0.20024540848638378</v>
      </c>
      <c r="H18" s="47">
        <v>667.3</v>
      </c>
      <c r="I18" s="44">
        <f t="shared" si="1"/>
        <v>9.2911733852840492E-3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2549.4666666666672</v>
      </c>
      <c r="F19" s="47">
        <v>3597.8</v>
      </c>
      <c r="G19" s="48">
        <f>(F19-E19)/E19</f>
        <v>0.41119711312169843</v>
      </c>
      <c r="H19" s="47">
        <v>4574.8</v>
      </c>
      <c r="I19" s="44">
        <f>(F19-H19)/H19</f>
        <v>-0.21356124857917286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1234.7833333333333</v>
      </c>
      <c r="F20" s="47">
        <v>1413.8</v>
      </c>
      <c r="G20" s="48">
        <f t="shared" si="0"/>
        <v>0.14497820130387246</v>
      </c>
      <c r="H20" s="47">
        <v>1459</v>
      </c>
      <c r="I20" s="44">
        <f t="shared" si="1"/>
        <v>-3.0980123372172753E-2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1463.3333333333333</v>
      </c>
      <c r="F21" s="47">
        <v>1609</v>
      </c>
      <c r="G21" s="48">
        <f t="shared" si="0"/>
        <v>9.9544419134396406E-2</v>
      </c>
      <c r="H21" s="47">
        <v>1669.8</v>
      </c>
      <c r="I21" s="44">
        <f t="shared" si="1"/>
        <v>-3.6411546292969194E-2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406.56666666666672</v>
      </c>
      <c r="F22" s="47">
        <v>373</v>
      </c>
      <c r="G22" s="48">
        <f t="shared" si="0"/>
        <v>-8.2561285562023565E-2</v>
      </c>
      <c r="H22" s="47">
        <v>367.3</v>
      </c>
      <c r="I22" s="44">
        <f t="shared" si="1"/>
        <v>1.5518649605227303E-2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455.52500000000003</v>
      </c>
      <c r="F23" s="47">
        <v>392.8</v>
      </c>
      <c r="G23" s="48">
        <f t="shared" si="0"/>
        <v>-0.1376982602491631</v>
      </c>
      <c r="H23" s="47">
        <v>490.3</v>
      </c>
      <c r="I23" s="44">
        <f t="shared" si="1"/>
        <v>-0.19885784213746685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511.98333333333335</v>
      </c>
      <c r="F24" s="47">
        <v>455.88888888888891</v>
      </c>
      <c r="G24" s="48">
        <f t="shared" si="0"/>
        <v>-0.10956302831038335</v>
      </c>
      <c r="H24" s="47">
        <v>450.33333333333331</v>
      </c>
      <c r="I24" s="44">
        <f t="shared" si="1"/>
        <v>1.233654083395026E-2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517.4</v>
      </c>
      <c r="F25" s="47">
        <v>490.3</v>
      </c>
      <c r="G25" s="48">
        <f t="shared" si="0"/>
        <v>-5.2377270970235729E-2</v>
      </c>
      <c r="H25" s="47">
        <v>430.3</v>
      </c>
      <c r="I25" s="44">
        <f t="shared" si="1"/>
        <v>0.13943760167325123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1224.3416666666667</v>
      </c>
      <c r="F26" s="47">
        <v>1222.3</v>
      </c>
      <c r="G26" s="48">
        <f t="shared" si="0"/>
        <v>-1.66756283989361E-3</v>
      </c>
      <c r="H26" s="47">
        <v>1202.3</v>
      </c>
      <c r="I26" s="44">
        <f t="shared" si="1"/>
        <v>1.6634783331947102E-2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472.4</v>
      </c>
      <c r="F27" s="47">
        <v>491.44444444444446</v>
      </c>
      <c r="G27" s="48">
        <f t="shared" si="0"/>
        <v>4.0314234641076377E-2</v>
      </c>
      <c r="H27" s="47">
        <v>477.55555555555554</v>
      </c>
      <c r="I27" s="44">
        <f t="shared" si="1"/>
        <v>2.9083294555607313E-2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992.4666666666667</v>
      </c>
      <c r="F28" s="47">
        <v>1216.3</v>
      </c>
      <c r="G28" s="48">
        <f t="shared" si="0"/>
        <v>0.22553234365553831</v>
      </c>
      <c r="H28" s="47">
        <v>1209.3</v>
      </c>
      <c r="I28" s="44">
        <f t="shared" si="1"/>
        <v>5.7884726701397504E-3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1348.3083333333334</v>
      </c>
      <c r="F29" s="47">
        <v>2819.9333333333334</v>
      </c>
      <c r="G29" s="48">
        <f t="shared" si="0"/>
        <v>1.0914602866555003</v>
      </c>
      <c r="H29" s="47">
        <v>2508.8222222222225</v>
      </c>
      <c r="I29" s="44">
        <f t="shared" si="1"/>
        <v>0.1240068380913575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1038.1833333333334</v>
      </c>
      <c r="F30" s="50">
        <v>1593</v>
      </c>
      <c r="G30" s="51">
        <f t="shared" si="0"/>
        <v>0.53441107062015369</v>
      </c>
      <c r="H30" s="50">
        <v>1608.8</v>
      </c>
      <c r="I30" s="56">
        <f t="shared" si="1"/>
        <v>-9.8209845847836621E-3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43">
        <v>3812.25</v>
      </c>
      <c r="G32" s="45">
        <f>(F32-E32)/E32</f>
        <v>0.65981532209785398</v>
      </c>
      <c r="H32" s="43">
        <v>3922</v>
      </c>
      <c r="I32" s="44">
        <f>(F32-H32)/H32</f>
        <v>-2.7983171851096379E-2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47">
        <v>4900</v>
      </c>
      <c r="G33" s="48">
        <f>(F33-E33)/E33</f>
        <v>1.2462038009741188</v>
      </c>
      <c r="H33" s="47">
        <v>5537.25</v>
      </c>
      <c r="I33" s="44">
        <f>(F33-H33)/H33</f>
        <v>-0.11508420244706308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47">
        <v>3248</v>
      </c>
      <c r="G34" s="48">
        <f>(F34-E34)/E34</f>
        <v>0.75488631561479091</v>
      </c>
      <c r="H34" s="47">
        <v>3220.8888888888887</v>
      </c>
      <c r="I34" s="44">
        <f>(F34-H34)/H34</f>
        <v>8.4172761142542376E-3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47">
        <v>2256.6666666666665</v>
      </c>
      <c r="G35" s="48">
        <f>(F35-E35)/E35</f>
        <v>0.56784035973097369</v>
      </c>
      <c r="H35" s="47">
        <v>2250</v>
      </c>
      <c r="I35" s="44">
        <f>(F35-H35)/H35</f>
        <v>2.9629629629628956E-3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50">
        <v>3492</v>
      </c>
      <c r="G36" s="51">
        <f>(F36-E36)/E36</f>
        <v>1.6674814758230847</v>
      </c>
      <c r="H36" s="50">
        <v>3369.8</v>
      </c>
      <c r="I36" s="56">
        <f>(F36-H36)/H36</f>
        <v>3.6263279719864622E-2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25834.37777777778</v>
      </c>
      <c r="F38" s="43">
        <v>53482</v>
      </c>
      <c r="G38" s="45">
        <f t="shared" ref="G38:G43" si="2">(F38-E38)/E38</f>
        <v>1.0701872698480146</v>
      </c>
      <c r="H38" s="43">
        <v>51598.666666666664</v>
      </c>
      <c r="I38" s="44">
        <f t="shared" ref="I38:I43" si="3">(F38-H38)/H38</f>
        <v>3.6499651153776631E-2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15383.559259259258</v>
      </c>
      <c r="F39" s="57">
        <v>37748.5</v>
      </c>
      <c r="G39" s="48">
        <f t="shared" si="2"/>
        <v>1.4538209502641228</v>
      </c>
      <c r="H39" s="57">
        <v>35747.25</v>
      </c>
      <c r="I39" s="44">
        <f>(F39-H39)/H39</f>
        <v>5.5983327388820121E-2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11150.166666666666</v>
      </c>
      <c r="F40" s="57">
        <v>30922.25</v>
      </c>
      <c r="G40" s="48">
        <f t="shared" si="2"/>
        <v>1.7732545103959585</v>
      </c>
      <c r="H40" s="57">
        <v>29296.625</v>
      </c>
      <c r="I40" s="44">
        <f t="shared" si="3"/>
        <v>5.5488473501640545E-2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5992.9833333333336</v>
      </c>
      <c r="F41" s="47">
        <v>6900</v>
      </c>
      <c r="G41" s="48">
        <f t="shared" si="2"/>
        <v>0.15134643569285186</v>
      </c>
      <c r="H41" s="47">
        <v>6340</v>
      </c>
      <c r="I41" s="44">
        <f t="shared" si="3"/>
        <v>8.8328075709779186E-2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19000</v>
      </c>
      <c r="G42" s="48">
        <f t="shared" si="2"/>
        <v>0.90457097032878908</v>
      </c>
      <c r="H42" s="47">
        <v>19000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221</v>
      </c>
      <c r="E43" s="50">
        <v>13051.388888888891</v>
      </c>
      <c r="F43" s="50">
        <v>18420.833333333332</v>
      </c>
      <c r="G43" s="51">
        <f t="shared" si="2"/>
        <v>0.41140789613706474</v>
      </c>
      <c r="H43" s="50">
        <v>18095</v>
      </c>
      <c r="I43" s="59">
        <f t="shared" si="3"/>
        <v>1.8006815879156236E-2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5225.5555555555557</v>
      </c>
      <c r="F45" s="43">
        <v>10009.799999999999</v>
      </c>
      <c r="G45" s="45">
        <f t="shared" ref="G45:G50" si="4">(F45-E45)/E45</f>
        <v>0.91554752285775021</v>
      </c>
      <c r="H45" s="43">
        <v>9914.7999999999993</v>
      </c>
      <c r="I45" s="44">
        <f t="shared" ref="I45:I50" si="5">(F45-H45)/H45</f>
        <v>9.5816355347561229E-3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7260</v>
      </c>
      <c r="G46" s="48">
        <f t="shared" si="4"/>
        <v>0.20291616038882146</v>
      </c>
      <c r="H46" s="47">
        <v>7315.5555555555557</v>
      </c>
      <c r="I46" s="87">
        <f t="shared" si="5"/>
        <v>-7.5941676792223708E-3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19035.476190476191</v>
      </c>
      <c r="F47" s="47">
        <v>25930</v>
      </c>
      <c r="G47" s="48">
        <f t="shared" si="4"/>
        <v>0.36219339829141073</v>
      </c>
      <c r="H47" s="47">
        <v>25930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19284.017500000002</v>
      </c>
      <c r="F48" s="47">
        <v>39350.892500000002</v>
      </c>
      <c r="G48" s="48">
        <f t="shared" si="4"/>
        <v>1.0405961828234183</v>
      </c>
      <c r="H48" s="47">
        <v>39350.892500000002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2260</v>
      </c>
      <c r="F49" s="47">
        <v>4056.6</v>
      </c>
      <c r="G49" s="48">
        <f t="shared" si="4"/>
        <v>0.79495575221238934</v>
      </c>
      <c r="H49" s="47">
        <v>4060.6</v>
      </c>
      <c r="I49" s="44">
        <f t="shared" si="5"/>
        <v>-9.8507609712850325E-4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27864.333333333332</v>
      </c>
      <c r="F50" s="50">
        <v>55317.166666666664</v>
      </c>
      <c r="G50" s="56">
        <f t="shared" si="4"/>
        <v>0.98523201703491914</v>
      </c>
      <c r="H50" s="50">
        <v>55317.166666666664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6091.666666666667</v>
      </c>
      <c r="G52" s="45">
        <f t="shared" ref="G52:G60" si="6">(F52-E52)/E52</f>
        <v>0.62444444444444458</v>
      </c>
      <c r="H52" s="66">
        <v>5275</v>
      </c>
      <c r="I52" s="123">
        <f t="shared" ref="I52:I60" si="7">(F52-H52)/H52</f>
        <v>0.15481832543443924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3608.2857142857142</v>
      </c>
      <c r="F53" s="70">
        <v>11683.571428571429</v>
      </c>
      <c r="G53" s="48">
        <f t="shared" si="6"/>
        <v>2.2379840050677018</v>
      </c>
      <c r="H53" s="70">
        <v>11428.571428571429</v>
      </c>
      <c r="I53" s="87">
        <f t="shared" si="7"/>
        <v>2.2312499999999999E-2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2883.75</v>
      </c>
      <c r="F54" s="70">
        <v>6569</v>
      </c>
      <c r="G54" s="48">
        <f t="shared" si="6"/>
        <v>1.2779367143476377</v>
      </c>
      <c r="H54" s="70">
        <v>6290.833333333333</v>
      </c>
      <c r="I54" s="87">
        <f t="shared" si="7"/>
        <v>4.4217777189031707E-2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4700</v>
      </c>
      <c r="F55" s="70">
        <v>6700.6</v>
      </c>
      <c r="G55" s="48">
        <f t="shared" si="6"/>
        <v>0.42565957446808517</v>
      </c>
      <c r="H55" s="70">
        <v>7138.25</v>
      </c>
      <c r="I55" s="87">
        <f t="shared" si="7"/>
        <v>-6.131054530171956E-2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2028</v>
      </c>
      <c r="F56" s="103">
        <v>5123.5714285714284</v>
      </c>
      <c r="G56" s="55">
        <f t="shared" si="6"/>
        <v>1.5264158918005071</v>
      </c>
      <c r="H56" s="103">
        <v>5239.2857142857147</v>
      </c>
      <c r="I56" s="88">
        <f t="shared" si="7"/>
        <v>-2.2085889570552245E-2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4151.2</v>
      </c>
      <c r="F57" s="50">
        <v>10478.666666666666</v>
      </c>
      <c r="G57" s="51">
        <f t="shared" si="6"/>
        <v>1.5242500160596133</v>
      </c>
      <c r="H57" s="50">
        <v>10478.666666666666</v>
      </c>
      <c r="I57" s="124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4449.666666666667</v>
      </c>
      <c r="F58" s="68">
        <v>9241.1111111111113</v>
      </c>
      <c r="G58" s="44">
        <f t="shared" si="6"/>
        <v>1.0768097485454591</v>
      </c>
      <c r="H58" s="68">
        <v>9241.1111111111113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4822.5</v>
      </c>
      <c r="F59" s="70">
        <v>12055.555555555555</v>
      </c>
      <c r="G59" s="48">
        <f t="shared" si="6"/>
        <v>1.499855999078394</v>
      </c>
      <c r="H59" s="70">
        <v>10988.888888888889</v>
      </c>
      <c r="I59" s="44">
        <f t="shared" si="7"/>
        <v>9.7067745197168806E-2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21528.63095238095</v>
      </c>
      <c r="F60" s="73">
        <v>49803.333333333336</v>
      </c>
      <c r="G60" s="51">
        <f t="shared" si="6"/>
        <v>1.3133534800003321</v>
      </c>
      <c r="H60" s="73">
        <v>49803.333333333336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6410.166666666667</v>
      </c>
      <c r="F62" s="54">
        <v>16206</v>
      </c>
      <c r="G62" s="45">
        <f t="shared" ref="G62:G67" si="8">(F62-E62)/E62</f>
        <v>1.5281713943995214</v>
      </c>
      <c r="H62" s="54">
        <v>16206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46526.857142857138</v>
      </c>
      <c r="F63" s="46">
        <v>59125.5</v>
      </c>
      <c r="G63" s="48">
        <f t="shared" si="8"/>
        <v>0.27078215961288116</v>
      </c>
      <c r="H63" s="46">
        <v>52274</v>
      </c>
      <c r="I63" s="44">
        <f t="shared" si="9"/>
        <v>0.13106898266824807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10700</v>
      </c>
      <c r="F64" s="46">
        <v>28325.375</v>
      </c>
      <c r="G64" s="48">
        <f t="shared" si="8"/>
        <v>1.6472313084112149</v>
      </c>
      <c r="H64" s="46">
        <v>28325.375</v>
      </c>
      <c r="I64" s="87">
        <f>(F64-H64)/H64</f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7579</v>
      </c>
      <c r="F65" s="46">
        <v>16163.571428571429</v>
      </c>
      <c r="G65" s="48">
        <f t="shared" si="8"/>
        <v>1.1326786421126045</v>
      </c>
      <c r="H65" s="46">
        <v>16306.428571428571</v>
      </c>
      <c r="I65" s="87">
        <f t="shared" si="9"/>
        <v>-8.7607867186472385E-3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3737.3333333333335</v>
      </c>
      <c r="F66" s="46">
        <v>9581</v>
      </c>
      <c r="G66" s="48">
        <f t="shared" si="8"/>
        <v>1.5635925793792362</v>
      </c>
      <c r="H66" s="46">
        <v>9663.75</v>
      </c>
      <c r="I66" s="87">
        <f t="shared" si="9"/>
        <v>-8.562928469796921E-3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3016</v>
      </c>
      <c r="F67" s="58">
        <v>8156.25</v>
      </c>
      <c r="G67" s="51">
        <f t="shared" si="8"/>
        <v>1.7043269230769231</v>
      </c>
      <c r="H67" s="58">
        <v>7981.25</v>
      </c>
      <c r="I67" s="88">
        <f t="shared" si="9"/>
        <v>2.1926389976507438E-2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3868.5</v>
      </c>
      <c r="F69" s="43">
        <v>7727.25</v>
      </c>
      <c r="G69" s="45">
        <f>(F69-E69)/E69</f>
        <v>0.99747964327258631</v>
      </c>
      <c r="H69" s="43">
        <v>7706.625</v>
      </c>
      <c r="I69" s="44">
        <f>(F69-H69)/H69</f>
        <v>2.6762687947058535E-3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2742.25</v>
      </c>
      <c r="F70" s="47">
        <v>5903.5714285714284</v>
      </c>
      <c r="G70" s="48">
        <f>(F70-E70)/E70</f>
        <v>1.1528202857403331</v>
      </c>
      <c r="H70" s="47">
        <v>5360.4285714285716</v>
      </c>
      <c r="I70" s="44">
        <f>(F70-H70)/H70</f>
        <v>0.10132452096047752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1313.125</v>
      </c>
      <c r="F71" s="47">
        <v>2033.3333333333333</v>
      </c>
      <c r="G71" s="48">
        <f>(F71-E71)/E71</f>
        <v>0.54846898302395675</v>
      </c>
      <c r="H71" s="47">
        <v>2033.3333333333333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2284.1269841269841</v>
      </c>
      <c r="F72" s="47">
        <v>4455.833333333333</v>
      </c>
      <c r="G72" s="48">
        <f>(F72-E72)/E72</f>
        <v>0.95078179291174414</v>
      </c>
      <c r="H72" s="47">
        <v>4365.833333333333</v>
      </c>
      <c r="I72" s="44">
        <f>(F72-H72)/H72</f>
        <v>2.0614621110899029E-2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1620.6111111111113</v>
      </c>
      <c r="F73" s="50">
        <v>4110</v>
      </c>
      <c r="G73" s="48">
        <f>(F73-E73)/E73</f>
        <v>1.5360803537760102</v>
      </c>
      <c r="H73" s="50">
        <v>3971.1111111111113</v>
      </c>
      <c r="I73" s="59">
        <f>(F73-H73)/H73</f>
        <v>3.4974818130945669E-2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3321.6666666666665</v>
      </c>
      <c r="G75" s="44">
        <f t="shared" ref="G75:G81" si="10">(F75-E75)/E75</f>
        <v>1.2777142857142858</v>
      </c>
      <c r="H75" s="43">
        <v>3321.6666666666665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1182.037037037037</v>
      </c>
      <c r="F76" s="32">
        <v>3000</v>
      </c>
      <c r="G76" s="48">
        <f t="shared" si="10"/>
        <v>1.5379915400282</v>
      </c>
      <c r="H76" s="32">
        <v>2975</v>
      </c>
      <c r="I76" s="44">
        <f t="shared" si="11"/>
        <v>8.4033613445378148E-3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919.03703703703707</v>
      </c>
      <c r="F77" s="47">
        <v>1458.8333333333333</v>
      </c>
      <c r="G77" s="48">
        <f t="shared" si="10"/>
        <v>0.58734988313049075</v>
      </c>
      <c r="H77" s="47">
        <v>1458.8333333333333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1504.4666666666665</v>
      </c>
      <c r="F78" s="47">
        <v>3105.3333333333335</v>
      </c>
      <c r="G78" s="48">
        <f t="shared" si="10"/>
        <v>1.0640758629857761</v>
      </c>
      <c r="H78" s="47">
        <v>2655.3333333333335</v>
      </c>
      <c r="I78" s="44">
        <f t="shared" si="11"/>
        <v>0.16947024855636453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1932.9666666666665</v>
      </c>
      <c r="F79" s="61">
        <v>3923.3</v>
      </c>
      <c r="G79" s="48">
        <f t="shared" si="10"/>
        <v>1.0296780423873497</v>
      </c>
      <c r="H79" s="61">
        <v>3303.5</v>
      </c>
      <c r="I79" s="44">
        <f t="shared" si="11"/>
        <v>0.18761919176630851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9999</v>
      </c>
      <c r="G80" s="48">
        <f t="shared" si="10"/>
        <v>0.1235673084126151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3922.9666666666672</v>
      </c>
      <c r="F81" s="50">
        <v>6457</v>
      </c>
      <c r="G81" s="51">
        <f t="shared" si="10"/>
        <v>0.64594821945976244</v>
      </c>
      <c r="H81" s="50">
        <v>6134.7777777777774</v>
      </c>
      <c r="I81" s="56">
        <f t="shared" si="11"/>
        <v>5.2523862133917805E-2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5" zoomScaleNormal="100" workbookViewId="0">
      <selection activeCell="I23" sqref="I23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5" t="s">
        <v>203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6" t="s">
        <v>3</v>
      </c>
      <c r="B12" s="182"/>
      <c r="C12" s="184" t="s">
        <v>0</v>
      </c>
      <c r="D12" s="178" t="s">
        <v>23</v>
      </c>
      <c r="E12" s="178" t="s">
        <v>217</v>
      </c>
      <c r="F12" s="186" t="s">
        <v>224</v>
      </c>
      <c r="G12" s="178" t="s">
        <v>197</v>
      </c>
      <c r="H12" s="186" t="s">
        <v>219</v>
      </c>
      <c r="I12" s="178" t="s">
        <v>187</v>
      </c>
    </row>
    <row r="13" spans="1:9" ht="30.75" customHeight="1" thickBot="1" x14ac:dyDescent="0.25">
      <c r="A13" s="177"/>
      <c r="B13" s="183"/>
      <c r="C13" s="185"/>
      <c r="D13" s="179"/>
      <c r="E13" s="179"/>
      <c r="F13" s="187"/>
      <c r="G13" s="179"/>
      <c r="H13" s="187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1190.8</v>
      </c>
      <c r="F15" s="83">
        <v>2883.2</v>
      </c>
      <c r="G15" s="44">
        <f>(F15-E15)/E15</f>
        <v>1.4212294255962377</v>
      </c>
      <c r="H15" s="83">
        <v>2473.1999999999998</v>
      </c>
      <c r="I15" s="125">
        <f>(F15-H15)/H15</f>
        <v>0.16577713084263304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1281.8666666666668</v>
      </c>
      <c r="F16" s="83">
        <v>1866.6</v>
      </c>
      <c r="G16" s="48">
        <f t="shared" ref="G16:G39" si="0">(F16-E16)/E16</f>
        <v>0.45615768670688556</v>
      </c>
      <c r="H16" s="83">
        <v>2003.2</v>
      </c>
      <c r="I16" s="48">
        <f>(F16-H16)/H16</f>
        <v>-6.8190894568690166E-2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1276.1833333333334</v>
      </c>
      <c r="F17" s="83">
        <v>1975</v>
      </c>
      <c r="G17" s="48">
        <f t="shared" si="0"/>
        <v>0.54758328871243678</v>
      </c>
      <c r="H17" s="83">
        <v>1776.6</v>
      </c>
      <c r="I17" s="48">
        <f t="shared" ref="I17:I29" si="1">(F17-H17)/H17</f>
        <v>0.1116739840144096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842.13333333333333</v>
      </c>
      <c r="F18" s="83">
        <v>933.2</v>
      </c>
      <c r="G18" s="48">
        <f t="shared" si="0"/>
        <v>0.10813806206459792</v>
      </c>
      <c r="H18" s="83">
        <v>1009.2</v>
      </c>
      <c r="I18" s="48">
        <f t="shared" si="1"/>
        <v>-7.5307173999207291E-2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2549.4666666666672</v>
      </c>
      <c r="F19" s="83">
        <v>3166.6</v>
      </c>
      <c r="G19" s="48">
        <f t="shared" si="0"/>
        <v>0.24206369959730112</v>
      </c>
      <c r="H19" s="83">
        <v>4110</v>
      </c>
      <c r="I19" s="48">
        <f t="shared" si="1"/>
        <v>-0.22953771289537714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1234.7833333333333</v>
      </c>
      <c r="F20" s="83">
        <v>1725</v>
      </c>
      <c r="G20" s="48">
        <f t="shared" si="0"/>
        <v>0.39700622241418876</v>
      </c>
      <c r="H20" s="83">
        <v>1695.2</v>
      </c>
      <c r="I20" s="48">
        <f t="shared" si="1"/>
        <v>1.7579046720150988E-2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1463.3333333333333</v>
      </c>
      <c r="F21" s="83">
        <v>1483.2</v>
      </c>
      <c r="G21" s="48">
        <f t="shared" si="0"/>
        <v>1.3576309794988695E-2</v>
      </c>
      <c r="H21" s="83">
        <v>1496.6</v>
      </c>
      <c r="I21" s="48">
        <f t="shared" si="1"/>
        <v>-8.9536282239742505E-3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406.56666666666672</v>
      </c>
      <c r="F22" s="83">
        <v>415</v>
      </c>
      <c r="G22" s="48">
        <f t="shared" si="0"/>
        <v>2.0742805607936246E-2</v>
      </c>
      <c r="H22" s="83">
        <v>434</v>
      </c>
      <c r="I22" s="48">
        <f t="shared" si="1"/>
        <v>-4.377880184331797E-2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455.52500000000003</v>
      </c>
      <c r="F23" s="83">
        <v>462.5</v>
      </c>
      <c r="G23" s="48">
        <f t="shared" si="0"/>
        <v>1.5312002634322959E-2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511.98333333333335</v>
      </c>
      <c r="F24" s="83">
        <v>445</v>
      </c>
      <c r="G24" s="48">
        <f t="shared" si="0"/>
        <v>-0.1308310817409421</v>
      </c>
      <c r="H24" s="83">
        <v>474</v>
      </c>
      <c r="I24" s="48">
        <f t="shared" si="1"/>
        <v>-6.118143459915612E-2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517.4</v>
      </c>
      <c r="F25" s="83">
        <v>445</v>
      </c>
      <c r="G25" s="48">
        <f t="shared" si="0"/>
        <v>-0.13993042133745648</v>
      </c>
      <c r="H25" s="83">
        <v>498</v>
      </c>
      <c r="I25" s="48">
        <f t="shared" si="1"/>
        <v>-0.10642570281124498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1224.3416666666667</v>
      </c>
      <c r="F26" s="83">
        <v>1350</v>
      </c>
      <c r="G26" s="48">
        <f t="shared" si="0"/>
        <v>0.10263338801124411</v>
      </c>
      <c r="H26" s="83">
        <v>1370</v>
      </c>
      <c r="I26" s="48">
        <f t="shared" si="1"/>
        <v>-1.4598540145985401E-2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472.4</v>
      </c>
      <c r="F27" s="83">
        <v>475</v>
      </c>
      <c r="G27" s="48">
        <f t="shared" si="0"/>
        <v>5.5038103302286678E-3</v>
      </c>
      <c r="H27" s="83">
        <v>498</v>
      </c>
      <c r="I27" s="48">
        <f t="shared" si="1"/>
        <v>-4.6184738955823292E-2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992.4666666666667</v>
      </c>
      <c r="F28" s="83">
        <v>1479</v>
      </c>
      <c r="G28" s="48">
        <f t="shared" si="0"/>
        <v>0.4902263720024182</v>
      </c>
      <c r="H28" s="83">
        <v>1333.25</v>
      </c>
      <c r="I28" s="48">
        <f t="shared" si="1"/>
        <v>0.10931933245827864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1348.3083333333334</v>
      </c>
      <c r="F29" s="83">
        <v>2208.1999999999998</v>
      </c>
      <c r="G29" s="48">
        <f t="shared" si="0"/>
        <v>0.63775595344783875</v>
      </c>
      <c r="H29" s="83">
        <v>2623.2</v>
      </c>
      <c r="I29" s="48">
        <f t="shared" si="1"/>
        <v>-0.15820372064653859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1038.1833333333334</v>
      </c>
      <c r="F30" s="93">
        <v>1733.2</v>
      </c>
      <c r="G30" s="51">
        <f t="shared" si="0"/>
        <v>0.66945465637090429</v>
      </c>
      <c r="H30" s="93">
        <v>1669.6</v>
      </c>
      <c r="I30" s="51">
        <f>(F30-H30)/H30</f>
        <v>3.8092956396741817E-2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83">
        <v>4250</v>
      </c>
      <c r="G32" s="44">
        <f t="shared" si="0"/>
        <v>0.85040727101210034</v>
      </c>
      <c r="H32" s="83">
        <v>4566.666666666667</v>
      </c>
      <c r="I32" s="45">
        <f>(F32-H32)/H32</f>
        <v>-6.9343065693430725E-2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83">
        <v>4083.3333333333335</v>
      </c>
      <c r="G33" s="48">
        <f t="shared" si="0"/>
        <v>0.87183650081176578</v>
      </c>
      <c r="H33" s="83">
        <v>4483.333333333333</v>
      </c>
      <c r="I33" s="48">
        <f>(F33-H33)/H33</f>
        <v>-8.9219330855018486E-2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83">
        <v>3350</v>
      </c>
      <c r="G34" s="48">
        <f>(F34-E34)/E34</f>
        <v>0.8099966617332357</v>
      </c>
      <c r="H34" s="83">
        <v>3250</v>
      </c>
      <c r="I34" s="48">
        <f>(F34-H34)/H34</f>
        <v>3.0769230769230771E-2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83">
        <v>2000</v>
      </c>
      <c r="G35" s="48">
        <f t="shared" si="0"/>
        <v>0.3895187826271555</v>
      </c>
      <c r="H35" s="83">
        <v>2111</v>
      </c>
      <c r="I35" s="48">
        <f>(F35-H35)/H35</f>
        <v>-5.2581714827096164E-2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83">
        <v>3066.6</v>
      </c>
      <c r="G36" s="55">
        <f t="shared" si="0"/>
        <v>1.3425253991291728</v>
      </c>
      <c r="H36" s="83">
        <v>2925</v>
      </c>
      <c r="I36" s="48">
        <f>(F36-H36)/H36</f>
        <v>4.8410256410256376E-2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25834.37777777778</v>
      </c>
      <c r="F38" s="84">
        <v>53000</v>
      </c>
      <c r="G38" s="45">
        <f t="shared" si="0"/>
        <v>1.0515299596489431</v>
      </c>
      <c r="H38" s="84">
        <v>46458.25</v>
      </c>
      <c r="I38" s="45">
        <f>(F38-H38)/H38</f>
        <v>0.14080922118245953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15383.559259259258</v>
      </c>
      <c r="F39" s="85">
        <v>36600</v>
      </c>
      <c r="G39" s="51">
        <f t="shared" si="0"/>
        <v>1.3791633251564142</v>
      </c>
      <c r="H39" s="85">
        <v>33333.199999999997</v>
      </c>
      <c r="I39" s="51">
        <f>(F39-H39)/H39</f>
        <v>9.8004392017568165E-2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5" t="s">
        <v>204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6" t="s">
        <v>3</v>
      </c>
      <c r="B12" s="182"/>
      <c r="C12" s="184" t="s">
        <v>0</v>
      </c>
      <c r="D12" s="178" t="s">
        <v>223</v>
      </c>
      <c r="E12" s="186" t="s">
        <v>224</v>
      </c>
      <c r="F12" s="193" t="s">
        <v>186</v>
      </c>
      <c r="G12" s="178" t="s">
        <v>217</v>
      </c>
      <c r="H12" s="195" t="s">
        <v>225</v>
      </c>
      <c r="I12" s="191" t="s">
        <v>196</v>
      </c>
    </row>
    <row r="13" spans="1:9" ht="39.75" customHeight="1" thickBot="1" x14ac:dyDescent="0.25">
      <c r="A13" s="177"/>
      <c r="B13" s="183"/>
      <c r="C13" s="185"/>
      <c r="D13" s="179"/>
      <c r="E13" s="187"/>
      <c r="F13" s="194"/>
      <c r="G13" s="179"/>
      <c r="H13" s="196"/>
      <c r="I13" s="192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2575</v>
      </c>
      <c r="E15" s="83">
        <v>2883.2</v>
      </c>
      <c r="F15" s="67">
        <f t="shared" ref="F15:F30" si="0">D15-E15</f>
        <v>-308.19999999999982</v>
      </c>
      <c r="G15" s="42">
        <v>1190.8</v>
      </c>
      <c r="H15" s="66">
        <f>AVERAGE(D15:E15)</f>
        <v>2729.1</v>
      </c>
      <c r="I15" s="69">
        <f>(H15-G15)/G15</f>
        <v>1.2918206247900572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1744.8</v>
      </c>
      <c r="E16" s="83">
        <v>1866.6</v>
      </c>
      <c r="F16" s="71">
        <f t="shared" si="0"/>
        <v>-121.79999999999995</v>
      </c>
      <c r="G16" s="46">
        <v>1281.8666666666668</v>
      </c>
      <c r="H16" s="68">
        <f t="shared" ref="H16:H30" si="1">AVERAGE(D16:E16)</f>
        <v>1805.6999999999998</v>
      </c>
      <c r="I16" s="72">
        <f t="shared" ref="I16:I39" si="2">(H16-G16)/G16</f>
        <v>0.40864884543374219</v>
      </c>
    </row>
    <row r="17" spans="1:9" ht="16.5" x14ac:dyDescent="0.3">
      <c r="A17" s="37"/>
      <c r="B17" s="34" t="s">
        <v>6</v>
      </c>
      <c r="C17" s="15" t="s">
        <v>165</v>
      </c>
      <c r="D17" s="47">
        <v>1516.4444444444443</v>
      </c>
      <c r="E17" s="83">
        <v>1975</v>
      </c>
      <c r="F17" s="71">
        <f t="shared" si="0"/>
        <v>-458.55555555555566</v>
      </c>
      <c r="G17" s="46">
        <v>1276.1833333333334</v>
      </c>
      <c r="H17" s="68">
        <f t="shared" si="1"/>
        <v>1745.7222222222222</v>
      </c>
      <c r="I17" s="72">
        <f t="shared" si="2"/>
        <v>0.36792432295951893</v>
      </c>
    </row>
    <row r="18" spans="1:9" ht="16.5" x14ac:dyDescent="0.3">
      <c r="A18" s="37"/>
      <c r="B18" s="34" t="s">
        <v>7</v>
      </c>
      <c r="C18" s="15" t="s">
        <v>166</v>
      </c>
      <c r="D18" s="47">
        <v>673.5</v>
      </c>
      <c r="E18" s="83">
        <v>933.2</v>
      </c>
      <c r="F18" s="71">
        <f t="shared" si="0"/>
        <v>-259.70000000000005</v>
      </c>
      <c r="G18" s="46">
        <v>842.13333333333333</v>
      </c>
      <c r="H18" s="68">
        <f t="shared" si="1"/>
        <v>803.35</v>
      </c>
      <c r="I18" s="72">
        <f t="shared" si="2"/>
        <v>-4.6053673210892931E-2</v>
      </c>
    </row>
    <row r="19" spans="1:9" ht="16.5" x14ac:dyDescent="0.3">
      <c r="A19" s="37"/>
      <c r="B19" s="34" t="s">
        <v>8</v>
      </c>
      <c r="C19" s="15" t="s">
        <v>167</v>
      </c>
      <c r="D19" s="47">
        <v>3597.8</v>
      </c>
      <c r="E19" s="83">
        <v>3166.6</v>
      </c>
      <c r="F19" s="71">
        <f t="shared" si="0"/>
        <v>431.20000000000027</v>
      </c>
      <c r="G19" s="46">
        <v>2549.4666666666672</v>
      </c>
      <c r="H19" s="68">
        <f t="shared" si="1"/>
        <v>3382.2</v>
      </c>
      <c r="I19" s="72">
        <f t="shared" si="2"/>
        <v>0.32663040635949969</v>
      </c>
    </row>
    <row r="20" spans="1:9" ht="16.5" x14ac:dyDescent="0.3">
      <c r="A20" s="37"/>
      <c r="B20" s="34" t="s">
        <v>9</v>
      </c>
      <c r="C20" s="15" t="s">
        <v>168</v>
      </c>
      <c r="D20" s="47">
        <v>1413.8</v>
      </c>
      <c r="E20" s="83">
        <v>1725</v>
      </c>
      <c r="F20" s="71">
        <f t="shared" si="0"/>
        <v>-311.20000000000005</v>
      </c>
      <c r="G20" s="46">
        <v>1234.7833333333333</v>
      </c>
      <c r="H20" s="68">
        <f t="shared" si="1"/>
        <v>1569.4</v>
      </c>
      <c r="I20" s="72">
        <f t="shared" si="2"/>
        <v>0.27099221185903072</v>
      </c>
    </row>
    <row r="21" spans="1:9" ht="16.5" x14ac:dyDescent="0.3">
      <c r="A21" s="37"/>
      <c r="B21" s="34" t="s">
        <v>10</v>
      </c>
      <c r="C21" s="15" t="s">
        <v>169</v>
      </c>
      <c r="D21" s="47">
        <v>1609</v>
      </c>
      <c r="E21" s="83">
        <v>1483.2</v>
      </c>
      <c r="F21" s="71">
        <f t="shared" si="0"/>
        <v>125.79999999999995</v>
      </c>
      <c r="G21" s="46">
        <v>1463.3333333333333</v>
      </c>
      <c r="H21" s="68">
        <f t="shared" si="1"/>
        <v>1546.1</v>
      </c>
      <c r="I21" s="72">
        <f t="shared" si="2"/>
        <v>5.6560364464692474E-2</v>
      </c>
    </row>
    <row r="22" spans="1:9" ht="16.5" x14ac:dyDescent="0.3">
      <c r="A22" s="37"/>
      <c r="B22" s="34" t="s">
        <v>11</v>
      </c>
      <c r="C22" s="15" t="s">
        <v>170</v>
      </c>
      <c r="D22" s="47">
        <v>373</v>
      </c>
      <c r="E22" s="83">
        <v>415</v>
      </c>
      <c r="F22" s="71">
        <f t="shared" si="0"/>
        <v>-42</v>
      </c>
      <c r="G22" s="46">
        <v>406.56666666666672</v>
      </c>
      <c r="H22" s="68">
        <f t="shared" si="1"/>
        <v>394</v>
      </c>
      <c r="I22" s="72">
        <f t="shared" si="2"/>
        <v>-3.0909239977043663E-2</v>
      </c>
    </row>
    <row r="23" spans="1:9" ht="16.5" x14ac:dyDescent="0.3">
      <c r="A23" s="37"/>
      <c r="B23" s="34" t="s">
        <v>12</v>
      </c>
      <c r="C23" s="15" t="s">
        <v>171</v>
      </c>
      <c r="D23" s="47">
        <v>392.8</v>
      </c>
      <c r="E23" s="83">
        <v>462.5</v>
      </c>
      <c r="F23" s="71">
        <f t="shared" si="0"/>
        <v>-69.699999999999989</v>
      </c>
      <c r="G23" s="46">
        <v>455.52500000000003</v>
      </c>
      <c r="H23" s="68">
        <f t="shared" si="1"/>
        <v>427.65</v>
      </c>
      <c r="I23" s="72">
        <f t="shared" si="2"/>
        <v>-6.119312880742013E-2</v>
      </c>
    </row>
    <row r="24" spans="1:9" ht="16.5" x14ac:dyDescent="0.3">
      <c r="A24" s="37"/>
      <c r="B24" s="34" t="s">
        <v>13</v>
      </c>
      <c r="C24" s="15" t="s">
        <v>172</v>
      </c>
      <c r="D24" s="47">
        <v>455.88888888888891</v>
      </c>
      <c r="E24" s="83">
        <v>445</v>
      </c>
      <c r="F24" s="71">
        <f t="shared" si="0"/>
        <v>10.888888888888914</v>
      </c>
      <c r="G24" s="46">
        <v>511.98333333333335</v>
      </c>
      <c r="H24" s="68">
        <f t="shared" si="1"/>
        <v>450.44444444444446</v>
      </c>
      <c r="I24" s="72">
        <f t="shared" si="2"/>
        <v>-0.12019705502566273</v>
      </c>
    </row>
    <row r="25" spans="1:9" ht="16.5" x14ac:dyDescent="0.3">
      <c r="A25" s="37"/>
      <c r="B25" s="34" t="s">
        <v>14</v>
      </c>
      <c r="C25" s="15" t="s">
        <v>173</v>
      </c>
      <c r="D25" s="47">
        <v>490.3</v>
      </c>
      <c r="E25" s="83">
        <v>445</v>
      </c>
      <c r="F25" s="71">
        <f t="shared" si="0"/>
        <v>45.300000000000011</v>
      </c>
      <c r="G25" s="46">
        <v>517.4</v>
      </c>
      <c r="H25" s="68">
        <f t="shared" si="1"/>
        <v>467.65</v>
      </c>
      <c r="I25" s="72">
        <f t="shared" si="2"/>
        <v>-9.6153846153846159E-2</v>
      </c>
    </row>
    <row r="26" spans="1:9" ht="16.5" x14ac:dyDescent="0.3">
      <c r="A26" s="37"/>
      <c r="B26" s="34" t="s">
        <v>15</v>
      </c>
      <c r="C26" s="15" t="s">
        <v>174</v>
      </c>
      <c r="D26" s="47">
        <v>1222.3</v>
      </c>
      <c r="E26" s="83">
        <v>1350</v>
      </c>
      <c r="F26" s="71">
        <f t="shared" si="0"/>
        <v>-127.70000000000005</v>
      </c>
      <c r="G26" s="46">
        <v>1224.3416666666667</v>
      </c>
      <c r="H26" s="68">
        <f t="shared" si="1"/>
        <v>1286.1500000000001</v>
      </c>
      <c r="I26" s="72">
        <f t="shared" si="2"/>
        <v>5.0482912585675346E-2</v>
      </c>
    </row>
    <row r="27" spans="1:9" ht="16.5" x14ac:dyDescent="0.3">
      <c r="A27" s="37"/>
      <c r="B27" s="34" t="s">
        <v>16</v>
      </c>
      <c r="C27" s="15" t="s">
        <v>175</v>
      </c>
      <c r="D27" s="47">
        <v>491.44444444444446</v>
      </c>
      <c r="E27" s="83">
        <v>475</v>
      </c>
      <c r="F27" s="71">
        <f t="shared" si="0"/>
        <v>16.444444444444457</v>
      </c>
      <c r="G27" s="46">
        <v>472.4</v>
      </c>
      <c r="H27" s="68">
        <f t="shared" si="1"/>
        <v>483.22222222222223</v>
      </c>
      <c r="I27" s="72">
        <f t="shared" si="2"/>
        <v>2.2909022485652523E-2</v>
      </c>
    </row>
    <row r="28" spans="1:9" ht="16.5" x14ac:dyDescent="0.3">
      <c r="A28" s="37"/>
      <c r="B28" s="34" t="s">
        <v>17</v>
      </c>
      <c r="C28" s="15" t="s">
        <v>176</v>
      </c>
      <c r="D28" s="47">
        <v>1216.3</v>
      </c>
      <c r="E28" s="83">
        <v>1479</v>
      </c>
      <c r="F28" s="71">
        <f t="shared" si="0"/>
        <v>-262.70000000000005</v>
      </c>
      <c r="G28" s="46">
        <v>992.4666666666667</v>
      </c>
      <c r="H28" s="68">
        <f t="shared" si="1"/>
        <v>1347.65</v>
      </c>
      <c r="I28" s="72">
        <f t="shared" si="2"/>
        <v>0.35787935782897834</v>
      </c>
    </row>
    <row r="29" spans="1:9" ht="16.5" x14ac:dyDescent="0.3">
      <c r="A29" s="37"/>
      <c r="B29" s="34" t="s">
        <v>18</v>
      </c>
      <c r="C29" s="15" t="s">
        <v>177</v>
      </c>
      <c r="D29" s="47">
        <v>2819.9333333333334</v>
      </c>
      <c r="E29" s="83">
        <v>2208.1999999999998</v>
      </c>
      <c r="F29" s="71">
        <f t="shared" si="0"/>
        <v>611.73333333333358</v>
      </c>
      <c r="G29" s="46">
        <v>1348.3083333333334</v>
      </c>
      <c r="H29" s="68">
        <f t="shared" si="1"/>
        <v>2514.0666666666666</v>
      </c>
      <c r="I29" s="72">
        <f t="shared" si="2"/>
        <v>0.86460812005166954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1593</v>
      </c>
      <c r="E30" s="93">
        <v>1733.2</v>
      </c>
      <c r="F30" s="74">
        <f t="shared" si="0"/>
        <v>-140.20000000000005</v>
      </c>
      <c r="G30" s="49">
        <v>1038.1833333333334</v>
      </c>
      <c r="H30" s="105">
        <f t="shared" si="1"/>
        <v>1663.1</v>
      </c>
      <c r="I30" s="75">
        <f t="shared" si="2"/>
        <v>0.60193286349552888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3812.25</v>
      </c>
      <c r="E32" s="83">
        <v>4250</v>
      </c>
      <c r="F32" s="67">
        <f>D32-E32</f>
        <v>-437.75</v>
      </c>
      <c r="G32" s="54">
        <v>2296.7916666666665</v>
      </c>
      <c r="H32" s="68">
        <f>AVERAGE(D32:E32)</f>
        <v>4031.125</v>
      </c>
      <c r="I32" s="78">
        <f t="shared" si="2"/>
        <v>0.75511129655497722</v>
      </c>
    </row>
    <row r="33" spans="1:9" ht="16.5" x14ac:dyDescent="0.3">
      <c r="A33" s="37"/>
      <c r="B33" s="34" t="s">
        <v>27</v>
      </c>
      <c r="C33" s="15" t="s">
        <v>180</v>
      </c>
      <c r="D33" s="47">
        <v>4900</v>
      </c>
      <c r="E33" s="83">
        <v>4083.3333333333335</v>
      </c>
      <c r="F33" s="79">
        <f>D33-E33</f>
        <v>816.66666666666652</v>
      </c>
      <c r="G33" s="46">
        <v>2181.4583333333335</v>
      </c>
      <c r="H33" s="68">
        <f>AVERAGE(D33:E33)</f>
        <v>4491.666666666667</v>
      </c>
      <c r="I33" s="72">
        <f t="shared" si="2"/>
        <v>1.0590201508929424</v>
      </c>
    </row>
    <row r="34" spans="1:9" ht="16.5" x14ac:dyDescent="0.3">
      <c r="A34" s="37"/>
      <c r="B34" s="39" t="s">
        <v>28</v>
      </c>
      <c r="C34" s="15" t="s">
        <v>181</v>
      </c>
      <c r="D34" s="47">
        <v>3248</v>
      </c>
      <c r="E34" s="83">
        <v>3350</v>
      </c>
      <c r="F34" s="71">
        <f>D34-E34</f>
        <v>-102</v>
      </c>
      <c r="G34" s="46">
        <v>1850.832142857143</v>
      </c>
      <c r="H34" s="68">
        <f>AVERAGE(D34:E34)</f>
        <v>3299</v>
      </c>
      <c r="I34" s="72">
        <f t="shared" si="2"/>
        <v>0.78244148867401331</v>
      </c>
    </row>
    <row r="35" spans="1:9" ht="16.5" x14ac:dyDescent="0.3">
      <c r="A35" s="37"/>
      <c r="B35" s="34" t="s">
        <v>29</v>
      </c>
      <c r="C35" s="15" t="s">
        <v>182</v>
      </c>
      <c r="D35" s="47">
        <v>2256.6666666666665</v>
      </c>
      <c r="E35" s="83">
        <v>2000</v>
      </c>
      <c r="F35" s="79">
        <f>D35-E35</f>
        <v>256.66666666666652</v>
      </c>
      <c r="G35" s="46">
        <v>1439.3472222222222</v>
      </c>
      <c r="H35" s="68">
        <f>AVERAGE(D35:E35)</f>
        <v>2128.333333333333</v>
      </c>
      <c r="I35" s="72">
        <f t="shared" si="2"/>
        <v>0.4786795711790644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3492</v>
      </c>
      <c r="E36" s="83">
        <v>3066.6</v>
      </c>
      <c r="F36" s="71">
        <f>D36-E36</f>
        <v>425.40000000000009</v>
      </c>
      <c r="G36" s="49">
        <v>1309.0999999999999</v>
      </c>
      <c r="H36" s="68">
        <f>AVERAGE(D36:E36)</f>
        <v>3279.3</v>
      </c>
      <c r="I36" s="80">
        <f t="shared" si="2"/>
        <v>1.505003437476129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53482</v>
      </c>
      <c r="E38" s="84">
        <v>53000</v>
      </c>
      <c r="F38" s="67">
        <f>D38-E38</f>
        <v>482</v>
      </c>
      <c r="G38" s="46">
        <v>25834.37777777778</v>
      </c>
      <c r="H38" s="67">
        <f>AVERAGE(D38:E38)</f>
        <v>53241</v>
      </c>
      <c r="I38" s="78">
        <f t="shared" si="2"/>
        <v>1.0608586147484789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37748.5</v>
      </c>
      <c r="E39" s="85">
        <v>36600</v>
      </c>
      <c r="F39" s="74">
        <f>D39-E39</f>
        <v>1148.5</v>
      </c>
      <c r="G39" s="46">
        <v>15383.559259259258</v>
      </c>
      <c r="H39" s="81">
        <f>AVERAGE(D39:E39)</f>
        <v>37174.25</v>
      </c>
      <c r="I39" s="75">
        <f t="shared" si="2"/>
        <v>1.4164921377102686</v>
      </c>
    </row>
    <row r="40" spans="1:9" ht="15.75" customHeight="1" thickBot="1" x14ac:dyDescent="0.25">
      <c r="A40" s="188"/>
      <c r="B40" s="189"/>
      <c r="C40" s="190"/>
      <c r="D40" s="86">
        <f>SUM(D15:D39)</f>
        <v>131124.72777777776</v>
      </c>
      <c r="E40" s="86">
        <f>SUM(E15:E39)</f>
        <v>129395.63333333333</v>
      </c>
      <c r="F40" s="86">
        <f>SUM(F15:F39)</f>
        <v>1729.0944444444444</v>
      </c>
      <c r="G40" s="86">
        <f>SUM(G15:G39)</f>
        <v>67101.208068783075</v>
      </c>
      <c r="H40" s="86">
        <f>AVERAGE(D40:E40)</f>
        <v>130260.18055555555</v>
      </c>
      <c r="I40" s="75">
        <f>(H40-G40)/G40</f>
        <v>0.94124940972792093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5" t="s">
        <v>201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6" t="s">
        <v>3</v>
      </c>
      <c r="B13" s="182"/>
      <c r="C13" s="184" t="s">
        <v>0</v>
      </c>
      <c r="D13" s="178" t="s">
        <v>23</v>
      </c>
      <c r="E13" s="178" t="s">
        <v>217</v>
      </c>
      <c r="F13" s="195" t="s">
        <v>225</v>
      </c>
      <c r="G13" s="178" t="s">
        <v>197</v>
      </c>
      <c r="H13" s="195" t="s">
        <v>220</v>
      </c>
      <c r="I13" s="178" t="s">
        <v>187</v>
      </c>
    </row>
    <row r="14" spans="1:9" ht="33.75" customHeight="1" thickBot="1" x14ac:dyDescent="0.25">
      <c r="A14" s="177"/>
      <c r="B14" s="183"/>
      <c r="C14" s="185"/>
      <c r="D14" s="198"/>
      <c r="E14" s="179"/>
      <c r="F14" s="196"/>
      <c r="G14" s="197"/>
      <c r="H14" s="196"/>
      <c r="I14" s="19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1190.8</v>
      </c>
      <c r="F16" s="42">
        <v>2729.1</v>
      </c>
      <c r="G16" s="21">
        <f>(F16-E16)/E16</f>
        <v>1.2918206247900572</v>
      </c>
      <c r="H16" s="42">
        <v>2581.5</v>
      </c>
      <c r="I16" s="21">
        <f>(F16-H16)/H16</f>
        <v>5.7176060429982536E-2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1281.8666666666668</v>
      </c>
      <c r="F17" s="46">
        <v>1805.6999999999998</v>
      </c>
      <c r="G17" s="21">
        <f t="shared" ref="G17:G80" si="0">(F17-E17)/E17</f>
        <v>0.40864884543374219</v>
      </c>
      <c r="H17" s="46">
        <v>1859.8222222222221</v>
      </c>
      <c r="I17" s="21">
        <f>(F17-H17)/H17</f>
        <v>-2.9100750370405798E-2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1276.1833333333334</v>
      </c>
      <c r="F18" s="46">
        <v>1745.7222222222222</v>
      </c>
      <c r="G18" s="21">
        <f t="shared" si="0"/>
        <v>0.36792432295951893</v>
      </c>
      <c r="H18" s="46">
        <v>1579.3</v>
      </c>
      <c r="I18" s="21">
        <f t="shared" ref="I18:I31" si="1">(F18-H18)/H18</f>
        <v>0.10537720649795619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842.13333333333333</v>
      </c>
      <c r="F19" s="46">
        <v>803.35</v>
      </c>
      <c r="G19" s="21">
        <f t="shared" si="0"/>
        <v>-4.6053673210892931E-2</v>
      </c>
      <c r="H19" s="46">
        <v>838.25</v>
      </c>
      <c r="I19" s="21">
        <f t="shared" si="1"/>
        <v>-4.1634357291977307E-2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2549.4666666666672</v>
      </c>
      <c r="F20" s="46">
        <v>3382.2</v>
      </c>
      <c r="G20" s="21">
        <f>(F20-E20)/E20</f>
        <v>0.32663040635949969</v>
      </c>
      <c r="H20" s="46">
        <v>4342.3999999999996</v>
      </c>
      <c r="I20" s="21">
        <f t="shared" si="1"/>
        <v>-0.22112196020633748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1234.7833333333333</v>
      </c>
      <c r="F21" s="46">
        <v>1569.4</v>
      </c>
      <c r="G21" s="21">
        <f t="shared" si="0"/>
        <v>0.27099221185903072</v>
      </c>
      <c r="H21" s="46">
        <v>1577.1</v>
      </c>
      <c r="I21" s="21">
        <f t="shared" si="1"/>
        <v>-4.8823790501552333E-3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1463.3333333333333</v>
      </c>
      <c r="F22" s="46">
        <v>1546.1</v>
      </c>
      <c r="G22" s="21">
        <f t="shared" si="0"/>
        <v>5.6560364464692474E-2</v>
      </c>
      <c r="H22" s="46">
        <v>1583.1999999999998</v>
      </c>
      <c r="I22" s="21">
        <f t="shared" si="1"/>
        <v>-2.3433552299140927E-2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406.56666666666672</v>
      </c>
      <c r="F23" s="46">
        <v>394</v>
      </c>
      <c r="G23" s="21">
        <f t="shared" si="0"/>
        <v>-3.0909239977043663E-2</v>
      </c>
      <c r="H23" s="46">
        <v>400.65</v>
      </c>
      <c r="I23" s="21">
        <f t="shared" si="1"/>
        <v>-1.6598028204168169E-2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455.52500000000003</v>
      </c>
      <c r="F24" s="46">
        <v>427.65</v>
      </c>
      <c r="G24" s="21">
        <f t="shared" si="0"/>
        <v>-6.119312880742013E-2</v>
      </c>
      <c r="H24" s="46">
        <v>476.4</v>
      </c>
      <c r="I24" s="21">
        <f t="shared" si="1"/>
        <v>-0.10232997481108312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511.98333333333335</v>
      </c>
      <c r="F25" s="46">
        <v>450.44444444444446</v>
      </c>
      <c r="G25" s="21">
        <f t="shared" si="0"/>
        <v>-0.12019705502566273</v>
      </c>
      <c r="H25" s="46">
        <v>462.16666666666663</v>
      </c>
      <c r="I25" s="21">
        <f t="shared" si="1"/>
        <v>-2.5363625435749382E-2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517.4</v>
      </c>
      <c r="F26" s="46">
        <v>467.65</v>
      </c>
      <c r="G26" s="21">
        <f t="shared" si="0"/>
        <v>-9.6153846153846159E-2</v>
      </c>
      <c r="H26" s="46">
        <v>464.15</v>
      </c>
      <c r="I26" s="21">
        <f t="shared" si="1"/>
        <v>7.5406657330604338E-3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1224.3416666666667</v>
      </c>
      <c r="F27" s="46">
        <v>1286.1500000000001</v>
      </c>
      <c r="G27" s="21">
        <f t="shared" si="0"/>
        <v>5.0482912585675346E-2</v>
      </c>
      <c r="H27" s="46">
        <v>1286.1500000000001</v>
      </c>
      <c r="I27" s="21">
        <f t="shared" si="1"/>
        <v>0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472.4</v>
      </c>
      <c r="F28" s="46">
        <v>483.22222222222223</v>
      </c>
      <c r="G28" s="21">
        <f t="shared" si="0"/>
        <v>2.2909022485652523E-2</v>
      </c>
      <c r="H28" s="46">
        <v>487.77777777777777</v>
      </c>
      <c r="I28" s="21">
        <f t="shared" si="1"/>
        <v>-9.3394077448746889E-3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992.4666666666667</v>
      </c>
      <c r="F29" s="46">
        <v>1347.65</v>
      </c>
      <c r="G29" s="21">
        <f t="shared" si="0"/>
        <v>0.35787935782897834</v>
      </c>
      <c r="H29" s="46">
        <v>1271.2750000000001</v>
      </c>
      <c r="I29" s="21">
        <f t="shared" si="1"/>
        <v>6.0077481268804939E-2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1348.3083333333334</v>
      </c>
      <c r="F30" s="46">
        <v>2514.0666666666666</v>
      </c>
      <c r="G30" s="21">
        <f t="shared" si="0"/>
        <v>0.86460812005166954</v>
      </c>
      <c r="H30" s="46">
        <v>2566.0111111111109</v>
      </c>
      <c r="I30" s="21">
        <f t="shared" si="1"/>
        <v>-2.0243265595974693E-2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1038.1833333333334</v>
      </c>
      <c r="F31" s="49">
        <v>1663.1</v>
      </c>
      <c r="G31" s="23">
        <f t="shared" si="0"/>
        <v>0.60193286349552888</v>
      </c>
      <c r="H31" s="49">
        <v>1639.1999999999998</v>
      </c>
      <c r="I31" s="23">
        <f t="shared" si="1"/>
        <v>1.458028306490977E-2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2296.7916666666665</v>
      </c>
      <c r="F33" s="54">
        <v>4031.125</v>
      </c>
      <c r="G33" s="21">
        <f t="shared" si="0"/>
        <v>0.75511129655497722</v>
      </c>
      <c r="H33" s="54">
        <v>4244.3333333333339</v>
      </c>
      <c r="I33" s="21">
        <f>(F33-H33)/H33</f>
        <v>-5.0233644859813222E-2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2181.4583333333335</v>
      </c>
      <c r="F34" s="46">
        <v>4491.666666666667</v>
      </c>
      <c r="G34" s="21">
        <f t="shared" si="0"/>
        <v>1.0590201508929424</v>
      </c>
      <c r="H34" s="46">
        <v>5010.2916666666661</v>
      </c>
      <c r="I34" s="21">
        <f>(F34-H34)/H34</f>
        <v>-0.10351193792776518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1850.832142857143</v>
      </c>
      <c r="F35" s="46">
        <v>3299</v>
      </c>
      <c r="G35" s="21">
        <f t="shared" si="0"/>
        <v>0.78244148867401331</v>
      </c>
      <c r="H35" s="46">
        <v>3235.4444444444443</v>
      </c>
      <c r="I35" s="21">
        <f>(F35-H35)/H35</f>
        <v>1.9643531714688037E-2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1439.3472222222222</v>
      </c>
      <c r="F36" s="46">
        <v>2128.333333333333</v>
      </c>
      <c r="G36" s="21">
        <f t="shared" si="0"/>
        <v>0.4786795711790644</v>
      </c>
      <c r="H36" s="46">
        <v>2180.5</v>
      </c>
      <c r="I36" s="21">
        <f>(F36-H36)/H36</f>
        <v>-2.3924176412138027E-2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1309.0999999999999</v>
      </c>
      <c r="F37" s="49">
        <v>3279.3</v>
      </c>
      <c r="G37" s="23">
        <f t="shared" si="0"/>
        <v>1.505003437476129</v>
      </c>
      <c r="H37" s="49">
        <v>3147.4</v>
      </c>
      <c r="I37" s="23">
        <f>(F37-H37)/H37</f>
        <v>4.1907606278197902E-2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25834.37777777778</v>
      </c>
      <c r="F39" s="46">
        <v>53241</v>
      </c>
      <c r="G39" s="21">
        <f t="shared" si="0"/>
        <v>1.0608586147484789</v>
      </c>
      <c r="H39" s="46">
        <v>49028.458333333328</v>
      </c>
      <c r="I39" s="21">
        <f t="shared" ref="I39:I44" si="2">(F39-H39)/H39</f>
        <v>8.5920337083139744E-2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15383.559259259258</v>
      </c>
      <c r="F40" s="46">
        <v>37174.25</v>
      </c>
      <c r="G40" s="21">
        <f t="shared" si="0"/>
        <v>1.4164921377102686</v>
      </c>
      <c r="H40" s="46">
        <v>34540.224999999999</v>
      </c>
      <c r="I40" s="21">
        <f t="shared" si="2"/>
        <v>7.6259636409432813E-2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11150.166666666666</v>
      </c>
      <c r="F41" s="57">
        <v>30922.25</v>
      </c>
      <c r="G41" s="21">
        <f t="shared" si="0"/>
        <v>1.7732545103959585</v>
      </c>
      <c r="H41" s="57">
        <v>29296.625</v>
      </c>
      <c r="I41" s="21">
        <f t="shared" si="2"/>
        <v>5.5488473501640545E-2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5992.9833333333336</v>
      </c>
      <c r="F42" s="47">
        <v>6900</v>
      </c>
      <c r="G42" s="21">
        <f t="shared" si="0"/>
        <v>0.15134643569285186</v>
      </c>
      <c r="H42" s="47">
        <v>6340</v>
      </c>
      <c r="I42" s="21">
        <f t="shared" si="2"/>
        <v>8.8328075709779186E-2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19000</v>
      </c>
      <c r="G43" s="21">
        <f t="shared" si="0"/>
        <v>0.90457097032878908</v>
      </c>
      <c r="H43" s="47">
        <v>19000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221</v>
      </c>
      <c r="E44" s="50">
        <v>13051.388888888891</v>
      </c>
      <c r="F44" s="50">
        <v>18420.833333333332</v>
      </c>
      <c r="G44" s="31">
        <f t="shared" si="0"/>
        <v>0.41140789613706474</v>
      </c>
      <c r="H44" s="50">
        <v>18095</v>
      </c>
      <c r="I44" s="31">
        <f t="shared" si="2"/>
        <v>1.8006815879156236E-2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5225.5555555555557</v>
      </c>
      <c r="F46" s="43">
        <v>10009.799999999999</v>
      </c>
      <c r="G46" s="21">
        <f t="shared" si="0"/>
        <v>0.91554752285775021</v>
      </c>
      <c r="H46" s="43">
        <v>9914.7999999999993</v>
      </c>
      <c r="I46" s="21">
        <f t="shared" ref="I46:I51" si="3">(F46-H46)/H46</f>
        <v>9.5816355347561229E-3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7260</v>
      </c>
      <c r="G47" s="21">
        <f t="shared" si="0"/>
        <v>0.20291616038882146</v>
      </c>
      <c r="H47" s="47">
        <v>7315.5555555555557</v>
      </c>
      <c r="I47" s="21">
        <f t="shared" si="3"/>
        <v>-7.5941676792223708E-3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19035.476190476191</v>
      </c>
      <c r="F48" s="47">
        <v>25930</v>
      </c>
      <c r="G48" s="21">
        <f t="shared" si="0"/>
        <v>0.36219339829141073</v>
      </c>
      <c r="H48" s="47">
        <v>25930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19284.017500000002</v>
      </c>
      <c r="F49" s="47">
        <v>39350.892500000002</v>
      </c>
      <c r="G49" s="21">
        <f t="shared" si="0"/>
        <v>1.0405961828234183</v>
      </c>
      <c r="H49" s="47">
        <v>39350.892500000002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2260</v>
      </c>
      <c r="F50" s="47">
        <v>4056.6</v>
      </c>
      <c r="G50" s="21">
        <f t="shared" si="0"/>
        <v>0.79495575221238934</v>
      </c>
      <c r="H50" s="47">
        <v>4060.6</v>
      </c>
      <c r="I50" s="21">
        <f t="shared" si="3"/>
        <v>-9.8507609712850325E-4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27864.333333333332</v>
      </c>
      <c r="F51" s="50">
        <v>55317.166666666664</v>
      </c>
      <c r="G51" s="31">
        <f t="shared" si="0"/>
        <v>0.98523201703491914</v>
      </c>
      <c r="H51" s="50">
        <v>55317.166666666664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3750</v>
      </c>
      <c r="F53" s="66">
        <v>6091.666666666667</v>
      </c>
      <c r="G53" s="22">
        <f t="shared" si="0"/>
        <v>0.62444444444444458</v>
      </c>
      <c r="H53" s="66">
        <v>5275</v>
      </c>
      <c r="I53" s="22">
        <f t="shared" ref="I53:I61" si="4">(F53-H53)/H53</f>
        <v>0.15481832543443924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3608.2857142857142</v>
      </c>
      <c r="F54" s="70">
        <v>11683.571428571429</v>
      </c>
      <c r="G54" s="21">
        <f t="shared" si="0"/>
        <v>2.2379840050677018</v>
      </c>
      <c r="H54" s="70">
        <v>11428.571428571429</v>
      </c>
      <c r="I54" s="21">
        <f t="shared" si="4"/>
        <v>2.2312499999999999E-2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2883.75</v>
      </c>
      <c r="F55" s="70">
        <v>6569</v>
      </c>
      <c r="G55" s="21">
        <f t="shared" si="0"/>
        <v>1.2779367143476377</v>
      </c>
      <c r="H55" s="70">
        <v>6290.833333333333</v>
      </c>
      <c r="I55" s="21">
        <f t="shared" si="4"/>
        <v>4.4217777189031707E-2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4700</v>
      </c>
      <c r="F56" s="70">
        <v>6700.6</v>
      </c>
      <c r="G56" s="21">
        <f t="shared" si="0"/>
        <v>0.42565957446808517</v>
      </c>
      <c r="H56" s="70">
        <v>7138.25</v>
      </c>
      <c r="I56" s="21">
        <f t="shared" si="4"/>
        <v>-6.131054530171956E-2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2028</v>
      </c>
      <c r="F57" s="103">
        <v>5123.5714285714284</v>
      </c>
      <c r="G57" s="21">
        <f t="shared" si="0"/>
        <v>1.5264158918005071</v>
      </c>
      <c r="H57" s="103">
        <v>5239.2857142857147</v>
      </c>
      <c r="I57" s="21">
        <f t="shared" si="4"/>
        <v>-2.2085889570552245E-2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4151.2</v>
      </c>
      <c r="F58" s="50">
        <v>10478.666666666666</v>
      </c>
      <c r="G58" s="29">
        <f t="shared" si="0"/>
        <v>1.5242500160596133</v>
      </c>
      <c r="H58" s="50">
        <v>10478.666666666666</v>
      </c>
      <c r="I58" s="29">
        <f t="shared" si="4"/>
        <v>0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4449.666666666667</v>
      </c>
      <c r="F59" s="68">
        <v>9241.1111111111113</v>
      </c>
      <c r="G59" s="21">
        <f t="shared" si="0"/>
        <v>1.0768097485454591</v>
      </c>
      <c r="H59" s="68">
        <v>9241.1111111111113</v>
      </c>
      <c r="I59" s="21">
        <f t="shared" si="4"/>
        <v>0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4822.5</v>
      </c>
      <c r="F60" s="70">
        <v>12055.555555555555</v>
      </c>
      <c r="G60" s="21">
        <f t="shared" si="0"/>
        <v>1.499855999078394</v>
      </c>
      <c r="H60" s="70">
        <v>10988.888888888889</v>
      </c>
      <c r="I60" s="21">
        <f t="shared" si="4"/>
        <v>9.7067745197168806E-2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21528.63095238095</v>
      </c>
      <c r="F61" s="73">
        <v>49803.333333333336</v>
      </c>
      <c r="G61" s="29">
        <f t="shared" si="0"/>
        <v>1.3133534800003321</v>
      </c>
      <c r="H61" s="73">
        <v>49803.333333333336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6410.166666666667</v>
      </c>
      <c r="F63" s="54">
        <v>16206</v>
      </c>
      <c r="G63" s="21">
        <f t="shared" si="0"/>
        <v>1.5281713943995214</v>
      </c>
      <c r="H63" s="54">
        <v>16206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46526.857142857138</v>
      </c>
      <c r="F64" s="46">
        <v>59125.5</v>
      </c>
      <c r="G64" s="21">
        <f t="shared" si="0"/>
        <v>0.27078215961288116</v>
      </c>
      <c r="H64" s="46">
        <v>52274</v>
      </c>
      <c r="I64" s="21">
        <f t="shared" si="5"/>
        <v>0.13106898266824807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10700</v>
      </c>
      <c r="F65" s="46">
        <v>28325.375</v>
      </c>
      <c r="G65" s="21">
        <f t="shared" si="0"/>
        <v>1.6472313084112149</v>
      </c>
      <c r="H65" s="46">
        <v>28325.375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7579</v>
      </c>
      <c r="F66" s="46">
        <v>16163.571428571429</v>
      </c>
      <c r="G66" s="21">
        <f t="shared" si="0"/>
        <v>1.1326786421126045</v>
      </c>
      <c r="H66" s="46">
        <v>16306.428571428571</v>
      </c>
      <c r="I66" s="21">
        <f t="shared" si="5"/>
        <v>-8.7607867186472385E-3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3737.3333333333335</v>
      </c>
      <c r="F67" s="46">
        <v>9581</v>
      </c>
      <c r="G67" s="21">
        <f t="shared" si="0"/>
        <v>1.5635925793792362</v>
      </c>
      <c r="H67" s="46">
        <v>9663.75</v>
      </c>
      <c r="I67" s="21">
        <f t="shared" si="5"/>
        <v>-8.562928469796921E-3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3016</v>
      </c>
      <c r="F68" s="58">
        <v>8156.25</v>
      </c>
      <c r="G68" s="31">
        <f t="shared" si="0"/>
        <v>1.7043269230769231</v>
      </c>
      <c r="H68" s="58">
        <v>7981.25</v>
      </c>
      <c r="I68" s="31">
        <f t="shared" si="5"/>
        <v>2.1926389976507438E-2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3868.5</v>
      </c>
      <c r="F70" s="43">
        <v>7727.25</v>
      </c>
      <c r="G70" s="21">
        <f t="shared" si="0"/>
        <v>0.99747964327258631</v>
      </c>
      <c r="H70" s="43">
        <v>7706.625</v>
      </c>
      <c r="I70" s="21">
        <f t="shared" si="5"/>
        <v>2.6762687947058535E-3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2742.25</v>
      </c>
      <c r="F71" s="47">
        <v>5903.5714285714284</v>
      </c>
      <c r="G71" s="21">
        <f t="shared" si="0"/>
        <v>1.1528202857403331</v>
      </c>
      <c r="H71" s="47">
        <v>5360.4285714285716</v>
      </c>
      <c r="I71" s="21">
        <f t="shared" si="5"/>
        <v>0.10132452096047752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1313.125</v>
      </c>
      <c r="F72" s="47">
        <v>2033.3333333333333</v>
      </c>
      <c r="G72" s="21">
        <f t="shared" si="0"/>
        <v>0.54846898302395675</v>
      </c>
      <c r="H72" s="47">
        <v>2033.3333333333333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2284.1269841269841</v>
      </c>
      <c r="F73" s="47">
        <v>4455.833333333333</v>
      </c>
      <c r="G73" s="21">
        <f t="shared" si="0"/>
        <v>0.95078179291174414</v>
      </c>
      <c r="H73" s="47">
        <v>4365.833333333333</v>
      </c>
      <c r="I73" s="21">
        <f t="shared" si="5"/>
        <v>2.0614621110899029E-2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1620.6111111111113</v>
      </c>
      <c r="F74" s="50">
        <v>4110</v>
      </c>
      <c r="G74" s="21">
        <f t="shared" si="0"/>
        <v>1.5360803537760102</v>
      </c>
      <c r="H74" s="50">
        <v>3971.1111111111113</v>
      </c>
      <c r="I74" s="21">
        <f t="shared" si="5"/>
        <v>3.4974818130945669E-2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3321.6666666666665</v>
      </c>
      <c r="G76" s="22">
        <f t="shared" si="0"/>
        <v>1.2777142857142858</v>
      </c>
      <c r="H76" s="43">
        <v>3321.6666666666665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1182.037037037037</v>
      </c>
      <c r="F77" s="32">
        <v>3000</v>
      </c>
      <c r="G77" s="21">
        <f t="shared" si="0"/>
        <v>1.5379915400282</v>
      </c>
      <c r="H77" s="32">
        <v>2975</v>
      </c>
      <c r="I77" s="21">
        <f t="shared" si="6"/>
        <v>8.4033613445378148E-3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919.03703703703707</v>
      </c>
      <c r="F78" s="47">
        <v>1458.8333333333333</v>
      </c>
      <c r="G78" s="21">
        <f t="shared" si="0"/>
        <v>0.58734988313049075</v>
      </c>
      <c r="H78" s="47">
        <v>1458.8333333333333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1504.4666666666665</v>
      </c>
      <c r="F79" s="47">
        <v>3105.3333333333335</v>
      </c>
      <c r="G79" s="21">
        <f t="shared" si="0"/>
        <v>1.0640758629857761</v>
      </c>
      <c r="H79" s="47">
        <v>2655.3333333333335</v>
      </c>
      <c r="I79" s="21">
        <f t="shared" si="6"/>
        <v>0.16947024855636453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1932.9666666666665</v>
      </c>
      <c r="F80" s="61">
        <v>3923.3</v>
      </c>
      <c r="G80" s="21">
        <f t="shared" si="0"/>
        <v>1.0296780423873497</v>
      </c>
      <c r="H80" s="61">
        <v>3303.5</v>
      </c>
      <c r="I80" s="21">
        <f t="shared" si="6"/>
        <v>0.18761919176630851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9999</v>
      </c>
      <c r="G81" s="21">
        <f>(F81-E81)/E81</f>
        <v>0.1235673084126151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3922.9666666666672</v>
      </c>
      <c r="F82" s="50">
        <v>6457</v>
      </c>
      <c r="G82" s="23">
        <f>(F82-E82)/E82</f>
        <v>0.64594821945976244</v>
      </c>
      <c r="H82" s="50">
        <v>6134.7777777777774</v>
      </c>
      <c r="I82" s="23">
        <f t="shared" si="6"/>
        <v>5.2523862133917805E-2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61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5" t="s">
        <v>201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6" t="s">
        <v>3</v>
      </c>
      <c r="B13" s="182"/>
      <c r="C13" s="201" t="s">
        <v>0</v>
      </c>
      <c r="D13" s="203" t="s">
        <v>23</v>
      </c>
      <c r="E13" s="178" t="s">
        <v>217</v>
      </c>
      <c r="F13" s="195" t="s">
        <v>225</v>
      </c>
      <c r="G13" s="178" t="s">
        <v>197</v>
      </c>
      <c r="H13" s="195" t="s">
        <v>220</v>
      </c>
      <c r="I13" s="178" t="s">
        <v>187</v>
      </c>
    </row>
    <row r="14" spans="1:9" ht="38.25" customHeight="1" thickBot="1" x14ac:dyDescent="0.25">
      <c r="A14" s="177"/>
      <c r="B14" s="183"/>
      <c r="C14" s="202"/>
      <c r="D14" s="204"/>
      <c r="E14" s="179"/>
      <c r="F14" s="196"/>
      <c r="G14" s="197"/>
      <c r="H14" s="196"/>
      <c r="I14" s="197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2549.4666666666672</v>
      </c>
      <c r="F16" s="42">
        <v>3382.2</v>
      </c>
      <c r="G16" s="21">
        <f>(F16-E16)/E16</f>
        <v>0.32663040635949969</v>
      </c>
      <c r="H16" s="42">
        <v>4342.3999999999996</v>
      </c>
      <c r="I16" s="21">
        <f>(F16-H16)/H16</f>
        <v>-0.22112196020633748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455.52500000000003</v>
      </c>
      <c r="F17" s="46">
        <v>427.65</v>
      </c>
      <c r="G17" s="21">
        <f>(F17-E17)/E17</f>
        <v>-6.119312880742013E-2</v>
      </c>
      <c r="H17" s="46">
        <v>476.4</v>
      </c>
      <c r="I17" s="21">
        <f>(F17-H17)/H17</f>
        <v>-0.10232997481108312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842.13333333333333</v>
      </c>
      <c r="F18" s="46">
        <v>803.35</v>
      </c>
      <c r="G18" s="21">
        <f>(F18-E18)/E18</f>
        <v>-4.6053673210892931E-2</v>
      </c>
      <c r="H18" s="46">
        <v>838.25</v>
      </c>
      <c r="I18" s="21">
        <f>(F18-H18)/H18</f>
        <v>-4.1634357291977307E-2</v>
      </c>
    </row>
    <row r="19" spans="1:9" ht="16.5" x14ac:dyDescent="0.3">
      <c r="A19" s="37"/>
      <c r="B19" s="34" t="s">
        <v>5</v>
      </c>
      <c r="C19" s="15" t="s">
        <v>85</v>
      </c>
      <c r="D19" s="11" t="s">
        <v>161</v>
      </c>
      <c r="E19" s="46">
        <v>1281.8666666666668</v>
      </c>
      <c r="F19" s="46">
        <v>1805.6999999999998</v>
      </c>
      <c r="G19" s="21">
        <f>(F19-E19)/E19</f>
        <v>0.40864884543374219</v>
      </c>
      <c r="H19" s="46">
        <v>1859.8222222222221</v>
      </c>
      <c r="I19" s="21">
        <f>(F19-H19)/H19</f>
        <v>-2.9100750370405798E-2</v>
      </c>
    </row>
    <row r="20" spans="1:9" ht="16.5" x14ac:dyDescent="0.3">
      <c r="A20" s="37"/>
      <c r="B20" s="34" t="s">
        <v>13</v>
      </c>
      <c r="C20" s="15" t="s">
        <v>93</v>
      </c>
      <c r="D20" s="11" t="s">
        <v>81</v>
      </c>
      <c r="E20" s="46">
        <v>511.98333333333335</v>
      </c>
      <c r="F20" s="46">
        <v>450.44444444444446</v>
      </c>
      <c r="G20" s="21">
        <f>(F20-E20)/E20</f>
        <v>-0.12019705502566273</v>
      </c>
      <c r="H20" s="46">
        <v>462.16666666666663</v>
      </c>
      <c r="I20" s="21">
        <f>(F20-H20)/H20</f>
        <v>-2.5363625435749382E-2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1463.3333333333333</v>
      </c>
      <c r="F21" s="46">
        <v>1546.1</v>
      </c>
      <c r="G21" s="21">
        <f>(F21-E21)/E21</f>
        <v>5.6560364464692474E-2</v>
      </c>
      <c r="H21" s="46">
        <v>1583.1999999999998</v>
      </c>
      <c r="I21" s="21">
        <f>(F21-H21)/H21</f>
        <v>-2.3433552299140927E-2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1348.3083333333334</v>
      </c>
      <c r="F22" s="46">
        <v>2514.0666666666666</v>
      </c>
      <c r="G22" s="21">
        <f>(F22-E22)/E22</f>
        <v>0.86460812005166954</v>
      </c>
      <c r="H22" s="46">
        <v>2566.0111111111109</v>
      </c>
      <c r="I22" s="21">
        <f>(F22-H22)/H22</f>
        <v>-2.0243265595974693E-2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406.56666666666672</v>
      </c>
      <c r="F23" s="46">
        <v>394</v>
      </c>
      <c r="G23" s="21">
        <f>(F23-E23)/E23</f>
        <v>-3.0909239977043663E-2</v>
      </c>
      <c r="H23" s="46">
        <v>400.65</v>
      </c>
      <c r="I23" s="21">
        <f>(F23-H23)/H23</f>
        <v>-1.6598028204168169E-2</v>
      </c>
    </row>
    <row r="24" spans="1:9" ht="16.5" x14ac:dyDescent="0.3">
      <c r="A24" s="37"/>
      <c r="B24" s="34" t="s">
        <v>16</v>
      </c>
      <c r="C24" s="15" t="s">
        <v>96</v>
      </c>
      <c r="D24" s="13" t="s">
        <v>81</v>
      </c>
      <c r="E24" s="46">
        <v>472.4</v>
      </c>
      <c r="F24" s="46">
        <v>483.22222222222223</v>
      </c>
      <c r="G24" s="21">
        <f>(F24-E24)/E24</f>
        <v>2.2909022485652523E-2</v>
      </c>
      <c r="H24" s="46">
        <v>487.77777777777777</v>
      </c>
      <c r="I24" s="21">
        <f>(F24-H24)/H24</f>
        <v>-9.3394077448746889E-3</v>
      </c>
    </row>
    <row r="25" spans="1:9" ht="16.5" x14ac:dyDescent="0.3">
      <c r="A25" s="37"/>
      <c r="B25" s="34" t="s">
        <v>9</v>
      </c>
      <c r="C25" s="15" t="s">
        <v>88</v>
      </c>
      <c r="D25" s="13" t="s">
        <v>161</v>
      </c>
      <c r="E25" s="46">
        <v>1234.7833333333333</v>
      </c>
      <c r="F25" s="46">
        <v>1569.4</v>
      </c>
      <c r="G25" s="21">
        <f>(F25-E25)/E25</f>
        <v>0.27099221185903072</v>
      </c>
      <c r="H25" s="46">
        <v>1577.1</v>
      </c>
      <c r="I25" s="21">
        <f>(F25-H25)/H25</f>
        <v>-4.8823790501552333E-3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1224.3416666666667</v>
      </c>
      <c r="F26" s="46">
        <v>1286.1500000000001</v>
      </c>
      <c r="G26" s="21">
        <f>(F26-E26)/E26</f>
        <v>5.0482912585675346E-2</v>
      </c>
      <c r="H26" s="46">
        <v>1286.1500000000001</v>
      </c>
      <c r="I26" s="21">
        <f>(F26-H26)/H26</f>
        <v>0</v>
      </c>
    </row>
    <row r="27" spans="1:9" ht="16.5" x14ac:dyDescent="0.3">
      <c r="A27" s="37"/>
      <c r="B27" s="34" t="s">
        <v>14</v>
      </c>
      <c r="C27" s="15" t="s">
        <v>94</v>
      </c>
      <c r="D27" s="13" t="s">
        <v>81</v>
      </c>
      <c r="E27" s="46">
        <v>517.4</v>
      </c>
      <c r="F27" s="46">
        <v>467.65</v>
      </c>
      <c r="G27" s="21">
        <f>(F27-E27)/E27</f>
        <v>-9.6153846153846159E-2</v>
      </c>
      <c r="H27" s="46">
        <v>464.15</v>
      </c>
      <c r="I27" s="21">
        <f>(F27-H27)/H27</f>
        <v>7.5406657330604338E-3</v>
      </c>
    </row>
    <row r="28" spans="1:9" ht="16.5" x14ac:dyDescent="0.3">
      <c r="A28" s="37"/>
      <c r="B28" s="34" t="s">
        <v>19</v>
      </c>
      <c r="C28" s="15" t="s">
        <v>99</v>
      </c>
      <c r="D28" s="13" t="s">
        <v>161</v>
      </c>
      <c r="E28" s="46">
        <v>1038.1833333333334</v>
      </c>
      <c r="F28" s="46">
        <v>1663.1</v>
      </c>
      <c r="G28" s="21">
        <f>(F28-E28)/E28</f>
        <v>0.60193286349552888</v>
      </c>
      <c r="H28" s="46">
        <v>1639.1999999999998</v>
      </c>
      <c r="I28" s="21">
        <f>(F28-H28)/H28</f>
        <v>1.458028306490977E-2</v>
      </c>
    </row>
    <row r="29" spans="1:9" ht="17.25" thickBot="1" x14ac:dyDescent="0.35">
      <c r="A29" s="38"/>
      <c r="B29" s="34" t="s">
        <v>4</v>
      </c>
      <c r="C29" s="15" t="s">
        <v>84</v>
      </c>
      <c r="D29" s="13" t="s">
        <v>161</v>
      </c>
      <c r="E29" s="46">
        <v>1190.8</v>
      </c>
      <c r="F29" s="46">
        <v>2729.1</v>
      </c>
      <c r="G29" s="21">
        <f>(F29-E29)/E29</f>
        <v>1.2918206247900572</v>
      </c>
      <c r="H29" s="46">
        <v>2581.5</v>
      </c>
      <c r="I29" s="21">
        <f>(F29-H29)/H29</f>
        <v>5.7176060429982536E-2</v>
      </c>
    </row>
    <row r="30" spans="1:9" ht="16.5" x14ac:dyDescent="0.3">
      <c r="A30" s="37"/>
      <c r="B30" s="34" t="s">
        <v>17</v>
      </c>
      <c r="C30" s="15" t="s">
        <v>97</v>
      </c>
      <c r="D30" s="13" t="s">
        <v>161</v>
      </c>
      <c r="E30" s="46">
        <v>992.4666666666667</v>
      </c>
      <c r="F30" s="46">
        <v>1347.65</v>
      </c>
      <c r="G30" s="21">
        <f>(F30-E30)/E30</f>
        <v>0.35787935782897834</v>
      </c>
      <c r="H30" s="46">
        <v>1271.2750000000001</v>
      </c>
      <c r="I30" s="21">
        <f>(F30-H30)/H30</f>
        <v>6.0077481268804939E-2</v>
      </c>
    </row>
    <row r="31" spans="1:9" ht="17.25" thickBot="1" x14ac:dyDescent="0.35">
      <c r="A31" s="38"/>
      <c r="B31" s="36" t="s">
        <v>6</v>
      </c>
      <c r="C31" s="16" t="s">
        <v>86</v>
      </c>
      <c r="D31" s="12" t="s">
        <v>161</v>
      </c>
      <c r="E31" s="49">
        <v>1276.1833333333334</v>
      </c>
      <c r="F31" s="49">
        <v>1745.7222222222222</v>
      </c>
      <c r="G31" s="23">
        <f>(F31-E31)/E31</f>
        <v>0.36792432295951893</v>
      </c>
      <c r="H31" s="49">
        <v>1579.3</v>
      </c>
      <c r="I31" s="23">
        <f>(F31-H31)/H31</f>
        <v>0.10537720649795619</v>
      </c>
    </row>
    <row r="32" spans="1:9" ht="15.75" customHeight="1" thickBot="1" x14ac:dyDescent="0.25">
      <c r="A32" s="188" t="s">
        <v>188</v>
      </c>
      <c r="B32" s="189"/>
      <c r="C32" s="189"/>
      <c r="D32" s="190"/>
      <c r="E32" s="104">
        <f>SUM(E16:E31)</f>
        <v>16805.741666666669</v>
      </c>
      <c r="F32" s="105">
        <f>SUM(F16:F31)</f>
        <v>22615.505555555555</v>
      </c>
      <c r="G32" s="106">
        <f t="shared" ref="G32" si="0">(F32-E32)/E32</f>
        <v>0.34570113025194582</v>
      </c>
      <c r="H32" s="105">
        <f>SUM(H16:H31)</f>
        <v>23415.352777777778</v>
      </c>
      <c r="I32" s="109">
        <f t="shared" ref="I32" si="1">(F32-H32)/H32</f>
        <v>-3.4159093386853155E-2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2181.4583333333335</v>
      </c>
      <c r="F34" s="54">
        <v>4491.666666666667</v>
      </c>
      <c r="G34" s="21">
        <f>(F34-E34)/E34</f>
        <v>1.0590201508929424</v>
      </c>
      <c r="H34" s="54">
        <v>5010.2916666666661</v>
      </c>
      <c r="I34" s="21">
        <f>(F34-H34)/H34</f>
        <v>-0.10351193792776518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2296.7916666666665</v>
      </c>
      <c r="F35" s="46">
        <v>4031.125</v>
      </c>
      <c r="G35" s="21">
        <f>(F35-E35)/E35</f>
        <v>0.75511129655497722</v>
      </c>
      <c r="H35" s="46">
        <v>4244.3333333333339</v>
      </c>
      <c r="I35" s="21">
        <f>(F35-H35)/H35</f>
        <v>-5.0233644859813222E-2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1439.3472222222222</v>
      </c>
      <c r="F36" s="46">
        <v>2128.333333333333</v>
      </c>
      <c r="G36" s="21">
        <f>(F36-E36)/E36</f>
        <v>0.4786795711790644</v>
      </c>
      <c r="H36" s="46">
        <v>2180.5</v>
      </c>
      <c r="I36" s="21">
        <f>(F36-H36)/H36</f>
        <v>-2.3924176412138027E-2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1850.832142857143</v>
      </c>
      <c r="F37" s="46">
        <v>3299</v>
      </c>
      <c r="G37" s="21">
        <f>(F37-E37)/E37</f>
        <v>0.78244148867401331</v>
      </c>
      <c r="H37" s="46">
        <v>3235.4444444444443</v>
      </c>
      <c r="I37" s="21">
        <f>(F37-H37)/H37</f>
        <v>1.9643531714688037E-2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1309.0999999999999</v>
      </c>
      <c r="F38" s="49">
        <v>3279.3</v>
      </c>
      <c r="G38" s="23">
        <f>(F38-E38)/E38</f>
        <v>1.505003437476129</v>
      </c>
      <c r="H38" s="49">
        <v>3147.4</v>
      </c>
      <c r="I38" s="23">
        <f>(F38-H38)/H38</f>
        <v>4.1907606278197902E-2</v>
      </c>
    </row>
    <row r="39" spans="1:9" ht="15.75" customHeight="1" thickBot="1" x14ac:dyDescent="0.25">
      <c r="A39" s="188" t="s">
        <v>189</v>
      </c>
      <c r="B39" s="189"/>
      <c r="C39" s="189"/>
      <c r="D39" s="190"/>
      <c r="E39" s="86">
        <f>SUM(E34:E38)</f>
        <v>9077.5293650793665</v>
      </c>
      <c r="F39" s="107">
        <f>SUM(F34:F38)</f>
        <v>17229.424999999999</v>
      </c>
      <c r="G39" s="108">
        <f t="shared" ref="G39" si="2">(F39-E39)/E39</f>
        <v>0.8980302136262337</v>
      </c>
      <c r="H39" s="107">
        <f>SUM(H34:H38)</f>
        <v>17817.969444444447</v>
      </c>
      <c r="I39" s="109">
        <f t="shared" ref="I39" si="3">(F39-H39)/H39</f>
        <v>-3.3030949249267721E-2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9976</v>
      </c>
      <c r="F41" s="46">
        <v>19000</v>
      </c>
      <c r="G41" s="21">
        <f>(F41-E41)/E41</f>
        <v>0.90457097032878908</v>
      </c>
      <c r="H41" s="46">
        <v>19000</v>
      </c>
      <c r="I41" s="21">
        <f>(F41-H41)/H41</f>
        <v>0</v>
      </c>
    </row>
    <row r="42" spans="1:9" ht="16.5" x14ac:dyDescent="0.3">
      <c r="A42" s="37"/>
      <c r="B42" s="34" t="s">
        <v>36</v>
      </c>
      <c r="C42" s="15" t="s">
        <v>153</v>
      </c>
      <c r="D42" s="11" t="s">
        <v>221</v>
      </c>
      <c r="E42" s="46">
        <v>13051.388888888891</v>
      </c>
      <c r="F42" s="46">
        <v>18420.833333333332</v>
      </c>
      <c r="G42" s="21">
        <f>(F42-E42)/E42</f>
        <v>0.41140789613706474</v>
      </c>
      <c r="H42" s="46">
        <v>18095</v>
      </c>
      <c r="I42" s="21">
        <f>(F42-H42)/H42</f>
        <v>1.8006815879156236E-2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11150.166666666666</v>
      </c>
      <c r="F43" s="57">
        <v>30922.25</v>
      </c>
      <c r="G43" s="21">
        <f>(F43-E43)/E43</f>
        <v>1.7732545103959585</v>
      </c>
      <c r="H43" s="57">
        <v>29296.625</v>
      </c>
      <c r="I43" s="21">
        <f>(F43-H43)/H43</f>
        <v>5.5488473501640545E-2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15383.559259259258</v>
      </c>
      <c r="F44" s="47">
        <v>37174.25</v>
      </c>
      <c r="G44" s="21">
        <f>(F44-E44)/E44</f>
        <v>1.4164921377102686</v>
      </c>
      <c r="H44" s="47">
        <v>34540.224999999999</v>
      </c>
      <c r="I44" s="21">
        <f>(F44-H44)/H44</f>
        <v>7.6259636409432813E-2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25834.37777777778</v>
      </c>
      <c r="F45" s="47">
        <v>53241</v>
      </c>
      <c r="G45" s="21">
        <f>(F45-E45)/E45</f>
        <v>1.0608586147484789</v>
      </c>
      <c r="H45" s="47">
        <v>49028.458333333328</v>
      </c>
      <c r="I45" s="21">
        <f>(F45-H45)/H45</f>
        <v>8.5920337083139744E-2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5992.9833333333336</v>
      </c>
      <c r="F46" s="50">
        <v>6900</v>
      </c>
      <c r="G46" s="31">
        <f>(F46-E46)/E46</f>
        <v>0.15134643569285186</v>
      </c>
      <c r="H46" s="50">
        <v>6340</v>
      </c>
      <c r="I46" s="31">
        <f>(F46-H46)/H46</f>
        <v>8.8328075709779186E-2</v>
      </c>
    </row>
    <row r="47" spans="1:9" ht="15.75" customHeight="1" thickBot="1" x14ac:dyDescent="0.25">
      <c r="A47" s="188" t="s">
        <v>190</v>
      </c>
      <c r="B47" s="189"/>
      <c r="C47" s="189"/>
      <c r="D47" s="190"/>
      <c r="E47" s="86">
        <f>SUM(E41:E46)</f>
        <v>81388.47592592593</v>
      </c>
      <c r="F47" s="86">
        <f>SUM(F41:F46)</f>
        <v>165658.33333333331</v>
      </c>
      <c r="G47" s="108">
        <f t="shared" ref="G47" si="4">(F47-E47)/E47</f>
        <v>1.0354028189949629</v>
      </c>
      <c r="H47" s="107">
        <f>SUM(H41:H46)</f>
        <v>156300.30833333335</v>
      </c>
      <c r="I47" s="109">
        <f t="shared" ref="I47" si="5">(F47-H47)/H47</f>
        <v>5.9872082785931577E-2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6035.333333333333</v>
      </c>
      <c r="F49" s="43">
        <v>7260</v>
      </c>
      <c r="G49" s="21">
        <f>(F49-E49)/E49</f>
        <v>0.20291616038882146</v>
      </c>
      <c r="H49" s="43">
        <v>7315.5555555555557</v>
      </c>
      <c r="I49" s="21">
        <f>(F49-H49)/H49</f>
        <v>-7.5941676792223708E-3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2260</v>
      </c>
      <c r="F50" s="47">
        <v>4056.6</v>
      </c>
      <c r="G50" s="21">
        <f>(F50-E50)/E50</f>
        <v>0.79495575221238934</v>
      </c>
      <c r="H50" s="47">
        <v>4060.6</v>
      </c>
      <c r="I50" s="21">
        <f>(F50-H50)/H50</f>
        <v>-9.8507609712850325E-4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19035.476190476191</v>
      </c>
      <c r="F51" s="47">
        <v>25930</v>
      </c>
      <c r="G51" s="21">
        <f>(F51-E51)/E51</f>
        <v>0.36219339829141073</v>
      </c>
      <c r="H51" s="47">
        <v>25930</v>
      </c>
      <c r="I51" s="21">
        <f>(F51-H51)/H51</f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19284.017500000002</v>
      </c>
      <c r="F52" s="47">
        <v>39350.892500000002</v>
      </c>
      <c r="G52" s="21">
        <f>(F52-E52)/E52</f>
        <v>1.0405961828234183</v>
      </c>
      <c r="H52" s="47">
        <v>39350.892500000002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27864.333333333332</v>
      </c>
      <c r="F53" s="47">
        <v>55317.166666666664</v>
      </c>
      <c r="G53" s="21">
        <f>(F53-E53)/E53</f>
        <v>0.98523201703491914</v>
      </c>
      <c r="H53" s="47">
        <v>55317.166666666664</v>
      </c>
      <c r="I53" s="21">
        <f>(F53-H53)/H53</f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5225.5555555555557</v>
      </c>
      <c r="F54" s="50">
        <v>10009.799999999999</v>
      </c>
      <c r="G54" s="31">
        <f>(F54-E54)/E54</f>
        <v>0.91554752285775021</v>
      </c>
      <c r="H54" s="50">
        <v>9914.7999999999993</v>
      </c>
      <c r="I54" s="31">
        <f>(F54-H54)/H54</f>
        <v>9.5816355347561229E-3</v>
      </c>
    </row>
    <row r="55" spans="1:9" ht="15.75" customHeight="1" thickBot="1" x14ac:dyDescent="0.25">
      <c r="A55" s="188" t="s">
        <v>191</v>
      </c>
      <c r="B55" s="189"/>
      <c r="C55" s="189"/>
      <c r="D55" s="190"/>
      <c r="E55" s="86">
        <f>SUM(E49:E54)</f>
        <v>79704.715912698419</v>
      </c>
      <c r="F55" s="86">
        <f>SUM(F49:F54)</f>
        <v>141924.45916666664</v>
      </c>
      <c r="G55" s="108">
        <f t="shared" ref="G55" si="6">(F55-E55)/E55</f>
        <v>0.78062812898195744</v>
      </c>
      <c r="H55" s="86">
        <f>SUM(H49:H54)</f>
        <v>141889.0147222222</v>
      </c>
      <c r="I55" s="109">
        <f t="shared" ref="I55" si="7">(F55-H55)/H55</f>
        <v>2.4980400712365215E-4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41</v>
      </c>
      <c r="C57" s="19" t="s">
        <v>118</v>
      </c>
      <c r="D57" s="20" t="s">
        <v>114</v>
      </c>
      <c r="E57" s="43">
        <v>4700</v>
      </c>
      <c r="F57" s="66">
        <v>6700.6</v>
      </c>
      <c r="G57" s="22">
        <f>(F57-E57)/E57</f>
        <v>0.42565957446808517</v>
      </c>
      <c r="H57" s="66">
        <v>7138.25</v>
      </c>
      <c r="I57" s="22">
        <f>(F57-H57)/H57</f>
        <v>-6.131054530171956E-2</v>
      </c>
    </row>
    <row r="58" spans="1:9" ht="16.5" x14ac:dyDescent="0.3">
      <c r="A58" s="116"/>
      <c r="B58" s="97" t="s">
        <v>42</v>
      </c>
      <c r="C58" s="15" t="s">
        <v>198</v>
      </c>
      <c r="D58" s="11" t="s">
        <v>114</v>
      </c>
      <c r="E58" s="47">
        <v>2028</v>
      </c>
      <c r="F58" s="70">
        <v>5123.5714285714284</v>
      </c>
      <c r="G58" s="21">
        <f>(F58-E58)/E58</f>
        <v>1.5264158918005071</v>
      </c>
      <c r="H58" s="70">
        <v>5239.2857142857147</v>
      </c>
      <c r="I58" s="21">
        <f>(F58-H58)/H58</f>
        <v>-2.2085889570552245E-2</v>
      </c>
    </row>
    <row r="59" spans="1:9" ht="16.5" x14ac:dyDescent="0.3">
      <c r="A59" s="116"/>
      <c r="B59" s="97" t="s">
        <v>43</v>
      </c>
      <c r="C59" s="15" t="s">
        <v>119</v>
      </c>
      <c r="D59" s="11" t="s">
        <v>114</v>
      </c>
      <c r="E59" s="47">
        <v>4151.2</v>
      </c>
      <c r="F59" s="47">
        <v>10478.666666666666</v>
      </c>
      <c r="G59" s="21">
        <f>(F59-E59)/E59</f>
        <v>1.5242500160596133</v>
      </c>
      <c r="H59" s="47">
        <v>10478.666666666666</v>
      </c>
      <c r="I59" s="21">
        <f>(F59-H59)/H59</f>
        <v>0</v>
      </c>
    </row>
    <row r="60" spans="1:9" ht="16.5" x14ac:dyDescent="0.3">
      <c r="A60" s="116"/>
      <c r="B60" s="97" t="s">
        <v>54</v>
      </c>
      <c r="C60" s="15" t="s">
        <v>121</v>
      </c>
      <c r="D60" s="11" t="s">
        <v>120</v>
      </c>
      <c r="E60" s="47">
        <v>4449.666666666667</v>
      </c>
      <c r="F60" s="70">
        <v>9241.1111111111113</v>
      </c>
      <c r="G60" s="21">
        <f>(F60-E60)/E60</f>
        <v>1.0768097485454591</v>
      </c>
      <c r="H60" s="70">
        <v>9241.1111111111113</v>
      </c>
      <c r="I60" s="21">
        <f>(F60-H60)/H60</f>
        <v>0</v>
      </c>
    </row>
    <row r="61" spans="1:9" ht="16.5" x14ac:dyDescent="0.3">
      <c r="A61" s="116"/>
      <c r="B61" s="97" t="s">
        <v>56</v>
      </c>
      <c r="C61" s="15" t="s">
        <v>123</v>
      </c>
      <c r="D61" s="11" t="s">
        <v>120</v>
      </c>
      <c r="E61" s="47">
        <v>21528.63095238095</v>
      </c>
      <c r="F61" s="103">
        <v>49803.333333333336</v>
      </c>
      <c r="G61" s="21">
        <f>(F61-E61)/E61</f>
        <v>1.3133534800003321</v>
      </c>
      <c r="H61" s="103">
        <v>49803.333333333336</v>
      </c>
      <c r="I61" s="21">
        <f>(F61-H61)/H61</f>
        <v>0</v>
      </c>
    </row>
    <row r="62" spans="1:9" ht="17.25" thickBot="1" x14ac:dyDescent="0.35">
      <c r="A62" s="116"/>
      <c r="B62" s="98" t="s">
        <v>39</v>
      </c>
      <c r="C62" s="16" t="s">
        <v>116</v>
      </c>
      <c r="D62" s="12" t="s">
        <v>114</v>
      </c>
      <c r="E62" s="50">
        <v>3608.2857142857142</v>
      </c>
      <c r="F62" s="73">
        <v>11683.571428571429</v>
      </c>
      <c r="G62" s="29">
        <f>(F62-E62)/E62</f>
        <v>2.2379840050677018</v>
      </c>
      <c r="H62" s="73">
        <v>11428.571428571429</v>
      </c>
      <c r="I62" s="29">
        <f>(F62-H62)/H62</f>
        <v>2.2312499999999999E-2</v>
      </c>
    </row>
    <row r="63" spans="1:9" ht="16.5" x14ac:dyDescent="0.3">
      <c r="A63" s="116"/>
      <c r="B63" s="99" t="s">
        <v>40</v>
      </c>
      <c r="C63" s="14" t="s">
        <v>117</v>
      </c>
      <c r="D63" s="11" t="s">
        <v>114</v>
      </c>
      <c r="E63" s="43">
        <v>2883.75</v>
      </c>
      <c r="F63" s="68">
        <v>6569</v>
      </c>
      <c r="G63" s="21">
        <f>(F63-E63)/E63</f>
        <v>1.2779367143476377</v>
      </c>
      <c r="H63" s="68">
        <v>6290.833333333333</v>
      </c>
      <c r="I63" s="21">
        <f>(F63-H63)/H63</f>
        <v>4.4217777189031707E-2</v>
      </c>
    </row>
    <row r="64" spans="1:9" ht="16.5" x14ac:dyDescent="0.3">
      <c r="A64" s="116"/>
      <c r="B64" s="97" t="s">
        <v>55</v>
      </c>
      <c r="C64" s="15" t="s">
        <v>122</v>
      </c>
      <c r="D64" s="13" t="s">
        <v>120</v>
      </c>
      <c r="E64" s="47">
        <v>4822.5</v>
      </c>
      <c r="F64" s="70">
        <v>12055.555555555555</v>
      </c>
      <c r="G64" s="21">
        <f>(F64-E64)/E64</f>
        <v>1.499855999078394</v>
      </c>
      <c r="H64" s="70">
        <v>10988.888888888889</v>
      </c>
      <c r="I64" s="21">
        <f>(F64-H64)/H64</f>
        <v>9.7067745197168806E-2</v>
      </c>
    </row>
    <row r="65" spans="1:9" ht="16.5" customHeight="1" thickBot="1" x14ac:dyDescent="0.35">
      <c r="A65" s="117"/>
      <c r="B65" s="98" t="s">
        <v>38</v>
      </c>
      <c r="C65" s="16" t="s">
        <v>115</v>
      </c>
      <c r="D65" s="12" t="s">
        <v>114</v>
      </c>
      <c r="E65" s="50">
        <v>3750</v>
      </c>
      <c r="F65" s="73">
        <v>6091.666666666667</v>
      </c>
      <c r="G65" s="29">
        <f>(F65-E65)/E65</f>
        <v>0.62444444444444458</v>
      </c>
      <c r="H65" s="73">
        <v>5275</v>
      </c>
      <c r="I65" s="29">
        <f>(F65-H65)/H65</f>
        <v>0.15481832543443924</v>
      </c>
    </row>
    <row r="66" spans="1:9" ht="15.75" customHeight="1" thickBot="1" x14ac:dyDescent="0.25">
      <c r="A66" s="188" t="s">
        <v>192</v>
      </c>
      <c r="B66" s="199"/>
      <c r="C66" s="199"/>
      <c r="D66" s="200"/>
      <c r="E66" s="104">
        <f>SUM(E57:E65)</f>
        <v>51922.033333333333</v>
      </c>
      <c r="F66" s="104">
        <f>SUM(F57:F65)</f>
        <v>117747.0761904762</v>
      </c>
      <c r="G66" s="106">
        <f t="shared" ref="G66" si="8">(F66-E66)/E66</f>
        <v>1.2677670466900604</v>
      </c>
      <c r="H66" s="104">
        <f>SUM(H57:H65)</f>
        <v>115883.94047619049</v>
      </c>
      <c r="I66" s="109">
        <f t="shared" ref="I66" si="9">(F66-H66)/H66</f>
        <v>1.6077600628954414E-2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7579</v>
      </c>
      <c r="F68" s="54">
        <v>16163.571428571429</v>
      </c>
      <c r="G68" s="21">
        <f>(F68-E68)/E68</f>
        <v>1.1326786421126045</v>
      </c>
      <c r="H68" s="54">
        <v>16306.428571428571</v>
      </c>
      <c r="I68" s="21">
        <f>(F68-H68)/H68</f>
        <v>-8.7607867186472385E-3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3737.3333333333335</v>
      </c>
      <c r="F69" s="46">
        <v>9581</v>
      </c>
      <c r="G69" s="21">
        <f>(F69-E69)/E69</f>
        <v>1.5635925793792362</v>
      </c>
      <c r="H69" s="46">
        <v>9663.75</v>
      </c>
      <c r="I69" s="21">
        <f>(F69-H69)/H69</f>
        <v>-8.562928469796921E-3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6410.166666666667</v>
      </c>
      <c r="F70" s="46">
        <v>16206</v>
      </c>
      <c r="G70" s="21">
        <f>(F70-E70)/E70</f>
        <v>1.5281713943995214</v>
      </c>
      <c r="H70" s="46">
        <v>16206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10700</v>
      </c>
      <c r="F71" s="46">
        <v>28325.375</v>
      </c>
      <c r="G71" s="21">
        <f>(F71-E71)/E71</f>
        <v>1.6472313084112149</v>
      </c>
      <c r="H71" s="46">
        <v>28325.375</v>
      </c>
      <c r="I71" s="21">
        <f>(F71-H71)/H71</f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3016</v>
      </c>
      <c r="F72" s="46">
        <v>8156.25</v>
      </c>
      <c r="G72" s="21">
        <f>(F72-E72)/E72</f>
        <v>1.7043269230769231</v>
      </c>
      <c r="H72" s="46">
        <v>7981.25</v>
      </c>
      <c r="I72" s="21">
        <f>(F72-H72)/H72</f>
        <v>2.1926389976507438E-2</v>
      </c>
    </row>
    <row r="73" spans="1:9" ht="16.5" customHeight="1" thickBot="1" x14ac:dyDescent="0.35">
      <c r="A73" s="37"/>
      <c r="B73" s="34" t="s">
        <v>60</v>
      </c>
      <c r="C73" s="15" t="s">
        <v>129</v>
      </c>
      <c r="D73" s="12" t="s">
        <v>215</v>
      </c>
      <c r="E73" s="50">
        <v>46526.857142857138</v>
      </c>
      <c r="F73" s="58">
        <v>59125.5</v>
      </c>
      <c r="G73" s="31">
        <f>(F73-E73)/E73</f>
        <v>0.27078215961288116</v>
      </c>
      <c r="H73" s="58">
        <v>52274</v>
      </c>
      <c r="I73" s="31">
        <f>(F73-H73)/H73</f>
        <v>0.13106898266824807</v>
      </c>
    </row>
    <row r="74" spans="1:9" ht="15.75" customHeight="1" thickBot="1" x14ac:dyDescent="0.25">
      <c r="A74" s="188" t="s">
        <v>214</v>
      </c>
      <c r="B74" s="189"/>
      <c r="C74" s="189"/>
      <c r="D74" s="190"/>
      <c r="E74" s="86">
        <f>SUM(E68:E73)</f>
        <v>77969.35714285713</v>
      </c>
      <c r="F74" s="86">
        <f>SUM(F68:F73)</f>
        <v>137557.69642857142</v>
      </c>
      <c r="G74" s="108">
        <f t="shared" ref="G74" si="10">(F74-E74)/E74</f>
        <v>0.7642533101374076</v>
      </c>
      <c r="H74" s="86">
        <f>SUM(H68:H73)</f>
        <v>130756.80357142858</v>
      </c>
      <c r="I74" s="109">
        <f t="shared" ref="I74" si="11">(F74-H74)/H74</f>
        <v>5.2011770488315075E-2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1313.125</v>
      </c>
      <c r="F76" s="43">
        <v>2033.3333333333333</v>
      </c>
      <c r="G76" s="21">
        <f>(F76-E76)/E76</f>
        <v>0.54846898302395675</v>
      </c>
      <c r="H76" s="43">
        <v>2033.3333333333333</v>
      </c>
      <c r="I76" s="21">
        <f>(F76-H76)/H76</f>
        <v>0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3868.5</v>
      </c>
      <c r="F77" s="47">
        <v>7727.25</v>
      </c>
      <c r="G77" s="21">
        <f>(F77-E77)/E77</f>
        <v>0.99747964327258631</v>
      </c>
      <c r="H77" s="47">
        <v>7706.625</v>
      </c>
      <c r="I77" s="21">
        <f>(F77-H77)/H77</f>
        <v>2.6762687947058535E-3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2284.1269841269841</v>
      </c>
      <c r="F78" s="47">
        <v>4455.833333333333</v>
      </c>
      <c r="G78" s="21">
        <f>(F78-E78)/E78</f>
        <v>0.95078179291174414</v>
      </c>
      <c r="H78" s="47">
        <v>4365.833333333333</v>
      </c>
      <c r="I78" s="21">
        <f>(F78-H78)/H78</f>
        <v>2.0614621110899029E-2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1620.6111111111113</v>
      </c>
      <c r="F79" s="47">
        <v>4110</v>
      </c>
      <c r="G79" s="21">
        <f>(F79-E79)/E79</f>
        <v>1.5360803537760102</v>
      </c>
      <c r="H79" s="47">
        <v>3971.1111111111113</v>
      </c>
      <c r="I79" s="21">
        <f>(F79-H79)/H79</f>
        <v>3.4974818130945669E-2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2742.25</v>
      </c>
      <c r="F80" s="50">
        <v>5903.5714285714284</v>
      </c>
      <c r="G80" s="21">
        <f>(F80-E80)/E80</f>
        <v>1.1528202857403331</v>
      </c>
      <c r="H80" s="50">
        <v>5360.4285714285716</v>
      </c>
      <c r="I80" s="21">
        <f>(F80-H80)/H80</f>
        <v>0.10132452096047752</v>
      </c>
    </row>
    <row r="81" spans="1:11" ht="15.75" customHeight="1" thickBot="1" x14ac:dyDescent="0.25">
      <c r="A81" s="188" t="s">
        <v>193</v>
      </c>
      <c r="B81" s="189"/>
      <c r="C81" s="189"/>
      <c r="D81" s="190"/>
      <c r="E81" s="86">
        <f>SUM(E76:E80)</f>
        <v>11828.613095238095</v>
      </c>
      <c r="F81" s="86">
        <f>SUM(F76:F80)</f>
        <v>24229.988095238095</v>
      </c>
      <c r="G81" s="108">
        <f t="shared" ref="G81" si="12">(F81-E81)/E81</f>
        <v>1.0484217295933438</v>
      </c>
      <c r="H81" s="86">
        <f>SUM(H76:H80)</f>
        <v>23437.331349206353</v>
      </c>
      <c r="I81" s="109">
        <f t="shared" ref="I81" si="13">(F81-H81)/H81</f>
        <v>3.3820264526771018E-2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1458.3333333333333</v>
      </c>
      <c r="F83" s="43">
        <v>3321.6666666666665</v>
      </c>
      <c r="G83" s="22">
        <f>(F83-E83)/E83</f>
        <v>1.2777142857142858</v>
      </c>
      <c r="H83" s="43">
        <v>3321.6666666666665</v>
      </c>
      <c r="I83" s="22">
        <f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919.03703703703707</v>
      </c>
      <c r="F84" s="47">
        <v>1458.8333333333333</v>
      </c>
      <c r="G84" s="21">
        <f>(F84-E84)/E84</f>
        <v>0.58734988313049075</v>
      </c>
      <c r="H84" s="47">
        <v>1458.8333333333333</v>
      </c>
      <c r="I84" s="21">
        <f>(F84-H84)/H84</f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8899.3333333333339</v>
      </c>
      <c r="F85" s="47">
        <v>9999</v>
      </c>
      <c r="G85" s="21">
        <f>(F85-E85)/E85</f>
        <v>0.1235673084126151</v>
      </c>
      <c r="H85" s="47">
        <v>9999</v>
      </c>
      <c r="I85" s="21">
        <f>(F85-H85)/H85</f>
        <v>0</v>
      </c>
    </row>
    <row r="86" spans="1:11" ht="16.5" x14ac:dyDescent="0.3">
      <c r="A86" s="37"/>
      <c r="B86" s="34" t="s">
        <v>76</v>
      </c>
      <c r="C86" s="15" t="s">
        <v>143</v>
      </c>
      <c r="D86" s="13" t="s">
        <v>161</v>
      </c>
      <c r="E86" s="47">
        <v>1182.037037037037</v>
      </c>
      <c r="F86" s="32">
        <v>3000</v>
      </c>
      <c r="G86" s="21">
        <f>(F86-E86)/E86</f>
        <v>1.5379915400282</v>
      </c>
      <c r="H86" s="32">
        <v>2975</v>
      </c>
      <c r="I86" s="21">
        <f>(F86-H86)/H86</f>
        <v>8.4033613445378148E-3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3922.9666666666672</v>
      </c>
      <c r="F87" s="61">
        <v>6457</v>
      </c>
      <c r="G87" s="21">
        <f>(F87-E87)/E87</f>
        <v>0.64594821945976244</v>
      </c>
      <c r="H87" s="61">
        <v>6134.7777777777774</v>
      </c>
      <c r="I87" s="21">
        <f>(F87-H87)/H87</f>
        <v>5.2523862133917805E-2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1504.4666666666665</v>
      </c>
      <c r="F88" s="61">
        <v>3105.3333333333335</v>
      </c>
      <c r="G88" s="21">
        <f>(F88-E88)/E88</f>
        <v>1.0640758629857761</v>
      </c>
      <c r="H88" s="61">
        <v>2655.3333333333335</v>
      </c>
      <c r="I88" s="21">
        <f>(F88-H88)/H88</f>
        <v>0.16947024855636453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1932.9666666666665</v>
      </c>
      <c r="F89" s="50">
        <v>3923.3</v>
      </c>
      <c r="G89" s="23">
        <f>(F89-E89)/E89</f>
        <v>1.0296780423873497</v>
      </c>
      <c r="H89" s="50">
        <v>3303.5</v>
      </c>
      <c r="I89" s="23">
        <f>(F89-H89)/H89</f>
        <v>0.18761919176630851</v>
      </c>
    </row>
    <row r="90" spans="1:11" ht="15.75" customHeight="1" thickBot="1" x14ac:dyDescent="0.25">
      <c r="A90" s="188" t="s">
        <v>194</v>
      </c>
      <c r="B90" s="189"/>
      <c r="C90" s="189"/>
      <c r="D90" s="190"/>
      <c r="E90" s="86">
        <f>SUM(E83:E89)</f>
        <v>19819.140740740742</v>
      </c>
      <c r="F90" s="86">
        <f>SUM(F83:F89)</f>
        <v>31265.133333333331</v>
      </c>
      <c r="G90" s="118">
        <f t="shared" ref="G90:G91" si="14">(F90-E90)/E90</f>
        <v>0.57752214096062748</v>
      </c>
      <c r="H90" s="86">
        <f>SUM(H83:H89)</f>
        <v>29848.111111111109</v>
      </c>
      <c r="I90" s="109">
        <f t="shared" ref="I90:I91" si="15">(F90-H90)/H90</f>
        <v>4.7474435382101221E-2</v>
      </c>
    </row>
    <row r="91" spans="1:11" ht="15.75" customHeight="1" thickBot="1" x14ac:dyDescent="0.25">
      <c r="A91" s="188" t="s">
        <v>195</v>
      </c>
      <c r="B91" s="189"/>
      <c r="C91" s="189"/>
      <c r="D91" s="190"/>
      <c r="E91" s="104">
        <f>SUM(E90+E81+E74+E66+E55+E47+E39+E32)</f>
        <v>348515.60718253965</v>
      </c>
      <c r="F91" s="104">
        <f>SUM(F32,F39,F47,F55,F66,F74,F81,F90)</f>
        <v>658227.61710317456</v>
      </c>
      <c r="G91" s="106">
        <f t="shared" si="14"/>
        <v>0.88866037427821465</v>
      </c>
      <c r="H91" s="104">
        <f>SUM(H32,H39,H47,H55,H66,H74,H81,H90)</f>
        <v>639348.83178571437</v>
      </c>
      <c r="I91" s="119">
        <f t="shared" si="15"/>
        <v>2.9528145480036863E-2</v>
      </c>
      <c r="J91" s="120"/>
    </row>
    <row r="92" spans="1:11" x14ac:dyDescent="0.25">
      <c r="E92" s="121"/>
      <c r="F92" s="121"/>
      <c r="K92" s="122"/>
    </row>
    <row r="95" spans="1:11" x14ac:dyDescent="0.25">
      <c r="E95" s="132"/>
      <c r="F95" s="132"/>
      <c r="G95" s="132"/>
      <c r="H95" s="132"/>
      <c r="I95" s="132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C6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4" t="s">
        <v>205</v>
      </c>
      <c r="B9" s="26"/>
      <c r="C9" s="26"/>
      <c r="D9" s="26"/>
      <c r="E9" s="133"/>
      <c r="F9" s="133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2" t="s">
        <v>3</v>
      </c>
      <c r="B13" s="182"/>
      <c r="C13" s="184" t="s">
        <v>0</v>
      </c>
      <c r="D13" s="178" t="s">
        <v>207</v>
      </c>
      <c r="E13" s="178" t="s">
        <v>208</v>
      </c>
      <c r="F13" s="178" t="s">
        <v>209</v>
      </c>
      <c r="G13" s="178" t="s">
        <v>210</v>
      </c>
      <c r="H13" s="178" t="s">
        <v>211</v>
      </c>
      <c r="I13" s="178" t="s">
        <v>212</v>
      </c>
    </row>
    <row r="14" spans="1:9" ht="24.75" customHeight="1" thickBot="1" x14ac:dyDescent="0.25">
      <c r="A14" s="183"/>
      <c r="B14" s="183"/>
      <c r="C14" s="185"/>
      <c r="D14" s="198"/>
      <c r="E14" s="198"/>
      <c r="F14" s="198"/>
      <c r="G14" s="179"/>
      <c r="H14" s="198"/>
      <c r="I14" s="198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3"/>
    </row>
    <row r="16" spans="1:9" ht="16.5" x14ac:dyDescent="0.3">
      <c r="A16" s="90"/>
      <c r="B16" s="144" t="s">
        <v>4</v>
      </c>
      <c r="C16" s="162" t="s">
        <v>163</v>
      </c>
      <c r="D16" s="150">
        <v>2500</v>
      </c>
      <c r="E16" s="151">
        <v>3000</v>
      </c>
      <c r="F16" s="152">
        <v>3500</v>
      </c>
      <c r="G16" s="153">
        <v>2750</v>
      </c>
      <c r="H16" s="169">
        <v>2666</v>
      </c>
      <c r="I16" s="136">
        <v>2883.2</v>
      </c>
    </row>
    <row r="17" spans="1:9" ht="16.5" x14ac:dyDescent="0.3">
      <c r="A17" s="91"/>
      <c r="B17" s="145" t="s">
        <v>5</v>
      </c>
      <c r="C17" s="163" t="s">
        <v>164</v>
      </c>
      <c r="D17" s="154">
        <v>1750</v>
      </c>
      <c r="E17" s="155">
        <v>2000</v>
      </c>
      <c r="F17" s="156">
        <v>2750</v>
      </c>
      <c r="G17" s="157">
        <v>1500</v>
      </c>
      <c r="H17" s="170">
        <v>1333</v>
      </c>
      <c r="I17" s="174">
        <v>1866.6</v>
      </c>
    </row>
    <row r="18" spans="1:9" ht="16.5" x14ac:dyDescent="0.3">
      <c r="A18" s="91"/>
      <c r="B18" s="145" t="s">
        <v>6</v>
      </c>
      <c r="C18" s="163" t="s">
        <v>165</v>
      </c>
      <c r="D18" s="154">
        <v>1875</v>
      </c>
      <c r="E18" s="155">
        <v>2000</v>
      </c>
      <c r="F18" s="156">
        <v>2500</v>
      </c>
      <c r="G18" s="157">
        <v>1500</v>
      </c>
      <c r="H18" s="170">
        <v>2000</v>
      </c>
      <c r="I18" s="174">
        <v>1975</v>
      </c>
    </row>
    <row r="19" spans="1:9" ht="16.5" x14ac:dyDescent="0.3">
      <c r="A19" s="91"/>
      <c r="B19" s="145" t="s">
        <v>7</v>
      </c>
      <c r="C19" s="163" t="s">
        <v>166</v>
      </c>
      <c r="D19" s="154">
        <v>750</v>
      </c>
      <c r="E19" s="155">
        <v>750</v>
      </c>
      <c r="F19" s="156">
        <v>1500</v>
      </c>
      <c r="G19" s="157">
        <v>1000</v>
      </c>
      <c r="H19" s="170">
        <v>666</v>
      </c>
      <c r="I19" s="174">
        <v>933.2</v>
      </c>
    </row>
    <row r="20" spans="1:9" ht="16.5" x14ac:dyDescent="0.3">
      <c r="A20" s="91"/>
      <c r="B20" s="145" t="s">
        <v>8</v>
      </c>
      <c r="C20" s="163" t="s">
        <v>167</v>
      </c>
      <c r="D20" s="154">
        <v>2500</v>
      </c>
      <c r="E20" s="155">
        <v>4500</v>
      </c>
      <c r="F20" s="156">
        <v>4250</v>
      </c>
      <c r="G20" s="157">
        <v>2250</v>
      </c>
      <c r="H20" s="170">
        <v>2333</v>
      </c>
      <c r="I20" s="174">
        <v>3166.6</v>
      </c>
    </row>
    <row r="21" spans="1:9" ht="16.5" x14ac:dyDescent="0.3">
      <c r="A21" s="91"/>
      <c r="B21" s="145" t="s">
        <v>9</v>
      </c>
      <c r="C21" s="163" t="s">
        <v>168</v>
      </c>
      <c r="D21" s="154">
        <v>1375</v>
      </c>
      <c r="E21" s="155">
        <v>1750</v>
      </c>
      <c r="F21" s="156">
        <v>2250</v>
      </c>
      <c r="G21" s="157">
        <v>2000</v>
      </c>
      <c r="H21" s="170">
        <v>1250</v>
      </c>
      <c r="I21" s="174">
        <v>1725</v>
      </c>
    </row>
    <row r="22" spans="1:9" ht="16.5" x14ac:dyDescent="0.3">
      <c r="A22" s="91"/>
      <c r="B22" s="145" t="s">
        <v>10</v>
      </c>
      <c r="C22" s="163" t="s">
        <v>169</v>
      </c>
      <c r="D22" s="154">
        <v>1500</v>
      </c>
      <c r="E22" s="155">
        <v>1500</v>
      </c>
      <c r="F22" s="156">
        <v>1500</v>
      </c>
      <c r="G22" s="157">
        <v>1500</v>
      </c>
      <c r="H22" s="170">
        <v>1416</v>
      </c>
      <c r="I22" s="174">
        <v>1483.2</v>
      </c>
    </row>
    <row r="23" spans="1:9" ht="16.5" x14ac:dyDescent="0.3">
      <c r="A23" s="91"/>
      <c r="B23" s="145" t="s">
        <v>11</v>
      </c>
      <c r="C23" s="163" t="s">
        <v>170</v>
      </c>
      <c r="D23" s="154">
        <v>375</v>
      </c>
      <c r="E23" s="155">
        <v>350</v>
      </c>
      <c r="F23" s="156">
        <v>500</v>
      </c>
      <c r="G23" s="157">
        <v>500</v>
      </c>
      <c r="H23" s="170">
        <v>350</v>
      </c>
      <c r="I23" s="174">
        <v>415</v>
      </c>
    </row>
    <row r="24" spans="1:9" ht="16.5" x14ac:dyDescent="0.3">
      <c r="A24" s="91"/>
      <c r="B24" s="145" t="s">
        <v>12</v>
      </c>
      <c r="C24" s="163" t="s">
        <v>171</v>
      </c>
      <c r="D24" s="154"/>
      <c r="E24" s="155">
        <v>350</v>
      </c>
      <c r="F24" s="156">
        <v>500</v>
      </c>
      <c r="G24" s="157">
        <v>500</v>
      </c>
      <c r="H24" s="170">
        <v>500</v>
      </c>
      <c r="I24" s="174">
        <v>462.5</v>
      </c>
    </row>
    <row r="25" spans="1:9" ht="16.5" x14ac:dyDescent="0.3">
      <c r="A25" s="91"/>
      <c r="B25" s="145" t="s">
        <v>13</v>
      </c>
      <c r="C25" s="163" t="s">
        <v>172</v>
      </c>
      <c r="D25" s="154">
        <v>375</v>
      </c>
      <c r="E25" s="155">
        <v>350</v>
      </c>
      <c r="F25" s="156">
        <v>500</v>
      </c>
      <c r="G25" s="157">
        <v>500</v>
      </c>
      <c r="H25" s="170">
        <v>500</v>
      </c>
      <c r="I25" s="174">
        <v>445</v>
      </c>
    </row>
    <row r="26" spans="1:9" ht="16.5" x14ac:dyDescent="0.3">
      <c r="A26" s="91"/>
      <c r="B26" s="145" t="s">
        <v>14</v>
      </c>
      <c r="C26" s="163" t="s">
        <v>173</v>
      </c>
      <c r="D26" s="154">
        <v>375</v>
      </c>
      <c r="E26" s="155">
        <v>350</v>
      </c>
      <c r="F26" s="156">
        <v>500</v>
      </c>
      <c r="G26" s="157">
        <v>500</v>
      </c>
      <c r="H26" s="170">
        <v>500</v>
      </c>
      <c r="I26" s="174">
        <v>445</v>
      </c>
    </row>
    <row r="27" spans="1:9" ht="16.5" x14ac:dyDescent="0.3">
      <c r="A27" s="91"/>
      <c r="B27" s="145" t="s">
        <v>15</v>
      </c>
      <c r="C27" s="163" t="s">
        <v>174</v>
      </c>
      <c r="D27" s="154">
        <v>1250</v>
      </c>
      <c r="E27" s="155">
        <v>1500</v>
      </c>
      <c r="F27" s="156">
        <v>1500</v>
      </c>
      <c r="G27" s="157">
        <v>1500</v>
      </c>
      <c r="H27" s="170">
        <v>1000</v>
      </c>
      <c r="I27" s="174">
        <v>1350</v>
      </c>
    </row>
    <row r="28" spans="1:9" ht="16.5" x14ac:dyDescent="0.3">
      <c r="A28" s="91"/>
      <c r="B28" s="145" t="s">
        <v>16</v>
      </c>
      <c r="C28" s="163" t="s">
        <v>175</v>
      </c>
      <c r="D28" s="154">
        <v>375</v>
      </c>
      <c r="E28" s="155">
        <v>500</v>
      </c>
      <c r="F28" s="156">
        <v>500</v>
      </c>
      <c r="G28" s="157">
        <v>500</v>
      </c>
      <c r="H28" s="170">
        <v>500</v>
      </c>
      <c r="I28" s="174">
        <v>475</v>
      </c>
    </row>
    <row r="29" spans="1:9" ht="16.5" x14ac:dyDescent="0.3">
      <c r="A29" s="91"/>
      <c r="B29" s="147" t="s">
        <v>17</v>
      </c>
      <c r="C29" s="163" t="s">
        <v>176</v>
      </c>
      <c r="D29" s="154"/>
      <c r="E29" s="155">
        <v>2000</v>
      </c>
      <c r="F29" s="156">
        <v>1750</v>
      </c>
      <c r="G29" s="157">
        <v>1000</v>
      </c>
      <c r="H29" s="170">
        <v>1166</v>
      </c>
      <c r="I29" s="174">
        <v>1479</v>
      </c>
    </row>
    <row r="30" spans="1:9" ht="16.5" x14ac:dyDescent="0.3">
      <c r="A30" s="91"/>
      <c r="B30" s="145" t="s">
        <v>18</v>
      </c>
      <c r="C30" s="163" t="s">
        <v>177</v>
      </c>
      <c r="D30" s="154">
        <v>1500</v>
      </c>
      <c r="E30" s="155">
        <v>3000</v>
      </c>
      <c r="F30" s="156">
        <v>2875</v>
      </c>
      <c r="G30" s="157">
        <v>2000</v>
      </c>
      <c r="H30" s="170">
        <v>1666</v>
      </c>
      <c r="I30" s="174">
        <v>2208.1999999999998</v>
      </c>
    </row>
    <row r="31" spans="1:9" ht="17.25" thickBot="1" x14ac:dyDescent="0.35">
      <c r="A31" s="92"/>
      <c r="B31" s="146" t="s">
        <v>19</v>
      </c>
      <c r="C31" s="164" t="s">
        <v>178</v>
      </c>
      <c r="D31" s="154">
        <v>1625</v>
      </c>
      <c r="E31" s="155">
        <v>1750</v>
      </c>
      <c r="F31" s="156">
        <v>2000</v>
      </c>
      <c r="G31" s="157">
        <v>1625</v>
      </c>
      <c r="H31" s="170">
        <v>1666</v>
      </c>
      <c r="I31" s="174">
        <v>1733.2</v>
      </c>
    </row>
    <row r="32" spans="1:9" ht="17.25" customHeight="1" thickBot="1" x14ac:dyDescent="0.3">
      <c r="A32" s="89" t="s">
        <v>20</v>
      </c>
      <c r="B32" s="140" t="s">
        <v>21</v>
      </c>
      <c r="C32" s="148"/>
      <c r="D32" s="167"/>
      <c r="E32" s="155"/>
      <c r="F32" s="156"/>
      <c r="G32" s="165"/>
      <c r="H32" s="171"/>
      <c r="I32" s="174"/>
    </row>
    <row r="33" spans="1:9" ht="16.5" x14ac:dyDescent="0.3">
      <c r="A33" s="90"/>
      <c r="B33" s="135" t="s">
        <v>26</v>
      </c>
      <c r="C33" s="142" t="s">
        <v>179</v>
      </c>
      <c r="D33" s="154"/>
      <c r="E33" s="155">
        <v>5000</v>
      </c>
      <c r="F33" s="156">
        <v>3500</v>
      </c>
      <c r="G33" s="157"/>
      <c r="H33" s="170"/>
      <c r="I33" s="174">
        <v>4250</v>
      </c>
    </row>
    <row r="34" spans="1:9" ht="16.5" x14ac:dyDescent="0.3">
      <c r="A34" s="91"/>
      <c r="B34" s="137" t="s">
        <v>27</v>
      </c>
      <c r="C34" s="15" t="s">
        <v>180</v>
      </c>
      <c r="D34" s="154"/>
      <c r="E34" s="155">
        <v>5000</v>
      </c>
      <c r="F34" s="156">
        <v>2250</v>
      </c>
      <c r="G34" s="157">
        <v>5000</v>
      </c>
      <c r="H34" s="170"/>
      <c r="I34" s="174">
        <v>4083.3333333333335</v>
      </c>
    </row>
    <row r="35" spans="1:9" ht="16.5" x14ac:dyDescent="0.3">
      <c r="A35" s="91"/>
      <c r="B35" s="139" t="s">
        <v>28</v>
      </c>
      <c r="C35" s="15" t="s">
        <v>181</v>
      </c>
      <c r="D35" s="154">
        <v>3500</v>
      </c>
      <c r="E35" s="155">
        <v>3500</v>
      </c>
      <c r="F35" s="156">
        <v>3000</v>
      </c>
      <c r="G35" s="157">
        <v>3250</v>
      </c>
      <c r="H35" s="170">
        <v>3500</v>
      </c>
      <c r="I35" s="174">
        <v>3350</v>
      </c>
    </row>
    <row r="36" spans="1:9" ht="16.5" x14ac:dyDescent="0.3">
      <c r="A36" s="91"/>
      <c r="B36" s="137" t="s">
        <v>29</v>
      </c>
      <c r="C36" s="15" t="s">
        <v>182</v>
      </c>
      <c r="D36" s="154"/>
      <c r="E36" s="155">
        <v>2000</v>
      </c>
      <c r="F36" s="156">
        <v>2000</v>
      </c>
      <c r="G36" s="157"/>
      <c r="H36" s="170">
        <v>2000</v>
      </c>
      <c r="I36" s="174">
        <v>2000</v>
      </c>
    </row>
    <row r="37" spans="1:9" ht="16.5" customHeight="1" thickBot="1" x14ac:dyDescent="0.35">
      <c r="A37" s="92"/>
      <c r="B37" s="149" t="s">
        <v>30</v>
      </c>
      <c r="C37" s="16" t="s">
        <v>183</v>
      </c>
      <c r="D37" s="154">
        <v>2500</v>
      </c>
      <c r="E37" s="155">
        <v>2500</v>
      </c>
      <c r="F37" s="156">
        <v>3500</v>
      </c>
      <c r="G37" s="157">
        <v>4000</v>
      </c>
      <c r="H37" s="170">
        <v>2833</v>
      </c>
      <c r="I37" s="174">
        <v>3066.6</v>
      </c>
    </row>
    <row r="38" spans="1:9" ht="17.25" customHeight="1" thickBot="1" x14ac:dyDescent="0.3">
      <c r="A38" s="89" t="s">
        <v>25</v>
      </c>
      <c r="B38" s="140" t="s">
        <v>51</v>
      </c>
      <c r="C38" s="141"/>
      <c r="D38" s="167"/>
      <c r="E38" s="155"/>
      <c r="F38" s="156"/>
      <c r="G38" s="166"/>
      <c r="H38" s="170"/>
      <c r="I38" s="174"/>
    </row>
    <row r="39" spans="1:9" ht="16.5" x14ac:dyDescent="0.3">
      <c r="A39" s="90"/>
      <c r="B39" s="135" t="s">
        <v>31</v>
      </c>
      <c r="C39" s="142" t="s">
        <v>213</v>
      </c>
      <c r="D39" s="168">
        <v>50000</v>
      </c>
      <c r="E39" s="155">
        <v>55000</v>
      </c>
      <c r="F39" s="156">
        <v>60000</v>
      </c>
      <c r="G39" s="165">
        <v>40000</v>
      </c>
      <c r="H39" s="172">
        <v>60000</v>
      </c>
      <c r="I39" s="174">
        <v>53000</v>
      </c>
    </row>
    <row r="40" spans="1:9" ht="17.25" thickBot="1" x14ac:dyDescent="0.35">
      <c r="A40" s="92"/>
      <c r="B40" s="138" t="s">
        <v>32</v>
      </c>
      <c r="C40" s="16" t="s">
        <v>185</v>
      </c>
      <c r="D40" s="160">
        <v>34000</v>
      </c>
      <c r="E40" s="158">
        <v>38000</v>
      </c>
      <c r="F40" s="159">
        <v>40000</v>
      </c>
      <c r="G40" s="161">
        <v>31000</v>
      </c>
      <c r="H40" s="173">
        <v>40000</v>
      </c>
      <c r="I40" s="93">
        <v>36600</v>
      </c>
    </row>
    <row r="41" spans="1:9" x14ac:dyDescent="0.25">
      <c r="D41" s="94"/>
      <c r="E41" s="94"/>
      <c r="F41" s="94"/>
      <c r="G41" s="95"/>
      <c r="H41" s="94"/>
      <c r="I41" s="94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22-06-2020</vt:lpstr>
      <vt:lpstr>By Order</vt:lpstr>
      <vt:lpstr>All Stores</vt:lpstr>
      <vt:lpstr>'22-06-2020'!Print_Titles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2020-06-25T11:52:39Z</cp:lastPrinted>
  <dcterms:created xsi:type="dcterms:W3CDTF">2010-10-20T06:23:14Z</dcterms:created>
  <dcterms:modified xsi:type="dcterms:W3CDTF">2020-06-25T11:53:27Z</dcterms:modified>
</cp:coreProperties>
</file>