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29-06-2020" sheetId="9" r:id="rId4"/>
    <sheet name="By Order" sheetId="11" r:id="rId5"/>
    <sheet name="All Stores" sheetId="12" r:id="rId6"/>
  </sheets>
  <definedNames>
    <definedName name="_xlnm.Print_Titles" localSheetId="3">'29-06-2020'!$12:$14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E90" i="11" l="1"/>
  <c r="E66" i="11"/>
  <c r="I89" i="11"/>
  <c r="G89" i="11"/>
  <c r="I84" i="11"/>
  <c r="G84" i="11"/>
  <c r="I87" i="11"/>
  <c r="G87" i="11"/>
  <c r="I86" i="11"/>
  <c r="G86" i="11"/>
  <c r="I88" i="11"/>
  <c r="G88" i="11"/>
  <c r="I85" i="11"/>
  <c r="G85" i="11"/>
  <c r="I83" i="11"/>
  <c r="G83" i="11"/>
  <c r="I77" i="11"/>
  <c r="G77" i="11"/>
  <c r="I80" i="11"/>
  <c r="G80" i="11"/>
  <c r="I76" i="11"/>
  <c r="G76" i="11"/>
  <c r="I78" i="11"/>
  <c r="G78" i="11"/>
  <c r="I79" i="11"/>
  <c r="G79" i="11"/>
  <c r="I72" i="11"/>
  <c r="G72" i="11"/>
  <c r="I71" i="11"/>
  <c r="G71" i="11"/>
  <c r="I68" i="11"/>
  <c r="G68" i="11"/>
  <c r="I69" i="11"/>
  <c r="G69" i="11"/>
  <c r="I70" i="11"/>
  <c r="G70" i="11"/>
  <c r="I73" i="11"/>
  <c r="G73" i="11"/>
  <c r="I64" i="11"/>
  <c r="G64" i="11"/>
  <c r="I63" i="11"/>
  <c r="G63" i="11"/>
  <c r="I65" i="11"/>
  <c r="G65" i="11"/>
  <c r="I59" i="11"/>
  <c r="G59" i="11"/>
  <c r="I58" i="11"/>
  <c r="G58" i="11"/>
  <c r="I61" i="11"/>
  <c r="G61" i="11"/>
  <c r="I60" i="11"/>
  <c r="G60" i="11"/>
  <c r="I57" i="11"/>
  <c r="G57" i="11"/>
  <c r="I62" i="11"/>
  <c r="G62" i="11"/>
  <c r="I50" i="11"/>
  <c r="G50" i="11"/>
  <c r="I51" i="11"/>
  <c r="G51" i="11"/>
  <c r="I49" i="11"/>
  <c r="G49" i="11"/>
  <c r="I53" i="11"/>
  <c r="G53" i="11"/>
  <c r="I52" i="11"/>
  <c r="G52" i="11"/>
  <c r="I54" i="11"/>
  <c r="G54" i="11"/>
  <c r="I43" i="11"/>
  <c r="G43" i="11"/>
  <c r="I42" i="11"/>
  <c r="G42" i="11"/>
  <c r="I41" i="11"/>
  <c r="G41" i="11"/>
  <c r="I46" i="11"/>
  <c r="G46" i="11"/>
  <c r="I44" i="11"/>
  <c r="G44" i="11"/>
  <c r="I45" i="11"/>
  <c r="G45" i="11"/>
  <c r="I36" i="11"/>
  <c r="G36" i="11"/>
  <c r="I38" i="11"/>
  <c r="G38" i="11"/>
  <c r="I37" i="11"/>
  <c r="G37" i="11"/>
  <c r="I35" i="11"/>
  <c r="G35" i="11"/>
  <c r="I34" i="11"/>
  <c r="G34" i="11"/>
  <c r="I26" i="11"/>
  <c r="G26" i="11"/>
  <c r="I27" i="11"/>
  <c r="G27" i="11"/>
  <c r="I22" i="11"/>
  <c r="G22" i="11"/>
  <c r="I24" i="11"/>
  <c r="G24" i="11"/>
  <c r="I30" i="11"/>
  <c r="G30" i="11"/>
  <c r="I28" i="11"/>
  <c r="G28" i="11"/>
  <c r="I23" i="11"/>
  <c r="G23" i="11"/>
  <c r="I31" i="11"/>
  <c r="G31" i="11"/>
  <c r="I29" i="11"/>
  <c r="G29" i="11"/>
  <c r="I17" i="11"/>
  <c r="G17" i="11"/>
  <c r="I20" i="11"/>
  <c r="G20" i="11"/>
  <c r="I16" i="11"/>
  <c r="G16" i="11"/>
  <c r="I25" i="11"/>
  <c r="G25" i="11"/>
  <c r="I19" i="11"/>
  <c r="G19" i="11"/>
  <c r="I18" i="11"/>
  <c r="G18" i="11"/>
  <c r="I21" i="11"/>
  <c r="G21" i="11"/>
  <c r="I16" i="9"/>
  <c r="H15" i="8"/>
  <c r="E40" i="8"/>
  <c r="D40" i="8" l="1"/>
  <c r="E81" i="11" l="1"/>
  <c r="I64" i="5" l="1"/>
  <c r="I15" i="5" l="1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74" i="1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<sst xmlns="http://schemas.openxmlformats.org/spreadsheetml/2006/main" count="848" uniqueCount="226">
  <si>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</si>
  <si>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</si>
  <si>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</si>
  <si>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</si>
  <si>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</si>
  <si>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</si>
  <si>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</si>
  <si>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</si>
  <si>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</si>
  <si>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</si>
  <si>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</si>
  <si>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</si>
  <si>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</si>
  <si>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</si>
  <si>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</si>
  <si>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</si>
  <si>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</si>
  <si>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</si>
  <si>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</si>
  <si>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</si>
  <si>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</si>
  <si>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</si>
  <si>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</si>
  <si>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</si>
  <si>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</si>
  <si>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</si>
  <si>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</si>
  <si>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</si>
  <si>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</si>
  <si>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</si>
  <si>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</si>
  <si>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</si>
  <si>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</si>
  <si>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</si>
  <si>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</si>
  <si>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</si>
  <si>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</si>
  <si>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</si>
  <si>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</si>
  <si>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</si>
  <si>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</si>
  <si>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</si>
  <si>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</si>
  <si>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</si>
  <si>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</si>
  <si>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</si>
  <si>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</si>
  <si>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</si>
  <si>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</si>
  <si>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</si>
  <si>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</si>
  <si>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</si>
  <si>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</si>
  <si>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</si>
  <si>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</si>
  <si>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</si>
  <si>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</si>
  <si>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</si>
  <si>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</si>
  <si>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</si>
  <si>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</si>
  <si>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</si>
  <si>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</si>
  <si>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</si>
  <si>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</si>
  <si>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</si>
  <si>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</si>
  <si>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</si>
  <si>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</si>
  <si>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</si>
  <si>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</si>
  <si>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</si>
  <si>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</si>
  <si>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</si>
  <si>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</si>
  <si>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</si>
  <si>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</si>
  <si>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</si>
  <si>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</si>
  <si>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</si>
  <si>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</si>
  <si>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</si>
  <si>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</si>
  <si>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</si>
  <si>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</si>
  <si>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</si>
  <si>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</si>
  <si>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</si>
  <si>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</si>
  <si>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</si>
  <si>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</si>
  <si>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</si>
  <si>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</si>
  <si>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</si>
  <si>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</si>
  <si>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</si>
  <si>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</si>
  <si>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</si>
  <si>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</si>
  <si>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</si>
  <si>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</si>
  <si>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</si>
  <si>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</si>
  <si>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</si>
  <si>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</si>
  <si>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</si>
  <si>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</si>
  <si>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</si>
  <si>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</si>
  <si>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</si>
  <si>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</si>
  <si>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</si>
  <si>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</si>
  <si>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</si>
  <si>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</si>
  <si>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</si>
  <si>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</si>
  <si>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</si>
  <si>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</si>
  <si>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</si>
  <si>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</si>
  <si>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</si>
  <si>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</si>
  <si>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</si>
  <si>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</si>
  <si>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</si>
  <si>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</si>
  <si>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</si>
  <si>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</si>
  <si>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</si>
  <si>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</si>
  <si>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</si>
  <si>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</si>
  <si>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</si>
  <si>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</si>
  <si>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</si>
  <si>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</si>
  <si>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</si>
  <si>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</si>
  <si>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</si>
  <si>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</si>
  <si>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</si>
  <si>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</si>
  <si>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</si>
  <si>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</si>
  <si>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</si>
  <si>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</si>
  <si>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</si>
  <si>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</si>
  <si>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</si>
  <si>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</si>
  <si>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</si>
  <si>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</si>
  <si>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</si>
  <si>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</si>
  <si>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</si>
  <si>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</si>
  <si>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</si>
  <si>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</si>
  <si>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</si>
  <si>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</si>
  <si>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</si>
  <si>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</si>
  <si>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</si>
  <si>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</si>
  <si>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</si>
  <si>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</si>
  <si>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</si>
  <si>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</si>
  <si>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</si>
  <si>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</si>
  <si>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</si>
  <si>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</si>
  <si>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</si>
  <si>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</si>
  <si>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</si>
  <si>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</si>
  <si>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</si>
  <si>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</si>
  <si>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</si>
  <si>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</si>
  <si>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</si>
  <si>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</si>
  <si>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</si>
  <si>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</si>
  <si>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</si>
  <si>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</si>
  <si>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</si>
  <si>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</si>
  <si>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</si>
  <si>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</si>
  <si>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</si>
  <si>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</si>
  <si>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</si>
  <si>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</si>
  <si>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</si>
  <si>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</si>
  <si>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</si>
  <si>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</si>
  <si>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</si>
  <si>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</si>
  <si>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</si>
  <si>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</si>
  <si>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</si>
  <si>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</si>
  <si>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</si>
  <si>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</si>
  <si>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</si>
  <si>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</si>
  <si>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</si>
  <si>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</si>
  <si>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</si>
  <si>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</si>
  <si>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</si>
  <si>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</si>
  <si>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</si>
  <si>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</si>
  <si>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2019 (ل.ل.)</t>
  </si>
  <si>
    <t>غرام 650</t>
  </si>
  <si>
    <t>معدل أسعار  السوبرماركات في 22-06-2020 (ل.ل.)</t>
  </si>
  <si>
    <t>معدل أسعار المحلات والملاحم في 22-06-2020 (ل.ل.)</t>
  </si>
  <si>
    <t>المعدل العام للأسعار في 22-06-2020  (ل.ل.)</t>
  </si>
  <si>
    <t>معدل أسعار  السوبرماركات في 29-06-2020 (ل.ل.)</t>
  </si>
  <si>
    <t xml:space="preserve"> التاريخ 29 حزيران 2020</t>
  </si>
  <si>
    <t>معدل أسعار المحلات والملاحم في 29-06-2020 (ل.ل.)</t>
  </si>
  <si>
    <t>المعدل العام للأسعار في 29-06-2020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</si>
</sst>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indent="1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4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 indent="1"/>
    </xf>
    <xf numFmtId="0" fontId="5" fillId="2" borderId="24" xfId="0" applyFont="1" applyFill="1" applyBorder="1" applyAlignment="1">
      <alignment horizontal="right" indent="1"/>
    </xf>
    <xf numFmtId="0" fontId="5" fillId="2" borderId="23" xfId="0" applyFont="1" applyFill="1" applyBorder="1" applyAlignment="1">
      <alignment horizontal="right" indent="1"/>
    </xf>
    <xf numFmtId="0" fontId="10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1" fontId="1" fillId="2" borderId="43" xfId="0" applyNumberFormat="1" applyFont="1" applyFill="1" applyBorder="1" applyAlignment="1">
      <alignment horizontal="center"/>
    </xf>
    <xf numFmtId="0" fontId="18" fillId="0" borderId="43" xfId="0" applyFont="1" applyBorder="1"/>
    <xf numFmtId="1" fontId="19" fillId="2" borderId="43" xfId="0" applyNumberFormat="1" applyFont="1" applyFill="1" applyBorder="1" applyAlignment="1">
      <alignment horizontal="center"/>
    </xf>
    <xf numFmtId="1" fontId="19" fillId="2" borderId="4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5" t="s">
        <v>202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6" t="s">
        <v>3</v>
      </c>
      <c r="B12" s="182"/>
      <c r="C12" s="180" t="s">
        <v>0</v>
      </c>
      <c r="D12" s="178" t="s">
        <v>23</v>
      </c>
      <c r="E12" s="178" t="s">
        <v>217</v>
      </c>
      <c r="F12" s="178" t="s">
        <v>222</v>
      </c>
      <c r="G12" s="178" t="s">
        <v>197</v>
      </c>
      <c r="H12" s="178" t="s">
        <v>219</v>
      </c>
      <c r="I12" s="178" t="s">
        <v>187</v>
      </c>
    </row>
    <row r="13" spans="1:9" ht="38.25" customHeight="1" thickBot="1" x14ac:dyDescent="0.25">
      <c r="A13" s="177"/>
      <c r="B13" s="183"/>
      <c r="C13" s="181"/>
      <c r="D13" s="179"/>
      <c r="E13" s="179"/>
      <c r="F13" s="179"/>
      <c r="G13" s="179"/>
      <c r="H13" s="179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1190.8</v>
      </c>
      <c r="F15" s="43">
        <v>2638.8</v>
      </c>
      <c r="G15" s="45">
        <f t="shared" ref="G15:G30" si="0">(F15-E15)/E15</f>
        <v>1.2159892509237489</v>
      </c>
      <c r="H15" s="43">
        <v>2575</v>
      </c>
      <c r="I15" s="45">
        <f>(F15-H15)/H15</f>
        <v>2.4776699029126284E-2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1281.8666666666668</v>
      </c>
      <c r="F16" s="47">
        <v>1629.8</v>
      </c>
      <c r="G16" s="48">
        <f t="shared" si="0"/>
        <v>0.27142708550031192</v>
      </c>
      <c r="H16" s="47">
        <v>1744.8</v>
      </c>
      <c r="I16" s="44">
        <f t="shared" ref="I16:I30" si="1">(F16-H16)/H16</f>
        <v>-6.5910132966529117E-2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1276.1833333333334</v>
      </c>
      <c r="F17" s="47">
        <v>1477.5555555555557</v>
      </c>
      <c r="G17" s="48">
        <f t="shared" si="0"/>
        <v>0.15779254983392321</v>
      </c>
      <c r="H17" s="47">
        <v>1516.4444444444443</v>
      </c>
      <c r="I17" s="44">
        <f>(F17-H17)/H17</f>
        <v>-2.5644783118405495E-2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842.13333333333333</v>
      </c>
      <c r="F18" s="47">
        <v>709.5</v>
      </c>
      <c r="G18" s="48">
        <f t="shared" si="0"/>
        <v>-0.15749683343888538</v>
      </c>
      <c r="H18" s="47">
        <v>673.5</v>
      </c>
      <c r="I18" s="44">
        <f t="shared" si="1"/>
        <v>5.3452115812917596E-2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2549.4666666666672</v>
      </c>
      <c r="F19" s="47">
        <v>3298.8</v>
      </c>
      <c r="G19" s="48">
        <f>(F19-E19)/E19</f>
        <v>0.29391768212959557</v>
      </c>
      <c r="H19" s="47">
        <v>3597.8</v>
      </c>
      <c r="I19" s="44">
        <f>(F19-H19)/H19</f>
        <v>-8.3106342765023072E-2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1234.7833333333333</v>
      </c>
      <c r="F20" s="47">
        <v>1384.8</v>
      </c>
      <c r="G20" s="48">
        <f t="shared" si="0"/>
        <v>0.12149229959372089</v>
      </c>
      <c r="H20" s="47">
        <v>1413.8</v>
      </c>
      <c r="I20" s="44">
        <f t="shared" si="1"/>
        <v>-2.0512095062950913E-2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1463.3333333333333</v>
      </c>
      <c r="F21" s="47">
        <v>1424.8</v>
      </c>
      <c r="G21" s="48">
        <f t="shared" si="0"/>
        <v>-2.633257403189064E-2</v>
      </c>
      <c r="H21" s="47">
        <v>1609</v>
      </c>
      <c r="I21" s="44">
        <f t="shared" si="1"/>
        <v>-0.11448104412678685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406.56666666666672</v>
      </c>
      <c r="F22" s="47">
        <v>407.5</v>
      </c>
      <c r="G22" s="48">
        <f t="shared" si="0"/>
        <v>2.2956464704434209E-3</v>
      </c>
      <c r="H22" s="47">
        <v>373</v>
      </c>
      <c r="I22" s="44">
        <f t="shared" si="1"/>
        <v>9.2493297587131373E-2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455.52500000000003</v>
      </c>
      <c r="F23" s="47">
        <v>492.8</v>
      </c>
      <c r="G23" s="48">
        <f t="shared" si="0"/>
        <v>8.1828659239339172E-2</v>
      </c>
      <c r="H23" s="47">
        <v>392.8</v>
      </c>
      <c r="I23" s="44">
        <f t="shared" si="1"/>
        <v>0.25458248472505091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511.98333333333335</v>
      </c>
      <c r="F24" s="47">
        <v>435.3</v>
      </c>
      <c r="G24" s="48">
        <f t="shared" si="0"/>
        <v>-0.14977701097040919</v>
      </c>
      <c r="H24" s="47">
        <v>455.88888888888891</v>
      </c>
      <c r="I24" s="44">
        <f t="shared" si="1"/>
        <v>-4.516207652936878E-2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517.4</v>
      </c>
      <c r="F25" s="47">
        <v>500.3</v>
      </c>
      <c r="G25" s="48">
        <f t="shared" si="0"/>
        <v>-3.3049864708156101E-2</v>
      </c>
      <c r="H25" s="47">
        <v>490.3</v>
      </c>
      <c r="I25" s="44">
        <f t="shared" si="1"/>
        <v>2.0395676116663267E-2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1224.3416666666667</v>
      </c>
      <c r="F26" s="47">
        <v>1418.8</v>
      </c>
      <c r="G26" s="48">
        <f t="shared" si="0"/>
        <v>0.15882685252618747</v>
      </c>
      <c r="H26" s="47">
        <v>1222.3</v>
      </c>
      <c r="I26" s="44">
        <f t="shared" si="1"/>
        <v>0.16076249693201342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472.4</v>
      </c>
      <c r="F27" s="47">
        <v>442.3</v>
      </c>
      <c r="G27" s="48">
        <f t="shared" si="0"/>
        <v>-6.3717188823031262E-2</v>
      </c>
      <c r="H27" s="47">
        <v>491.44444444444446</v>
      </c>
      <c r="I27" s="44">
        <f t="shared" si="1"/>
        <v>-0.1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992.4666666666667</v>
      </c>
      <c r="F28" s="47">
        <v>1187.3</v>
      </c>
      <c r="G28" s="48">
        <f t="shared" si="0"/>
        <v>0.19631221871431442</v>
      </c>
      <c r="H28" s="47">
        <v>1216.3</v>
      </c>
      <c r="I28" s="44">
        <f t="shared" si="1"/>
        <v>-2.3842801940310781E-2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1348.3083333333334</v>
      </c>
      <c r="F29" s="47">
        <v>2961.0444444444447</v>
      </c>
      <c r="G29" s="48">
        <f t="shared" si="0"/>
        <v>1.196118181012833</v>
      </c>
      <c r="H29" s="47">
        <v>2819.9333333333334</v>
      </c>
      <c r="I29" s="44">
        <f t="shared" si="1"/>
        <v>5.0040584095762779E-2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1038.1833333333334</v>
      </c>
      <c r="F30" s="50">
        <v>1673</v>
      </c>
      <c r="G30" s="51">
        <f t="shared" si="0"/>
        <v>0.61146875150503277</v>
      </c>
      <c r="H30" s="50">
        <v>1593</v>
      </c>
      <c r="I30" s="56">
        <f t="shared" si="1"/>
        <v>5.0219711236660386E-2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43">
        <v>4042.5714285714284</v>
      </c>
      <c r="G32" s="45">
        <f>(F32-E32)/E32</f>
        <v>0.76009495647396352</v>
      </c>
      <c r="H32" s="43">
        <v>3812.25</v>
      </c>
      <c r="I32" s="44">
        <f>(F32-H32)/H32</f>
        <v>6.0416139700027134E-2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47">
        <v>4971.1428571428569</v>
      </c>
      <c r="G33" s="48">
        <f>(F33-E33)/E33</f>
        <v>1.2788163226325768</v>
      </c>
      <c r="H33" s="47">
        <v>4900</v>
      </c>
      <c r="I33" s="44">
        <f>(F33-H33)/H33</f>
        <v>1.4518950437317732E-2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47">
        <v>3631.6666666666665</v>
      </c>
      <c r="G34" s="48">
        <f>(F34-E34)/E34</f>
        <v>0.96218046065508478</v>
      </c>
      <c r="H34" s="47">
        <v>3248</v>
      </c>
      <c r="I34" s="44">
        <f>(F34-H34)/H34</f>
        <v>0.11812397372742196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47">
        <v>2406.6666666666665</v>
      </c>
      <c r="G35" s="48">
        <f>(F35-E35)/E35</f>
        <v>0.6720542684280103</v>
      </c>
      <c r="H35" s="47">
        <v>2256.6666666666665</v>
      </c>
      <c r="I35" s="44">
        <f>(F35-H35)/H35</f>
        <v>6.6469719350073855E-2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50">
        <v>3590</v>
      </c>
      <c r="G36" s="51">
        <f>(F36-E36)/E36</f>
        <v>1.7423420670689789</v>
      </c>
      <c r="H36" s="50">
        <v>3492</v>
      </c>
      <c r="I36" s="56">
        <f>(F36-H36)/H36</f>
        <v>2.8064146620847653E-2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25834.37777777778</v>
      </c>
      <c r="F38" s="43">
        <v>67943.111111111109</v>
      </c>
      <c r="G38" s="45">
        <f t="shared" ref="G38:G43" si="2">(F38-E38)/E38</f>
        <v>1.6299495848339893</v>
      </c>
      <c r="H38" s="43">
        <v>53482</v>
      </c>
      <c r="I38" s="44">
        <f t="shared" ref="I38:I43" si="3">(F38-H38)/H38</f>
        <v>0.27039211531190138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15383.559259259258</v>
      </c>
      <c r="F39" s="57">
        <v>48249.75</v>
      </c>
      <c r="G39" s="48">
        <f t="shared" si="2"/>
        <v>2.1364490614198277</v>
      </c>
      <c r="H39" s="57">
        <v>37748.5</v>
      </c>
      <c r="I39" s="44">
        <f>(F39-H39)/H39</f>
        <v>0.27818986184881517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11150.166666666666</v>
      </c>
      <c r="F40" s="57">
        <v>44028.5</v>
      </c>
      <c r="G40" s="48">
        <f t="shared" si="2"/>
        <v>2.9486853709212122</v>
      </c>
      <c r="H40" s="57">
        <v>30922.25</v>
      </c>
      <c r="I40" s="44">
        <f t="shared" si="3"/>
        <v>0.42384528939517663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5992.9833333333336</v>
      </c>
      <c r="F41" s="47">
        <v>6900</v>
      </c>
      <c r="G41" s="48">
        <f t="shared" si="2"/>
        <v>0.15134643569285186</v>
      </c>
      <c r="H41" s="47">
        <v>6900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218</v>
      </c>
      <c r="E43" s="50">
        <v>13051.388888888891</v>
      </c>
      <c r="F43" s="50">
        <v>20450</v>
      </c>
      <c r="G43" s="51">
        <f t="shared" si="2"/>
        <v>0.56688304778120657</v>
      </c>
      <c r="H43" s="50">
        <v>18420.833333333332</v>
      </c>
      <c r="I43" s="59">
        <f t="shared" si="3"/>
        <v>0.11015607328658682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5225.5555555555557</v>
      </c>
      <c r="F45" s="43">
        <v>12964.3</v>
      </c>
      <c r="G45" s="45">
        <f t="shared" ref="G45:G50" si="4">(F45-E45)/E45</f>
        <v>1.4809419519455664</v>
      </c>
      <c r="H45" s="43">
        <v>10009.799999999999</v>
      </c>
      <c r="I45" s="44">
        <f t="shared" ref="I45:I50" si="5">(F45-H45)/H45</f>
        <v>0.29516074247237711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7805.333333333333</v>
      </c>
      <c r="G46" s="48">
        <f t="shared" si="4"/>
        <v>0.29327294819396887</v>
      </c>
      <c r="H46" s="47">
        <v>7260</v>
      </c>
      <c r="I46" s="87">
        <f t="shared" si="5"/>
        <v>7.5114784205693258E-2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19035.476190476191</v>
      </c>
      <c r="F47" s="47">
        <v>28103.833333333332</v>
      </c>
      <c r="G47" s="48">
        <f t="shared" si="4"/>
        <v>0.47639245018699411</v>
      </c>
      <c r="H47" s="47">
        <v>25930</v>
      </c>
      <c r="I47" s="87">
        <f t="shared" si="5"/>
        <v>8.383468312122376E-2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19284.017500000002</v>
      </c>
      <c r="F48" s="47">
        <v>38280.716</v>
      </c>
      <c r="G48" s="48">
        <f t="shared" si="4"/>
        <v>0.98510066691237952</v>
      </c>
      <c r="H48" s="47">
        <v>39350.892500000002</v>
      </c>
      <c r="I48" s="87">
        <f t="shared" si="5"/>
        <v>-2.7195736411823476E-2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2260</v>
      </c>
      <c r="F49" s="47">
        <v>4150.6000000000004</v>
      </c>
      <c r="G49" s="48">
        <f t="shared" si="4"/>
        <v>0.83654867256637189</v>
      </c>
      <c r="H49" s="47">
        <v>4056.6</v>
      </c>
      <c r="I49" s="44">
        <f t="shared" si="5"/>
        <v>2.317211457871135E-2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27864.333333333332</v>
      </c>
      <c r="F50" s="50">
        <v>55317.166666666664</v>
      </c>
      <c r="G50" s="56">
        <f t="shared" si="4"/>
        <v>0.98523201703491914</v>
      </c>
      <c r="H50" s="50">
        <v>55317.166666666664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6500</v>
      </c>
      <c r="G52" s="45">
        <f t="shared" ref="G52:G60" si="6">(F52-E52)/E52</f>
        <v>0.73333333333333328</v>
      </c>
      <c r="H52" s="66">
        <v>6091.666666666667</v>
      </c>
      <c r="I52" s="123">
        <f t="shared" ref="I52:I60" si="7">(F52-H52)/H52</f>
        <v>6.7031463748289957E-2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3608.2857142857142</v>
      </c>
      <c r="F53" s="70">
        <v>11683.571428571429</v>
      </c>
      <c r="G53" s="48">
        <f t="shared" si="6"/>
        <v>2.2379840050677018</v>
      </c>
      <c r="H53" s="70">
        <v>11683.571428571429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2883.75</v>
      </c>
      <c r="F54" s="70">
        <v>6805.833333333333</v>
      </c>
      <c r="G54" s="48">
        <f t="shared" si="6"/>
        <v>1.3600635746279439</v>
      </c>
      <c r="H54" s="70">
        <v>6569</v>
      </c>
      <c r="I54" s="87">
        <f t="shared" si="7"/>
        <v>3.6053179073425638E-2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4700</v>
      </c>
      <c r="F55" s="70">
        <v>7138.25</v>
      </c>
      <c r="G55" s="48">
        <f t="shared" si="6"/>
        <v>0.51877659574468082</v>
      </c>
      <c r="H55" s="70">
        <v>6700.6</v>
      </c>
      <c r="I55" s="87">
        <f t="shared" si="7"/>
        <v>6.5315046413753935E-2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2028</v>
      </c>
      <c r="F56" s="103">
        <v>5123.5714285714284</v>
      </c>
      <c r="G56" s="55">
        <f t="shared" si="6"/>
        <v>1.5264158918005071</v>
      </c>
      <c r="H56" s="103">
        <v>5123.5714285714284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4151.2</v>
      </c>
      <c r="F57" s="50">
        <v>10655.333333333334</v>
      </c>
      <c r="G57" s="51">
        <f t="shared" si="6"/>
        <v>1.5668079912635706</v>
      </c>
      <c r="H57" s="50">
        <v>10478.666666666666</v>
      </c>
      <c r="I57" s="124">
        <f t="shared" si="7"/>
        <v>1.6859651355134359E-2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4449.666666666667</v>
      </c>
      <c r="F58" s="68">
        <v>10881.666666666666</v>
      </c>
      <c r="G58" s="44">
        <f t="shared" si="6"/>
        <v>1.4455015356955574</v>
      </c>
      <c r="H58" s="68">
        <v>9241.1111111111113</v>
      </c>
      <c r="I58" s="44">
        <f t="shared" si="7"/>
        <v>0.17752795479139102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13463.888888888889</v>
      </c>
      <c r="G59" s="48">
        <f t="shared" si="6"/>
        <v>1.7918898680951558</v>
      </c>
      <c r="H59" s="70">
        <v>12055.555555555555</v>
      </c>
      <c r="I59" s="44">
        <f t="shared" si="7"/>
        <v>0.11682027649769591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21528.63095238095</v>
      </c>
      <c r="F60" s="73">
        <v>58203.333333333336</v>
      </c>
      <c r="G60" s="51">
        <f t="shared" si="6"/>
        <v>1.7035315651084797</v>
      </c>
      <c r="H60" s="73">
        <v>49803.333333333336</v>
      </c>
      <c r="I60" s="51">
        <f t="shared" si="7"/>
        <v>0.16866340941034735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6410.166666666667</v>
      </c>
      <c r="F62" s="54">
        <v>19398.8</v>
      </c>
      <c r="G62" s="45">
        <f t="shared" ref="G62:G67" si="8">(F62-E62)/E62</f>
        <v>2.0262551675723457</v>
      </c>
      <c r="H62" s="54">
        <v>16206</v>
      </c>
      <c r="I62" s="44">
        <f t="shared" ref="I62:I67" si="9">(F62-H62)/H62</f>
        <v>0.19701345180797231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46526.857142857138</v>
      </c>
      <c r="F63" s="46">
        <v>60242.166666666664</v>
      </c>
      <c r="G63" s="48">
        <f t="shared" si="8"/>
        <v>0.29478263450500691</v>
      </c>
      <c r="H63" s="46">
        <v>59125.5</v>
      </c>
      <c r="I63" s="44">
        <f t="shared" si="9"/>
        <v>1.8886380101084375E-2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10700</v>
      </c>
      <c r="F64" s="46">
        <v>28782.25</v>
      </c>
      <c r="G64" s="48">
        <f t="shared" si="8"/>
        <v>1.6899299065420561</v>
      </c>
      <c r="H64" s="46">
        <v>28325.375</v>
      </c>
      <c r="I64" s="87">
        <f>(F64-H64)/H64</f>
        <v>1.6129530500478811E-2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7579</v>
      </c>
      <c r="F65" s="46">
        <v>15442.777777777777</v>
      </c>
      <c r="G65" s="48">
        <f t="shared" si="8"/>
        <v>1.037574584744396</v>
      </c>
      <c r="H65" s="46">
        <v>16163.571428571429</v>
      </c>
      <c r="I65" s="87">
        <f t="shared" si="9"/>
        <v>-4.4593712100009397E-2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3737.3333333333335</v>
      </c>
      <c r="F66" s="46">
        <v>9825</v>
      </c>
      <c r="G66" s="48">
        <f t="shared" si="8"/>
        <v>1.6288797716732071</v>
      </c>
      <c r="H66" s="46">
        <v>9581</v>
      </c>
      <c r="I66" s="87">
        <f t="shared" si="9"/>
        <v>2.5467070243189647E-2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3016</v>
      </c>
      <c r="F67" s="58">
        <v>8536.25</v>
      </c>
      <c r="G67" s="51">
        <f t="shared" si="8"/>
        <v>1.8303216180371353</v>
      </c>
      <c r="H67" s="58">
        <v>8156.25</v>
      </c>
      <c r="I67" s="88">
        <f t="shared" si="9"/>
        <v>4.6590038314176248E-2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3868.5</v>
      </c>
      <c r="F69" s="43">
        <v>8366.4285714285706</v>
      </c>
      <c r="G69" s="45">
        <f>(F69-E69)/E69</f>
        <v>1.1627061060950163</v>
      </c>
      <c r="H69" s="43">
        <v>7727.25</v>
      </c>
      <c r="I69" s="44">
        <f>(F69-H69)/H69</f>
        <v>8.2717470177433194E-2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2742.25</v>
      </c>
      <c r="F70" s="47">
        <v>6317.1428571428569</v>
      </c>
      <c r="G70" s="48">
        <f>(F70-E70)/E70</f>
        <v>1.3036349191878409</v>
      </c>
      <c r="H70" s="47">
        <v>5903.5714285714284</v>
      </c>
      <c r="I70" s="44">
        <f>(F70-H70)/H70</f>
        <v>7.005444646098001E-2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1313.125</v>
      </c>
      <c r="F71" s="47">
        <v>2033.3333333333333</v>
      </c>
      <c r="G71" s="48">
        <f>(F71-E71)/E71</f>
        <v>0.54846898302395675</v>
      </c>
      <c r="H71" s="47">
        <v>2033.3333333333333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2284.1269841269841</v>
      </c>
      <c r="F72" s="47">
        <v>5122.5</v>
      </c>
      <c r="G72" s="48">
        <f>(F72-E72)/E72</f>
        <v>1.242651146629604</v>
      </c>
      <c r="H72" s="47">
        <v>4455.833333333333</v>
      </c>
      <c r="I72" s="44">
        <f>(F72-H72)/H72</f>
        <v>0.14961660744342631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1620.6111111111113</v>
      </c>
      <c r="F73" s="50">
        <v>4165.625</v>
      </c>
      <c r="G73" s="48">
        <f>(F73-E73)/E73</f>
        <v>1.5704038257173216</v>
      </c>
      <c r="H73" s="50">
        <v>4110</v>
      </c>
      <c r="I73" s="59">
        <f>(F73-H73)/H73</f>
        <v>1.3534063260340633E-2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3321.6666666666665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1182.037037037037</v>
      </c>
      <c r="F76" s="32">
        <v>3122.5</v>
      </c>
      <c r="G76" s="48">
        <f t="shared" si="10"/>
        <v>1.6416261945793515</v>
      </c>
      <c r="H76" s="32">
        <v>3000</v>
      </c>
      <c r="I76" s="44">
        <f t="shared" si="11"/>
        <v>4.0833333333333333E-2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919.03703703703707</v>
      </c>
      <c r="F77" s="47">
        <v>1718.6</v>
      </c>
      <c r="G77" s="48">
        <f t="shared" si="10"/>
        <v>0.87000080599661467</v>
      </c>
      <c r="H77" s="47">
        <v>1458.8333333333333</v>
      </c>
      <c r="I77" s="44">
        <f t="shared" si="11"/>
        <v>0.1780646635439278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1504.4666666666665</v>
      </c>
      <c r="F78" s="47">
        <v>3306</v>
      </c>
      <c r="G78" s="48">
        <f t="shared" si="10"/>
        <v>1.1974564629769135</v>
      </c>
      <c r="H78" s="47">
        <v>3105.3333333333335</v>
      </c>
      <c r="I78" s="44">
        <f t="shared" si="11"/>
        <v>6.4620008587376501E-2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1932.9666666666665</v>
      </c>
      <c r="F79" s="61">
        <v>4609.8</v>
      </c>
      <c r="G79" s="48">
        <f t="shared" si="10"/>
        <v>1.3848316059942407</v>
      </c>
      <c r="H79" s="61">
        <v>3923.3</v>
      </c>
      <c r="I79" s="44">
        <f t="shared" si="11"/>
        <v>0.1749802462212933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3922.9666666666672</v>
      </c>
      <c r="F81" s="50">
        <v>7781.666666666667</v>
      </c>
      <c r="G81" s="51">
        <f t="shared" si="10"/>
        <v>0.98361784023995424</v>
      </c>
      <c r="H81" s="50">
        <v>6457</v>
      </c>
      <c r="I81" s="56">
        <f t="shared" si="11"/>
        <v>0.20515203138712512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5" t="s">
        <v>203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6" t="s">
        <v>3</v>
      </c>
      <c r="B12" s="182"/>
      <c r="C12" s="184" t="s">
        <v>0</v>
      </c>
      <c r="D12" s="178" t="s">
        <v>23</v>
      </c>
      <c r="E12" s="178" t="s">
        <v>217</v>
      </c>
      <c r="F12" s="186" t="s">
        <v>224</v>
      </c>
      <c r="G12" s="178" t="s">
        <v>197</v>
      </c>
      <c r="H12" s="186" t="s">
        <v>220</v>
      </c>
      <c r="I12" s="178" t="s">
        <v>187</v>
      </c>
    </row>
    <row r="13" spans="1:9" ht="30.75" customHeight="1" thickBot="1" x14ac:dyDescent="0.25">
      <c r="A13" s="177"/>
      <c r="B13" s="183"/>
      <c r="C13" s="185"/>
      <c r="D13" s="179"/>
      <c r="E13" s="179"/>
      <c r="F13" s="187"/>
      <c r="G13" s="179"/>
      <c r="H13" s="187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1190.8</v>
      </c>
      <c r="F15" s="83">
        <v>2591.6</v>
      </c>
      <c r="G15" s="44">
        <f>(F15-E15)/E15</f>
        <v>1.1763520322472287</v>
      </c>
      <c r="H15" s="83">
        <v>2883.2</v>
      </c>
      <c r="I15" s="125">
        <f>(F15-H15)/H15</f>
        <v>-0.10113762486126524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1281.8666666666668</v>
      </c>
      <c r="F16" s="83">
        <v>1716.6</v>
      </c>
      <c r="G16" s="48">
        <f t="shared" ref="G16:G39" si="0">(F16-E16)/E16</f>
        <v>0.33914083628042418</v>
      </c>
      <c r="H16" s="83">
        <v>1866.6</v>
      </c>
      <c r="I16" s="48">
        <f>(F16-H16)/H16</f>
        <v>-8.0360012857602067E-2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83">
        <v>1808.2</v>
      </c>
      <c r="G17" s="48">
        <f t="shared" si="0"/>
        <v>0.41688106463282443</v>
      </c>
      <c r="H17" s="83">
        <v>1975</v>
      </c>
      <c r="I17" s="48">
        <f t="shared" ref="I17:I29" si="1">(F17-H17)/H17</f>
        <v>-8.4455696202531627E-2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83">
        <v>896.6</v>
      </c>
      <c r="G18" s="48">
        <f t="shared" si="0"/>
        <v>6.467701076630783E-2</v>
      </c>
      <c r="H18" s="83">
        <v>933.2</v>
      </c>
      <c r="I18" s="48">
        <f t="shared" si="1"/>
        <v>-3.9219888555507953E-2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83">
        <v>2349.866</v>
      </c>
      <c r="G19" s="48">
        <f t="shared" si="0"/>
        <v>-7.8291145860572328E-2</v>
      </c>
      <c r="H19" s="83">
        <v>3166.6</v>
      </c>
      <c r="I19" s="48">
        <f t="shared" si="1"/>
        <v>-0.25792142992484052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83">
        <v>1616.6</v>
      </c>
      <c r="G20" s="48">
        <f t="shared" si="0"/>
        <v>0.30921754153900138</v>
      </c>
      <c r="H20" s="83">
        <v>1725</v>
      </c>
      <c r="I20" s="48">
        <f t="shared" si="1"/>
        <v>-6.2840579710144978E-2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83">
        <v>1399.866</v>
      </c>
      <c r="G21" s="48">
        <f t="shared" si="0"/>
        <v>-4.3371753986332535E-2</v>
      </c>
      <c r="H21" s="83">
        <v>1483.2</v>
      </c>
      <c r="I21" s="48">
        <f t="shared" si="1"/>
        <v>-5.6185275080906184E-2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406.56666666666672</v>
      </c>
      <c r="F22" s="83">
        <v>420</v>
      </c>
      <c r="G22" s="48">
        <f t="shared" si="0"/>
        <v>3.3040911699598129E-2</v>
      </c>
      <c r="H22" s="83">
        <v>415</v>
      </c>
      <c r="I22" s="48">
        <f t="shared" si="1"/>
        <v>1.2048192771084338E-2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455.52500000000003</v>
      </c>
      <c r="F23" s="83">
        <v>462.5</v>
      </c>
      <c r="G23" s="48">
        <f t="shared" si="0"/>
        <v>1.5312002634322959E-2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511.98333333333335</v>
      </c>
      <c r="F24" s="83">
        <v>450</v>
      </c>
      <c r="G24" s="48">
        <f t="shared" si="0"/>
        <v>-0.12106513883915494</v>
      </c>
      <c r="H24" s="83">
        <v>445</v>
      </c>
      <c r="I24" s="48">
        <f t="shared" si="1"/>
        <v>1.1235955056179775E-2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83">
        <v>480</v>
      </c>
      <c r="G25" s="48">
        <f t="shared" si="0"/>
        <v>-7.228449942017777E-2</v>
      </c>
      <c r="H25" s="83">
        <v>445</v>
      </c>
      <c r="I25" s="48">
        <f t="shared" si="1"/>
        <v>7.8651685393258425E-2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83">
        <v>1341</v>
      </c>
      <c r="G26" s="48">
        <f t="shared" si="0"/>
        <v>9.5282498757835815E-2</v>
      </c>
      <c r="H26" s="83">
        <v>1350</v>
      </c>
      <c r="I26" s="48">
        <f t="shared" si="1"/>
        <v>-6.6666666666666671E-3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472.4</v>
      </c>
      <c r="F27" s="83">
        <v>523.20000000000005</v>
      </c>
      <c r="G27" s="48">
        <f t="shared" si="0"/>
        <v>0.10753598645215934</v>
      </c>
      <c r="H27" s="83">
        <v>475</v>
      </c>
      <c r="I27" s="48">
        <f t="shared" si="1"/>
        <v>0.10147368421052641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992.4666666666667</v>
      </c>
      <c r="F28" s="83">
        <v>1437.5</v>
      </c>
      <c r="G28" s="48">
        <f t="shared" si="0"/>
        <v>0.44841136562101158</v>
      </c>
      <c r="H28" s="83">
        <v>1479</v>
      </c>
      <c r="I28" s="48">
        <f t="shared" si="1"/>
        <v>-2.8059499661933739E-2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1348.3083333333334</v>
      </c>
      <c r="F29" s="83">
        <v>2218.75</v>
      </c>
      <c r="G29" s="48">
        <f t="shared" si="0"/>
        <v>0.64558057318738904</v>
      </c>
      <c r="H29" s="83">
        <v>2208.1999999999998</v>
      </c>
      <c r="I29" s="48">
        <f t="shared" si="1"/>
        <v>4.7776469522688991E-3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1038.1833333333334</v>
      </c>
      <c r="F30" s="93">
        <v>1743.2</v>
      </c>
      <c r="G30" s="51">
        <f t="shared" si="0"/>
        <v>0.67908686648151417</v>
      </c>
      <c r="H30" s="93">
        <v>1733.2</v>
      </c>
      <c r="I30" s="51">
        <f>(F30-H30)/H30</f>
        <v>5.7696745903531039E-3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83">
        <v>3983.3333333333335</v>
      </c>
      <c r="G32" s="44">
        <f t="shared" si="0"/>
        <v>0.73430328537996858</v>
      </c>
      <c r="H32" s="83">
        <v>4250</v>
      </c>
      <c r="I32" s="45">
        <f>(F32-H32)/H32</f>
        <v>-6.2745098039215644E-2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83">
        <v>4083.25</v>
      </c>
      <c r="G33" s="48">
        <f t="shared" si="0"/>
        <v>0.87179830006685122</v>
      </c>
      <c r="H33" s="83">
        <v>4083.3333333333335</v>
      </c>
      <c r="I33" s="48">
        <f>(F33-H33)/H33</f>
        <v>-2.0408163265343243E-5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83">
        <v>3400</v>
      </c>
      <c r="G34" s="48">
        <f>(F34-E34)/E34</f>
        <v>0.83701153728149291</v>
      </c>
      <c r="H34" s="83">
        <v>3350</v>
      </c>
      <c r="I34" s="48">
        <f>(F34-H34)/H34</f>
        <v>1.4925373134328358E-2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83">
        <v>2277.6666666666665</v>
      </c>
      <c r="G35" s="48">
        <f t="shared" si="0"/>
        <v>0.5824303069485588</v>
      </c>
      <c r="H35" s="83">
        <v>2000</v>
      </c>
      <c r="I35" s="48">
        <f>(F35-H35)/H35</f>
        <v>0.13883333333333325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83">
        <v>3158.3339999999998</v>
      </c>
      <c r="G36" s="55">
        <f t="shared" si="0"/>
        <v>1.4125994958368344</v>
      </c>
      <c r="H36" s="83">
        <v>3066.6</v>
      </c>
      <c r="I36" s="48">
        <f>(F36-H36)/H36</f>
        <v>2.9913911171981975E-2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25834.37777777778</v>
      </c>
      <c r="F38" s="84">
        <v>63541.5</v>
      </c>
      <c r="G38" s="45">
        <f t="shared" si="0"/>
        <v>1.4595715270006286</v>
      </c>
      <c r="H38" s="84">
        <v>53000</v>
      </c>
      <c r="I38" s="45">
        <f>(F38-H38)/H38</f>
        <v>0.19889622641509433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15383.559259259258</v>
      </c>
      <c r="F39" s="85">
        <v>42866.6</v>
      </c>
      <c r="G39" s="51">
        <f t="shared" si="0"/>
        <v>1.7865202894576486</v>
      </c>
      <c r="H39" s="85">
        <v>36600</v>
      </c>
      <c r="I39" s="51">
        <f>(F39-H39)/H39</f>
        <v>0.17121857923497263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5" t="s">
        <v>204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6" t="s">
        <v>3</v>
      </c>
      <c r="B12" s="182"/>
      <c r="C12" s="184" t="s">
        <v>0</v>
      </c>
      <c r="D12" s="178" t="s">
        <v>222</v>
      </c>
      <c r="E12" s="186" t="s">
        <v>224</v>
      </c>
      <c r="F12" s="193" t="s">
        <v>186</v>
      </c>
      <c r="G12" s="178" t="s">
        <v>217</v>
      </c>
      <c r="H12" s="195" t="s">
        <v>225</v>
      </c>
      <c r="I12" s="191" t="s">
        <v>196</v>
      </c>
    </row>
    <row r="13" spans="1:9" ht="39.75" customHeight="1" thickBot="1" x14ac:dyDescent="0.25">
      <c r="A13" s="177"/>
      <c r="B13" s="183"/>
      <c r="C13" s="185"/>
      <c r="D13" s="179"/>
      <c r="E13" s="187"/>
      <c r="F13" s="194"/>
      <c r="G13" s="179"/>
      <c r="H13" s="196"/>
      <c r="I13" s="19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2638.8</v>
      </c>
      <c r="E15" s="83">
        <v>2591.6</v>
      </c>
      <c r="F15" s="67">
        <f t="shared" ref="F15:F30" si="0">D15-E15</f>
        <v>47.200000000000273</v>
      </c>
      <c r="G15" s="42">
        <v>1190.8</v>
      </c>
      <c r="H15" s="66">
        <f>AVERAGE(D15:E15)</f>
        <v>2615.1999999999998</v>
      </c>
      <c r="I15" s="69">
        <f>(H15-G15)/G15</f>
        <v>1.1961706415854887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1629.8</v>
      </c>
      <c r="E16" s="83">
        <v>1716.6</v>
      </c>
      <c r="F16" s="71">
        <f t="shared" si="0"/>
        <v>-86.799999999999955</v>
      </c>
      <c r="G16" s="46">
        <v>1281.8666666666668</v>
      </c>
      <c r="H16" s="68">
        <f t="shared" ref="H16:H30" si="1">AVERAGE(D16:E16)</f>
        <v>1673.1999999999998</v>
      </c>
      <c r="I16" s="72">
        <f t="shared" ref="I16:I39" si="2">(H16-G16)/G16</f>
        <v>0.30528396089036797</v>
      </c>
    </row>
    <row r="17" spans="1:9" ht="16.5" x14ac:dyDescent="0.3">
      <c r="A17" s="37"/>
      <c r="B17" s="34" t="s">
        <v>6</v>
      </c>
      <c r="C17" s="15" t="s">
        <v>165</v>
      </c>
      <c r="D17" s="47">
        <v>1477.5555555555557</v>
      </c>
      <c r="E17" s="83">
        <v>1808.2</v>
      </c>
      <c r="F17" s="71">
        <f t="shared" si="0"/>
        <v>-330.64444444444439</v>
      </c>
      <c r="G17" s="46">
        <v>1276.1833333333334</v>
      </c>
      <c r="H17" s="68">
        <f t="shared" si="1"/>
        <v>1642.8777777777777</v>
      </c>
      <c r="I17" s="72">
        <f t="shared" si="2"/>
        <v>0.28733680723337374</v>
      </c>
    </row>
    <row r="18" spans="1:9" ht="16.5" x14ac:dyDescent="0.3">
      <c r="A18" s="37"/>
      <c r="B18" s="34" t="s">
        <v>7</v>
      </c>
      <c r="C18" s="15" t="s">
        <v>166</v>
      </c>
      <c r="D18" s="47">
        <v>709.5</v>
      </c>
      <c r="E18" s="83">
        <v>896.6</v>
      </c>
      <c r="F18" s="71">
        <f t="shared" si="0"/>
        <v>-187.10000000000002</v>
      </c>
      <c r="G18" s="46">
        <v>842.13333333333333</v>
      </c>
      <c r="H18" s="68">
        <f t="shared" si="1"/>
        <v>803.05</v>
      </c>
      <c r="I18" s="72">
        <f t="shared" si="2"/>
        <v>-4.6409911336288835E-2</v>
      </c>
    </row>
    <row r="19" spans="1:9" ht="16.5" x14ac:dyDescent="0.3">
      <c r="A19" s="37"/>
      <c r="B19" s="34" t="s">
        <v>8</v>
      </c>
      <c r="C19" s="15" t="s">
        <v>167</v>
      </c>
      <c r="D19" s="47">
        <v>3298.8</v>
      </c>
      <c r="E19" s="83">
        <v>2349.866</v>
      </c>
      <c r="F19" s="71">
        <f t="shared" si="0"/>
        <v>948.9340000000002</v>
      </c>
      <c r="G19" s="46">
        <v>2549.4666666666672</v>
      </c>
      <c r="H19" s="68">
        <f t="shared" si="1"/>
        <v>2824.3330000000001</v>
      </c>
      <c r="I19" s="72">
        <f t="shared" si="2"/>
        <v>0.10781326813451161</v>
      </c>
    </row>
    <row r="20" spans="1:9" ht="16.5" x14ac:dyDescent="0.3">
      <c r="A20" s="37"/>
      <c r="B20" s="34" t="s">
        <v>9</v>
      </c>
      <c r="C20" s="15" t="s">
        <v>168</v>
      </c>
      <c r="D20" s="47">
        <v>1384.8</v>
      </c>
      <c r="E20" s="83">
        <v>1616.6</v>
      </c>
      <c r="F20" s="71">
        <f t="shared" si="0"/>
        <v>-231.79999999999995</v>
      </c>
      <c r="G20" s="46">
        <v>1234.7833333333333</v>
      </c>
      <c r="H20" s="68">
        <f t="shared" si="1"/>
        <v>1500.6999999999998</v>
      </c>
      <c r="I20" s="72">
        <f t="shared" si="2"/>
        <v>0.21535492056636105</v>
      </c>
    </row>
    <row r="21" spans="1:9" ht="16.5" x14ac:dyDescent="0.3">
      <c r="A21" s="37"/>
      <c r="B21" s="34" t="s">
        <v>10</v>
      </c>
      <c r="C21" s="15" t="s">
        <v>169</v>
      </c>
      <c r="D21" s="47">
        <v>1424.8</v>
      </c>
      <c r="E21" s="83">
        <v>1399.866</v>
      </c>
      <c r="F21" s="71">
        <f t="shared" si="0"/>
        <v>24.933999999999969</v>
      </c>
      <c r="G21" s="46">
        <v>1463.3333333333333</v>
      </c>
      <c r="H21" s="68">
        <f t="shared" si="1"/>
        <v>1412.3330000000001</v>
      </c>
      <c r="I21" s="72">
        <f t="shared" si="2"/>
        <v>-3.4852164009111508E-2</v>
      </c>
    </row>
    <row r="22" spans="1:9" ht="16.5" x14ac:dyDescent="0.3">
      <c r="A22" s="37"/>
      <c r="B22" s="34" t="s">
        <v>11</v>
      </c>
      <c r="C22" s="15" t="s">
        <v>170</v>
      </c>
      <c r="D22" s="47">
        <v>407.5</v>
      </c>
      <c r="E22" s="83">
        <v>420</v>
      </c>
      <c r="F22" s="71">
        <f t="shared" si="0"/>
        <v>-12.5</v>
      </c>
      <c r="G22" s="46">
        <v>406.56666666666672</v>
      </c>
      <c r="H22" s="68">
        <f t="shared" si="1"/>
        <v>413.75</v>
      </c>
      <c r="I22" s="72">
        <f t="shared" si="2"/>
        <v>1.7668279085020774E-2</v>
      </c>
    </row>
    <row r="23" spans="1:9" ht="16.5" x14ac:dyDescent="0.3">
      <c r="A23" s="37"/>
      <c r="B23" s="34" t="s">
        <v>12</v>
      </c>
      <c r="C23" s="15" t="s">
        <v>171</v>
      </c>
      <c r="D23" s="47">
        <v>492.8</v>
      </c>
      <c r="E23" s="83">
        <v>462.5</v>
      </c>
      <c r="F23" s="71">
        <f t="shared" si="0"/>
        <v>30.300000000000011</v>
      </c>
      <c r="G23" s="46">
        <v>455.52500000000003</v>
      </c>
      <c r="H23" s="68">
        <f t="shared" si="1"/>
        <v>477.65</v>
      </c>
      <c r="I23" s="72">
        <f t="shared" si="2"/>
        <v>4.8570330936831003E-2</v>
      </c>
    </row>
    <row r="24" spans="1:9" ht="16.5" x14ac:dyDescent="0.3">
      <c r="A24" s="37"/>
      <c r="B24" s="34" t="s">
        <v>13</v>
      </c>
      <c r="C24" s="15" t="s">
        <v>172</v>
      </c>
      <c r="D24" s="47">
        <v>435.3</v>
      </c>
      <c r="E24" s="83">
        <v>450</v>
      </c>
      <c r="F24" s="71">
        <f t="shared" si="0"/>
        <v>-14.699999999999989</v>
      </c>
      <c r="G24" s="46">
        <v>511.98333333333335</v>
      </c>
      <c r="H24" s="68">
        <f t="shared" si="1"/>
        <v>442.65</v>
      </c>
      <c r="I24" s="72">
        <f t="shared" si="2"/>
        <v>-0.13542107490478214</v>
      </c>
    </row>
    <row r="25" spans="1:9" ht="16.5" x14ac:dyDescent="0.3">
      <c r="A25" s="37"/>
      <c r="B25" s="34" t="s">
        <v>14</v>
      </c>
      <c r="C25" s="15" t="s">
        <v>173</v>
      </c>
      <c r="D25" s="47">
        <v>500.3</v>
      </c>
      <c r="E25" s="83">
        <v>480</v>
      </c>
      <c r="F25" s="71">
        <f t="shared" si="0"/>
        <v>20.300000000000011</v>
      </c>
      <c r="G25" s="46">
        <v>517.4</v>
      </c>
      <c r="H25" s="68">
        <f t="shared" si="1"/>
        <v>490.15</v>
      </c>
      <c r="I25" s="72">
        <f t="shared" si="2"/>
        <v>-5.2667182064166991E-2</v>
      </c>
    </row>
    <row r="26" spans="1:9" ht="16.5" x14ac:dyDescent="0.3">
      <c r="A26" s="37"/>
      <c r="B26" s="34" t="s">
        <v>15</v>
      </c>
      <c r="C26" s="15" t="s">
        <v>174</v>
      </c>
      <c r="D26" s="47">
        <v>1418.8</v>
      </c>
      <c r="E26" s="83">
        <v>1341</v>
      </c>
      <c r="F26" s="71">
        <f t="shared" si="0"/>
        <v>77.799999999999955</v>
      </c>
      <c r="G26" s="46">
        <v>1224.3416666666667</v>
      </c>
      <c r="H26" s="68">
        <f t="shared" si="1"/>
        <v>1379.9</v>
      </c>
      <c r="I26" s="72">
        <f t="shared" si="2"/>
        <v>0.12705467564201173</v>
      </c>
    </row>
    <row r="27" spans="1:9" ht="16.5" x14ac:dyDescent="0.3">
      <c r="A27" s="37"/>
      <c r="B27" s="34" t="s">
        <v>16</v>
      </c>
      <c r="C27" s="15" t="s">
        <v>175</v>
      </c>
      <c r="D27" s="47">
        <v>442.3</v>
      </c>
      <c r="E27" s="83">
        <v>523.20000000000005</v>
      </c>
      <c r="F27" s="71">
        <f t="shared" si="0"/>
        <v>-80.900000000000034</v>
      </c>
      <c r="G27" s="46">
        <v>472.4</v>
      </c>
      <c r="H27" s="68">
        <f t="shared" si="1"/>
        <v>482.75</v>
      </c>
      <c r="I27" s="72">
        <f t="shared" si="2"/>
        <v>2.1909398814563979E-2</v>
      </c>
    </row>
    <row r="28" spans="1:9" ht="16.5" x14ac:dyDescent="0.3">
      <c r="A28" s="37"/>
      <c r="B28" s="34" t="s">
        <v>17</v>
      </c>
      <c r="C28" s="15" t="s">
        <v>176</v>
      </c>
      <c r="D28" s="47">
        <v>1187.3</v>
      </c>
      <c r="E28" s="83">
        <v>1437.5</v>
      </c>
      <c r="F28" s="71">
        <f t="shared" si="0"/>
        <v>-250.20000000000005</v>
      </c>
      <c r="G28" s="46">
        <v>992.4666666666667</v>
      </c>
      <c r="H28" s="68">
        <f t="shared" si="1"/>
        <v>1312.4</v>
      </c>
      <c r="I28" s="72">
        <f t="shared" si="2"/>
        <v>0.32236179216766309</v>
      </c>
    </row>
    <row r="29" spans="1:9" ht="16.5" x14ac:dyDescent="0.3">
      <c r="A29" s="37"/>
      <c r="B29" s="34" t="s">
        <v>18</v>
      </c>
      <c r="C29" s="15" t="s">
        <v>177</v>
      </c>
      <c r="D29" s="47">
        <v>2961.0444444444447</v>
      </c>
      <c r="E29" s="83">
        <v>2218.75</v>
      </c>
      <c r="F29" s="71">
        <f t="shared" si="0"/>
        <v>742.29444444444471</v>
      </c>
      <c r="G29" s="46">
        <v>1348.3083333333334</v>
      </c>
      <c r="H29" s="68">
        <f t="shared" si="1"/>
        <v>2589.8972222222224</v>
      </c>
      <c r="I29" s="72">
        <f t="shared" si="2"/>
        <v>0.92084937710011106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1673</v>
      </c>
      <c r="E30" s="93">
        <v>1743.2</v>
      </c>
      <c r="F30" s="74">
        <f t="shared" si="0"/>
        <v>-70.200000000000045</v>
      </c>
      <c r="G30" s="49">
        <v>1038.1833333333334</v>
      </c>
      <c r="H30" s="105">
        <f t="shared" si="1"/>
        <v>1708.1</v>
      </c>
      <c r="I30" s="75">
        <f t="shared" si="2"/>
        <v>0.64527780899327336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4042.5714285714284</v>
      </c>
      <c r="E32" s="83">
        <v>3983.3333333333335</v>
      </c>
      <c r="F32" s="67">
        <f>D32-E32</f>
        <v>59.238095238094957</v>
      </c>
      <c r="G32" s="54">
        <v>2296.7916666666665</v>
      </c>
      <c r="H32" s="68">
        <f>AVERAGE(D32:E32)</f>
        <v>4012.9523809523807</v>
      </c>
      <c r="I32" s="78">
        <f t="shared" si="2"/>
        <v>0.74719912092696594</v>
      </c>
    </row>
    <row r="33" spans="1:9" ht="16.5" x14ac:dyDescent="0.3">
      <c r="A33" s="37"/>
      <c r="B33" s="34" t="s">
        <v>27</v>
      </c>
      <c r="C33" s="15" t="s">
        <v>180</v>
      </c>
      <c r="D33" s="47">
        <v>4971.1428571428569</v>
      </c>
      <c r="E33" s="83">
        <v>4083.25</v>
      </c>
      <c r="F33" s="79">
        <f>D33-E33</f>
        <v>887.89285714285688</v>
      </c>
      <c r="G33" s="46">
        <v>2181.4583333333335</v>
      </c>
      <c r="H33" s="68">
        <f>AVERAGE(D33:E33)</f>
        <v>4527.1964285714284</v>
      </c>
      <c r="I33" s="72">
        <f t="shared" si="2"/>
        <v>1.075307311349714</v>
      </c>
    </row>
    <row r="34" spans="1:9" ht="16.5" x14ac:dyDescent="0.3">
      <c r="A34" s="37"/>
      <c r="B34" s="39" t="s">
        <v>28</v>
      </c>
      <c r="C34" s="15" t="s">
        <v>181</v>
      </c>
      <c r="D34" s="47">
        <v>3631.6666666666665</v>
      </c>
      <c r="E34" s="83">
        <v>3400</v>
      </c>
      <c r="F34" s="71">
        <f>D34-E34</f>
        <v>231.66666666666652</v>
      </c>
      <c r="G34" s="46">
        <v>1850.832142857143</v>
      </c>
      <c r="H34" s="68">
        <f>AVERAGE(D34:E34)</f>
        <v>3515.833333333333</v>
      </c>
      <c r="I34" s="72">
        <f t="shared" si="2"/>
        <v>0.89959599896828868</v>
      </c>
    </row>
    <row r="35" spans="1:9" ht="16.5" x14ac:dyDescent="0.3">
      <c r="A35" s="37"/>
      <c r="B35" s="34" t="s">
        <v>29</v>
      </c>
      <c r="C35" s="15" t="s">
        <v>182</v>
      </c>
      <c r="D35" s="47">
        <v>2406.6666666666665</v>
      </c>
      <c r="E35" s="83">
        <v>2277.6666666666665</v>
      </c>
      <c r="F35" s="79">
        <f>D35-E35</f>
        <v>129</v>
      </c>
      <c r="G35" s="46">
        <v>1439.3472222222222</v>
      </c>
      <c r="H35" s="68">
        <f>AVERAGE(D35:E35)</f>
        <v>2342.1666666666665</v>
      </c>
      <c r="I35" s="72">
        <f t="shared" si="2"/>
        <v>0.62724228768828461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3590</v>
      </c>
      <c r="E36" s="83">
        <v>3158.3339999999998</v>
      </c>
      <c r="F36" s="71">
        <f>D36-E36</f>
        <v>431.66600000000017</v>
      </c>
      <c r="G36" s="49">
        <v>1309.0999999999999</v>
      </c>
      <c r="H36" s="68">
        <f>AVERAGE(D36:E36)</f>
        <v>3374.1669999999999</v>
      </c>
      <c r="I36" s="80">
        <f t="shared" si="2"/>
        <v>1.5774707814529068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67943.111111111109</v>
      </c>
      <c r="E38" s="84">
        <v>63541.5</v>
      </c>
      <c r="F38" s="67">
        <f>D38-E38</f>
        <v>4401.6111111111095</v>
      </c>
      <c r="G38" s="46">
        <v>25834.37777777778</v>
      </c>
      <c r="H38" s="67">
        <f>AVERAGE(D38:E38)</f>
        <v>65742.305555555562</v>
      </c>
      <c r="I38" s="78">
        <f t="shared" si="2"/>
        <v>1.5447605559173092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48249.75</v>
      </c>
      <c r="E39" s="85">
        <v>42866.6</v>
      </c>
      <c r="F39" s="74">
        <f>D39-E39</f>
        <v>5383.1500000000015</v>
      </c>
      <c r="G39" s="46">
        <v>15383.559259259258</v>
      </c>
      <c r="H39" s="81">
        <f>AVERAGE(D39:E39)</f>
        <v>45558.175000000003</v>
      </c>
      <c r="I39" s="75">
        <f t="shared" si="2"/>
        <v>1.9614846754387383</v>
      </c>
    </row>
    <row r="40" spans="1:9" ht="15.75" customHeight="1" thickBot="1" x14ac:dyDescent="0.25">
      <c r="A40" s="188"/>
      <c r="B40" s="189"/>
      <c r="C40" s="190"/>
      <c r="D40" s="86">
        <f>SUM(D15:D39)</f>
        <v>156917.30873015872</v>
      </c>
      <c r="E40" s="86">
        <f>SUM(E15:E39)</f>
        <v>144766.166</v>
      </c>
      <c r="F40" s="86">
        <f>SUM(F15:F39)</f>
        <v>12151.14273015873</v>
      </c>
      <c r="G40" s="86">
        <f>SUM(G15:G39)</f>
        <v>67101.208068783075</v>
      </c>
      <c r="H40" s="86">
        <f>AVERAGE(D40:E40)</f>
        <v>150841.73736507935</v>
      </c>
      <c r="I40" s="75">
        <f>(H40-G40)/G40</f>
        <v>1.2479734971456373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3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5" t="s">
        <v>201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6" t="s">
        <v>3</v>
      </c>
      <c r="B13" s="182"/>
      <c r="C13" s="184" t="s">
        <v>0</v>
      </c>
      <c r="D13" s="178" t="s">
        <v>23</v>
      </c>
      <c r="E13" s="178" t="s">
        <v>217</v>
      </c>
      <c r="F13" s="195" t="s">
        <v>225</v>
      </c>
      <c r="G13" s="178" t="s">
        <v>197</v>
      </c>
      <c r="H13" s="195" t="s">
        <v>221</v>
      </c>
      <c r="I13" s="178" t="s">
        <v>187</v>
      </c>
    </row>
    <row r="14" spans="1:9" ht="33.75" customHeight="1" thickBot="1" x14ac:dyDescent="0.25">
      <c r="A14" s="177"/>
      <c r="B14" s="183"/>
      <c r="C14" s="185"/>
      <c r="D14" s="198"/>
      <c r="E14" s="179"/>
      <c r="F14" s="196"/>
      <c r="G14" s="197"/>
      <c r="H14" s="196"/>
      <c r="I14" s="19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2615.1999999999998</v>
      </c>
      <c r="G16" s="21">
        <f>(F16-E16)/E16</f>
        <v>1.1961706415854887</v>
      </c>
      <c r="H16" s="42">
        <v>2729.1</v>
      </c>
      <c r="I16" s="21">
        <f>(F16-H16)/H16</f>
        <v>-4.1735370635007915E-2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1281.8666666666668</v>
      </c>
      <c r="F17" s="46">
        <v>1673.1999999999998</v>
      </c>
      <c r="G17" s="21">
        <f t="shared" ref="G17:G80" si="0">(F17-E17)/E17</f>
        <v>0.30528396089036797</v>
      </c>
      <c r="H17" s="46">
        <v>1805.6999999999998</v>
      </c>
      <c r="I17" s="21">
        <f>(F17-H17)/H17</f>
        <v>-7.3378745085008593E-2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1276.1833333333334</v>
      </c>
      <c r="F18" s="46">
        <v>1642.8777777777777</v>
      </c>
      <c r="G18" s="21">
        <f t="shared" si="0"/>
        <v>0.28733680723337374</v>
      </c>
      <c r="H18" s="46">
        <v>1745.7222222222222</v>
      </c>
      <c r="I18" s="21">
        <f t="shared" ref="I18:I31" si="1">(F18-H18)/H18</f>
        <v>-5.8912261719122928E-2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842.13333333333333</v>
      </c>
      <c r="F19" s="46">
        <v>803.05</v>
      </c>
      <c r="G19" s="21">
        <f t="shared" si="0"/>
        <v>-4.6409911336288835E-2</v>
      </c>
      <c r="H19" s="46">
        <v>803.35</v>
      </c>
      <c r="I19" s="21">
        <f t="shared" si="1"/>
        <v>-3.7343623576282842E-4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2549.4666666666672</v>
      </c>
      <c r="F20" s="46">
        <v>2824.3330000000001</v>
      </c>
      <c r="G20" s="21">
        <f>(F20-E20)/E20</f>
        <v>0.10781326813451161</v>
      </c>
      <c r="H20" s="46">
        <v>3382.2</v>
      </c>
      <c r="I20" s="21">
        <f t="shared" si="1"/>
        <v>-0.16494204955354497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1234.7833333333333</v>
      </c>
      <c r="F21" s="46">
        <v>1500.6999999999998</v>
      </c>
      <c r="G21" s="21">
        <f t="shared" si="0"/>
        <v>0.21535492056636105</v>
      </c>
      <c r="H21" s="46">
        <v>1569.4</v>
      </c>
      <c r="I21" s="21">
        <f t="shared" si="1"/>
        <v>-4.3774690964700054E-2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1463.3333333333333</v>
      </c>
      <c r="F22" s="46">
        <v>1412.3330000000001</v>
      </c>
      <c r="G22" s="21">
        <f t="shared" si="0"/>
        <v>-3.4852164009111508E-2</v>
      </c>
      <c r="H22" s="46">
        <v>1546.1</v>
      </c>
      <c r="I22" s="21">
        <f t="shared" si="1"/>
        <v>-8.6518983248172712E-2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413.75</v>
      </c>
      <c r="G23" s="21">
        <f t="shared" si="0"/>
        <v>1.7668279085020774E-2</v>
      </c>
      <c r="H23" s="46">
        <v>394</v>
      </c>
      <c r="I23" s="21">
        <f t="shared" si="1"/>
        <v>5.012690355329949E-2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477.65</v>
      </c>
      <c r="G24" s="21">
        <f t="shared" si="0"/>
        <v>4.8570330936831003E-2</v>
      </c>
      <c r="H24" s="46">
        <v>427.65</v>
      </c>
      <c r="I24" s="21">
        <f t="shared" si="1"/>
        <v>0.116918040453642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442.65</v>
      </c>
      <c r="G25" s="21">
        <f t="shared" si="0"/>
        <v>-0.13542107490478214</v>
      </c>
      <c r="H25" s="46">
        <v>450.44444444444446</v>
      </c>
      <c r="I25" s="21">
        <f t="shared" si="1"/>
        <v>-1.7303897385298549E-2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517.4</v>
      </c>
      <c r="F26" s="46">
        <v>490.15</v>
      </c>
      <c r="G26" s="21">
        <f t="shared" si="0"/>
        <v>-5.2667182064166991E-2</v>
      </c>
      <c r="H26" s="46">
        <v>467.65</v>
      </c>
      <c r="I26" s="21">
        <f t="shared" si="1"/>
        <v>4.8112904950283336E-2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1224.3416666666667</v>
      </c>
      <c r="F27" s="46">
        <v>1379.9</v>
      </c>
      <c r="G27" s="21">
        <f t="shared" si="0"/>
        <v>0.12705467564201173</v>
      </c>
      <c r="H27" s="46">
        <v>1286.1500000000001</v>
      </c>
      <c r="I27" s="21">
        <f t="shared" si="1"/>
        <v>7.2891964389845659E-2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482.75</v>
      </c>
      <c r="G28" s="21">
        <f t="shared" si="0"/>
        <v>2.1909398814563979E-2</v>
      </c>
      <c r="H28" s="46">
        <v>483.22222222222223</v>
      </c>
      <c r="I28" s="21">
        <f t="shared" si="1"/>
        <v>-9.7723614624052818E-4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992.4666666666667</v>
      </c>
      <c r="F29" s="46">
        <v>1312.4</v>
      </c>
      <c r="G29" s="21">
        <f t="shared" si="0"/>
        <v>0.32236179216766309</v>
      </c>
      <c r="H29" s="46">
        <v>1347.65</v>
      </c>
      <c r="I29" s="21">
        <f t="shared" si="1"/>
        <v>-2.6156643045301079E-2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1348.3083333333334</v>
      </c>
      <c r="F30" s="46">
        <v>2589.8972222222224</v>
      </c>
      <c r="G30" s="21">
        <f t="shared" si="0"/>
        <v>0.92084937710011106</v>
      </c>
      <c r="H30" s="46">
        <v>2514.0666666666666</v>
      </c>
      <c r="I30" s="21">
        <f t="shared" si="1"/>
        <v>3.0162507844749178E-2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1038.1833333333334</v>
      </c>
      <c r="F31" s="49">
        <v>1708.1</v>
      </c>
      <c r="G31" s="23">
        <f t="shared" si="0"/>
        <v>0.64527780899327336</v>
      </c>
      <c r="H31" s="49">
        <v>1663.1</v>
      </c>
      <c r="I31" s="23">
        <f t="shared" si="1"/>
        <v>2.7057903914376766E-2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2296.7916666666665</v>
      </c>
      <c r="F33" s="54">
        <v>4012.9523809523807</v>
      </c>
      <c r="G33" s="21">
        <f t="shared" si="0"/>
        <v>0.74719912092696594</v>
      </c>
      <c r="H33" s="54">
        <v>4031.125</v>
      </c>
      <c r="I33" s="21">
        <f>(F33-H33)/H33</f>
        <v>-4.5080762932479803E-3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2181.4583333333335</v>
      </c>
      <c r="F34" s="46">
        <v>4527.1964285714284</v>
      </c>
      <c r="G34" s="21">
        <f t="shared" si="0"/>
        <v>1.075307311349714</v>
      </c>
      <c r="H34" s="46">
        <v>4491.666666666667</v>
      </c>
      <c r="I34" s="21">
        <f>(F34-H34)/H34</f>
        <v>7.9101510734162824E-3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1850.832142857143</v>
      </c>
      <c r="F35" s="46">
        <v>3515.833333333333</v>
      </c>
      <c r="G35" s="21">
        <f t="shared" si="0"/>
        <v>0.89959599896828868</v>
      </c>
      <c r="H35" s="46">
        <v>3299</v>
      </c>
      <c r="I35" s="21">
        <f>(F35-H35)/H35</f>
        <v>6.5726987976154297E-2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1439.3472222222222</v>
      </c>
      <c r="F36" s="46">
        <v>2342.1666666666665</v>
      </c>
      <c r="G36" s="21">
        <f t="shared" si="0"/>
        <v>0.62724228768828461</v>
      </c>
      <c r="H36" s="46">
        <v>2128.333333333333</v>
      </c>
      <c r="I36" s="21">
        <f>(F36-H36)/H36</f>
        <v>0.10046985121378239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1309.0999999999999</v>
      </c>
      <c r="F37" s="49">
        <v>3374.1669999999999</v>
      </c>
      <c r="G37" s="23">
        <f t="shared" si="0"/>
        <v>1.5774707814529068</v>
      </c>
      <c r="H37" s="49">
        <v>3279.3</v>
      </c>
      <c r="I37" s="23">
        <f>(F37-H37)/H37</f>
        <v>2.8929039734089508E-2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25834.37777777778</v>
      </c>
      <c r="F39" s="46">
        <v>65742.305555555562</v>
      </c>
      <c r="G39" s="21">
        <f t="shared" si="0"/>
        <v>1.5447605559173092</v>
      </c>
      <c r="H39" s="46">
        <v>53241</v>
      </c>
      <c r="I39" s="21">
        <f t="shared" ref="I39:I44" si="2">(F39-H39)/H39</f>
        <v>0.23480598703171546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15383.559259259258</v>
      </c>
      <c r="F40" s="46">
        <v>45558.175000000003</v>
      </c>
      <c r="G40" s="21">
        <f t="shared" si="0"/>
        <v>1.9614846754387383</v>
      </c>
      <c r="H40" s="46">
        <v>37174.25</v>
      </c>
      <c r="I40" s="21">
        <f t="shared" si="2"/>
        <v>0.225530441098341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11150.166666666666</v>
      </c>
      <c r="F41" s="57">
        <v>44028.5</v>
      </c>
      <c r="G41" s="21">
        <f t="shared" si="0"/>
        <v>2.9486853709212122</v>
      </c>
      <c r="H41" s="57">
        <v>30922.25</v>
      </c>
      <c r="I41" s="21">
        <f t="shared" si="2"/>
        <v>0.42384528939517663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5992.9833333333336</v>
      </c>
      <c r="F42" s="47">
        <v>6900</v>
      </c>
      <c r="G42" s="21">
        <f t="shared" si="0"/>
        <v>0.15134643569285186</v>
      </c>
      <c r="H42" s="47">
        <v>6900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218</v>
      </c>
      <c r="E44" s="50">
        <v>13051.388888888891</v>
      </c>
      <c r="F44" s="50">
        <v>20450</v>
      </c>
      <c r="G44" s="31">
        <f t="shared" si="0"/>
        <v>0.56688304778120657</v>
      </c>
      <c r="H44" s="50">
        <v>18420.833333333332</v>
      </c>
      <c r="I44" s="31">
        <f t="shared" si="2"/>
        <v>0.11015607328658682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5225.5555555555557</v>
      </c>
      <c r="F46" s="43">
        <v>12964.3</v>
      </c>
      <c r="G46" s="21">
        <f t="shared" si="0"/>
        <v>1.4809419519455664</v>
      </c>
      <c r="H46" s="43">
        <v>10009.799999999999</v>
      </c>
      <c r="I46" s="21">
        <f t="shared" ref="I46:I51" si="3">(F46-H46)/H46</f>
        <v>0.29516074247237711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7805.333333333333</v>
      </c>
      <c r="G47" s="21">
        <f t="shared" si="0"/>
        <v>0.29327294819396887</v>
      </c>
      <c r="H47" s="47">
        <v>7260</v>
      </c>
      <c r="I47" s="21">
        <f t="shared" si="3"/>
        <v>7.5114784205693258E-2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19035.476190476191</v>
      </c>
      <c r="F48" s="47">
        <v>28103.833333333332</v>
      </c>
      <c r="G48" s="21">
        <f t="shared" si="0"/>
        <v>0.47639245018699411</v>
      </c>
      <c r="H48" s="47">
        <v>25930</v>
      </c>
      <c r="I48" s="21">
        <f t="shared" si="3"/>
        <v>8.383468312122376E-2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19284.017500000002</v>
      </c>
      <c r="F49" s="47">
        <v>38280.716</v>
      </c>
      <c r="G49" s="21">
        <f t="shared" si="0"/>
        <v>0.98510066691237952</v>
      </c>
      <c r="H49" s="47">
        <v>39350.892500000002</v>
      </c>
      <c r="I49" s="21">
        <f t="shared" si="3"/>
        <v>-2.7195736411823476E-2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4150.6000000000004</v>
      </c>
      <c r="G50" s="21">
        <f t="shared" si="0"/>
        <v>0.83654867256637189</v>
      </c>
      <c r="H50" s="47">
        <v>4056.6</v>
      </c>
      <c r="I50" s="21">
        <f t="shared" si="3"/>
        <v>2.317211457871135E-2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27864.333333333332</v>
      </c>
      <c r="F51" s="50">
        <v>55317.166666666664</v>
      </c>
      <c r="G51" s="31">
        <f t="shared" si="0"/>
        <v>0.98523201703491914</v>
      </c>
      <c r="H51" s="50">
        <v>55317.166666666664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3750</v>
      </c>
      <c r="F53" s="66">
        <v>6500</v>
      </c>
      <c r="G53" s="22">
        <f t="shared" si="0"/>
        <v>0.73333333333333328</v>
      </c>
      <c r="H53" s="66">
        <v>6091.666666666667</v>
      </c>
      <c r="I53" s="22">
        <f t="shared" ref="I53:I61" si="4">(F53-H53)/H53</f>
        <v>6.7031463748289957E-2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3608.2857142857142</v>
      </c>
      <c r="F54" s="70">
        <v>11683.571428571429</v>
      </c>
      <c r="G54" s="21">
        <f t="shared" si="0"/>
        <v>2.2379840050677018</v>
      </c>
      <c r="H54" s="70">
        <v>11683.571428571429</v>
      </c>
      <c r="I54" s="21">
        <f t="shared" si="4"/>
        <v>0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2883.75</v>
      </c>
      <c r="F55" s="70">
        <v>6805.833333333333</v>
      </c>
      <c r="G55" s="21">
        <f t="shared" si="0"/>
        <v>1.3600635746279439</v>
      </c>
      <c r="H55" s="70">
        <v>6569</v>
      </c>
      <c r="I55" s="21">
        <f t="shared" si="4"/>
        <v>3.6053179073425638E-2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4700</v>
      </c>
      <c r="F56" s="70">
        <v>7138.25</v>
      </c>
      <c r="G56" s="21">
        <f t="shared" si="0"/>
        <v>0.51877659574468082</v>
      </c>
      <c r="H56" s="70">
        <v>6700.6</v>
      </c>
      <c r="I56" s="21">
        <f t="shared" si="4"/>
        <v>6.5315046413753935E-2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2028</v>
      </c>
      <c r="F57" s="103">
        <v>5123.5714285714284</v>
      </c>
      <c r="G57" s="21">
        <f t="shared" si="0"/>
        <v>1.5264158918005071</v>
      </c>
      <c r="H57" s="103">
        <v>5123.5714285714284</v>
      </c>
      <c r="I57" s="21">
        <f t="shared" si="4"/>
        <v>0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4151.2</v>
      </c>
      <c r="F58" s="50">
        <v>10655.333333333334</v>
      </c>
      <c r="G58" s="29">
        <f t="shared" si="0"/>
        <v>1.5668079912635706</v>
      </c>
      <c r="H58" s="50">
        <v>10478.666666666666</v>
      </c>
      <c r="I58" s="29">
        <f t="shared" si="4"/>
        <v>1.6859651355134359E-2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4449.666666666667</v>
      </c>
      <c r="F59" s="68">
        <v>10881.666666666666</v>
      </c>
      <c r="G59" s="21">
        <f t="shared" si="0"/>
        <v>1.4455015356955574</v>
      </c>
      <c r="H59" s="68">
        <v>9241.1111111111113</v>
      </c>
      <c r="I59" s="21">
        <f t="shared" si="4"/>
        <v>0.17752795479139102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4822.5</v>
      </c>
      <c r="F60" s="70">
        <v>13463.888888888889</v>
      </c>
      <c r="G60" s="21">
        <f t="shared" si="0"/>
        <v>1.7918898680951558</v>
      </c>
      <c r="H60" s="70">
        <v>12055.555555555555</v>
      </c>
      <c r="I60" s="21">
        <f t="shared" si="4"/>
        <v>0.11682027649769591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21528.63095238095</v>
      </c>
      <c r="F61" s="73">
        <v>58203.333333333336</v>
      </c>
      <c r="G61" s="29">
        <f t="shared" si="0"/>
        <v>1.7035315651084797</v>
      </c>
      <c r="H61" s="73">
        <v>49803.333333333336</v>
      </c>
      <c r="I61" s="29">
        <f t="shared" si="4"/>
        <v>0.16866340941034735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6410.166666666667</v>
      </c>
      <c r="F63" s="54">
        <v>19398.8</v>
      </c>
      <c r="G63" s="21">
        <f t="shared" si="0"/>
        <v>2.0262551675723457</v>
      </c>
      <c r="H63" s="54">
        <v>16206</v>
      </c>
      <c r="I63" s="21">
        <f t="shared" ref="I63:I74" si="5">(F63-H63)/H63</f>
        <v>0.19701345180797231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46526.857142857138</v>
      </c>
      <c r="F64" s="46">
        <v>60242.166666666664</v>
      </c>
      <c r="G64" s="21">
        <f t="shared" si="0"/>
        <v>0.29478263450500691</v>
      </c>
      <c r="H64" s="46">
        <v>59125.5</v>
      </c>
      <c r="I64" s="21">
        <f t="shared" si="5"/>
        <v>1.8886380101084375E-2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10700</v>
      </c>
      <c r="F65" s="46">
        <v>28782.25</v>
      </c>
      <c r="G65" s="21">
        <f t="shared" si="0"/>
        <v>1.6899299065420561</v>
      </c>
      <c r="H65" s="46">
        <v>28325.375</v>
      </c>
      <c r="I65" s="21">
        <f t="shared" si="5"/>
        <v>1.6129530500478811E-2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7579</v>
      </c>
      <c r="F66" s="46">
        <v>15442.777777777777</v>
      </c>
      <c r="G66" s="21">
        <f t="shared" si="0"/>
        <v>1.037574584744396</v>
      </c>
      <c r="H66" s="46">
        <v>16163.571428571429</v>
      </c>
      <c r="I66" s="21">
        <f t="shared" si="5"/>
        <v>-4.4593712100009397E-2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3737.3333333333335</v>
      </c>
      <c r="F67" s="46">
        <v>9825</v>
      </c>
      <c r="G67" s="21">
        <f t="shared" si="0"/>
        <v>1.6288797716732071</v>
      </c>
      <c r="H67" s="46">
        <v>9581</v>
      </c>
      <c r="I67" s="21">
        <f t="shared" si="5"/>
        <v>2.5467070243189647E-2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3016</v>
      </c>
      <c r="F68" s="58">
        <v>8536.25</v>
      </c>
      <c r="G68" s="31">
        <f t="shared" si="0"/>
        <v>1.8303216180371353</v>
      </c>
      <c r="H68" s="58">
        <v>8156.25</v>
      </c>
      <c r="I68" s="31">
        <f t="shared" si="5"/>
        <v>4.6590038314176248E-2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3868.5</v>
      </c>
      <c r="F70" s="43">
        <v>8366.4285714285706</v>
      </c>
      <c r="G70" s="21">
        <f t="shared" si="0"/>
        <v>1.1627061060950163</v>
      </c>
      <c r="H70" s="43">
        <v>7727.25</v>
      </c>
      <c r="I70" s="21">
        <f t="shared" si="5"/>
        <v>8.2717470177433194E-2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2742.25</v>
      </c>
      <c r="F71" s="47">
        <v>6317.1428571428569</v>
      </c>
      <c r="G71" s="21">
        <f t="shared" si="0"/>
        <v>1.3036349191878409</v>
      </c>
      <c r="H71" s="47">
        <v>5903.5714285714284</v>
      </c>
      <c r="I71" s="21">
        <f t="shared" si="5"/>
        <v>7.005444646098001E-2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1313.125</v>
      </c>
      <c r="F72" s="47">
        <v>2033.3333333333333</v>
      </c>
      <c r="G72" s="21">
        <f t="shared" si="0"/>
        <v>0.54846898302395675</v>
      </c>
      <c r="H72" s="47">
        <v>2033.3333333333333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2284.1269841269841</v>
      </c>
      <c r="F73" s="47">
        <v>5122.5</v>
      </c>
      <c r="G73" s="21">
        <f t="shared" si="0"/>
        <v>1.242651146629604</v>
      </c>
      <c r="H73" s="47">
        <v>4455.833333333333</v>
      </c>
      <c r="I73" s="21">
        <f t="shared" si="5"/>
        <v>0.14961660744342631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1620.6111111111113</v>
      </c>
      <c r="F74" s="50">
        <v>4165.625</v>
      </c>
      <c r="G74" s="21">
        <f t="shared" si="0"/>
        <v>1.5704038257173216</v>
      </c>
      <c r="H74" s="50">
        <v>4110</v>
      </c>
      <c r="I74" s="21">
        <f t="shared" si="5"/>
        <v>1.3534063260340633E-2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3321.6666666666665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1182.037037037037</v>
      </c>
      <c r="F77" s="32">
        <v>3122.5</v>
      </c>
      <c r="G77" s="21">
        <f t="shared" si="0"/>
        <v>1.6416261945793515</v>
      </c>
      <c r="H77" s="32">
        <v>3000</v>
      </c>
      <c r="I77" s="21">
        <f t="shared" si="6"/>
        <v>4.0833333333333333E-2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919.03703703703707</v>
      </c>
      <c r="F78" s="47">
        <v>1718.6</v>
      </c>
      <c r="G78" s="21">
        <f t="shared" si="0"/>
        <v>0.87000080599661467</v>
      </c>
      <c r="H78" s="47">
        <v>1458.8333333333333</v>
      </c>
      <c r="I78" s="21">
        <f t="shared" si="6"/>
        <v>0.1780646635439278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1504.4666666666665</v>
      </c>
      <c r="F79" s="47">
        <v>3306</v>
      </c>
      <c r="G79" s="21">
        <f t="shared" si="0"/>
        <v>1.1974564629769135</v>
      </c>
      <c r="H79" s="47">
        <v>3105.3333333333335</v>
      </c>
      <c r="I79" s="21">
        <f t="shared" si="6"/>
        <v>6.4620008587376501E-2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1932.9666666666665</v>
      </c>
      <c r="F80" s="61">
        <v>4609.8</v>
      </c>
      <c r="G80" s="21">
        <f t="shared" si="0"/>
        <v>1.3848316059942407</v>
      </c>
      <c r="H80" s="61">
        <v>3923.3</v>
      </c>
      <c r="I80" s="21">
        <f t="shared" si="6"/>
        <v>0.1749802462212933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3922.9666666666672</v>
      </c>
      <c r="F82" s="50">
        <v>7781.666666666667</v>
      </c>
      <c r="G82" s="23">
        <f>(F82-E82)/E82</f>
        <v>0.98361784023995424</v>
      </c>
      <c r="H82" s="50">
        <v>6457</v>
      </c>
      <c r="I82" s="23">
        <f t="shared" si="6"/>
        <v>0.20515203138712512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G74" sqref="G74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5" t="s">
        <v>201</v>
      </c>
      <c r="B9" s="175"/>
      <c r="C9" s="175"/>
      <c r="D9" s="175"/>
      <c r="E9" s="175"/>
      <c r="F9" s="175"/>
      <c r="G9" s="175"/>
      <c r="H9" s="175"/>
      <c r="I9" s="175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6" t="s">
        <v>3</v>
      </c>
      <c r="B13" s="182"/>
      <c r="C13" s="201" t="s">
        <v>0</v>
      </c>
      <c r="D13" s="203" t="s">
        <v>23</v>
      </c>
      <c r="E13" s="178" t="s">
        <v>217</v>
      </c>
      <c r="F13" s="195" t="s">
        <v>225</v>
      </c>
      <c r="G13" s="178" t="s">
        <v>197</v>
      </c>
      <c r="H13" s="195" t="s">
        <v>221</v>
      </c>
      <c r="I13" s="178" t="s">
        <v>187</v>
      </c>
    </row>
    <row r="14" spans="1:9" ht="38.25" customHeight="1" thickBot="1" x14ac:dyDescent="0.25">
      <c r="A14" s="177"/>
      <c r="B14" s="183"/>
      <c r="C14" s="202"/>
      <c r="D14" s="204"/>
      <c r="E14" s="179"/>
      <c r="F14" s="196"/>
      <c r="G14" s="197"/>
      <c r="H14" s="196"/>
      <c r="I14" s="197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2549.4666666666672</v>
      </c>
      <c r="F16" s="42">
        <v>2824.3330000000001</v>
      </c>
      <c r="G16" s="21">
        <f t="shared" ref="G16:G31" si="0">(F16-E16)/E16</f>
        <v>0.10781326813451161</v>
      </c>
      <c r="H16" s="42">
        <v>3382.2</v>
      </c>
      <c r="I16" s="21">
        <f t="shared" ref="I16:I31" si="1">(F16-H16)/H16</f>
        <v>-0.16494204955354497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1463.3333333333333</v>
      </c>
      <c r="F17" s="46">
        <v>1412.3330000000001</v>
      </c>
      <c r="G17" s="21">
        <f t="shared" si="0"/>
        <v>-3.4852164009111508E-2</v>
      </c>
      <c r="H17" s="46">
        <v>1546.1</v>
      </c>
      <c r="I17" s="21">
        <f t="shared" si="1"/>
        <v>-8.6518983248172712E-2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1281.8666666666668</v>
      </c>
      <c r="F18" s="46">
        <v>1673.1999999999998</v>
      </c>
      <c r="G18" s="21">
        <f t="shared" si="0"/>
        <v>0.30528396089036797</v>
      </c>
      <c r="H18" s="46">
        <v>1805.6999999999998</v>
      </c>
      <c r="I18" s="21">
        <f t="shared" si="1"/>
        <v>-7.3378745085008593E-2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1276.1833333333334</v>
      </c>
      <c r="F19" s="46">
        <v>1642.8777777777777</v>
      </c>
      <c r="G19" s="21">
        <f t="shared" si="0"/>
        <v>0.28733680723337374</v>
      </c>
      <c r="H19" s="46">
        <v>1745.7222222222222</v>
      </c>
      <c r="I19" s="21">
        <f t="shared" si="1"/>
        <v>-5.8912261719122928E-2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46">
        <v>1500.6999999999998</v>
      </c>
      <c r="G20" s="21">
        <f t="shared" si="0"/>
        <v>0.21535492056636105</v>
      </c>
      <c r="H20" s="46">
        <v>1569.4</v>
      </c>
      <c r="I20" s="21">
        <f t="shared" si="1"/>
        <v>-4.3774690964700054E-2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1190.8</v>
      </c>
      <c r="F21" s="46">
        <v>2615.1999999999998</v>
      </c>
      <c r="G21" s="21">
        <f t="shared" si="0"/>
        <v>1.1961706415854887</v>
      </c>
      <c r="H21" s="46">
        <v>2729.1</v>
      </c>
      <c r="I21" s="21">
        <f t="shared" si="1"/>
        <v>-4.1735370635007915E-2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992.4666666666667</v>
      </c>
      <c r="F22" s="46">
        <v>1312.4</v>
      </c>
      <c r="G22" s="21">
        <f t="shared" si="0"/>
        <v>0.32236179216766309</v>
      </c>
      <c r="H22" s="46">
        <v>1347.65</v>
      </c>
      <c r="I22" s="21">
        <f t="shared" si="1"/>
        <v>-2.6156643045301079E-2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511.98333333333335</v>
      </c>
      <c r="F23" s="46">
        <v>442.65</v>
      </c>
      <c r="G23" s="21">
        <f t="shared" si="0"/>
        <v>-0.13542107490478214</v>
      </c>
      <c r="H23" s="46">
        <v>450.44444444444446</v>
      </c>
      <c r="I23" s="21">
        <f t="shared" si="1"/>
        <v>-1.7303897385298549E-2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472.4</v>
      </c>
      <c r="F24" s="46">
        <v>482.75</v>
      </c>
      <c r="G24" s="21">
        <f t="shared" si="0"/>
        <v>2.1909398814563979E-2</v>
      </c>
      <c r="H24" s="46">
        <v>483.22222222222223</v>
      </c>
      <c r="I24" s="21">
        <f t="shared" si="1"/>
        <v>-9.7723614624052818E-4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842.13333333333333</v>
      </c>
      <c r="F25" s="46">
        <v>803.05</v>
      </c>
      <c r="G25" s="21">
        <f t="shared" si="0"/>
        <v>-4.6409911336288835E-2</v>
      </c>
      <c r="H25" s="46">
        <v>803.35</v>
      </c>
      <c r="I25" s="21">
        <f t="shared" si="1"/>
        <v>-3.7343623576282842E-4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1038.1833333333334</v>
      </c>
      <c r="F26" s="46">
        <v>1708.1</v>
      </c>
      <c r="G26" s="21">
        <f t="shared" si="0"/>
        <v>0.64527780899327336</v>
      </c>
      <c r="H26" s="46">
        <v>1663.1</v>
      </c>
      <c r="I26" s="21">
        <f t="shared" si="1"/>
        <v>2.7057903914376766E-2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1348.3083333333334</v>
      </c>
      <c r="F27" s="46">
        <v>2589.8972222222224</v>
      </c>
      <c r="G27" s="21">
        <f t="shared" si="0"/>
        <v>0.92084937710011106</v>
      </c>
      <c r="H27" s="46">
        <v>2514.0666666666666</v>
      </c>
      <c r="I27" s="21">
        <f t="shared" si="1"/>
        <v>3.0162507844749178E-2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517.4</v>
      </c>
      <c r="F28" s="46">
        <v>490.15</v>
      </c>
      <c r="G28" s="21">
        <f t="shared" si="0"/>
        <v>-5.2667182064166991E-2</v>
      </c>
      <c r="H28" s="46">
        <v>467.65</v>
      </c>
      <c r="I28" s="21">
        <f t="shared" si="1"/>
        <v>4.8112904950283336E-2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406.56666666666672</v>
      </c>
      <c r="F29" s="46">
        <v>413.75</v>
      </c>
      <c r="G29" s="21">
        <f t="shared" si="0"/>
        <v>1.7668279085020774E-2</v>
      </c>
      <c r="H29" s="46">
        <v>394</v>
      </c>
      <c r="I29" s="21">
        <f t="shared" si="1"/>
        <v>5.012690355329949E-2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1224.3416666666667</v>
      </c>
      <c r="F30" s="46">
        <v>1379.9</v>
      </c>
      <c r="G30" s="21">
        <f t="shared" si="0"/>
        <v>0.12705467564201173</v>
      </c>
      <c r="H30" s="46">
        <v>1286.1500000000001</v>
      </c>
      <c r="I30" s="21">
        <f t="shared" si="1"/>
        <v>7.2891964389845659E-2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455.52500000000003</v>
      </c>
      <c r="F31" s="49">
        <v>477.65</v>
      </c>
      <c r="G31" s="23">
        <f t="shared" si="0"/>
        <v>4.8570330936831003E-2</v>
      </c>
      <c r="H31" s="49">
        <v>427.65</v>
      </c>
      <c r="I31" s="23">
        <f t="shared" si="1"/>
        <v>0.116918040453642</v>
      </c>
    </row>
    <row r="32" spans="1:9" ht="15.75" customHeight="1" thickBot="1" x14ac:dyDescent="0.25">
      <c r="A32" s="188" t="s">
        <v>188</v>
      </c>
      <c r="B32" s="189"/>
      <c r="C32" s="189"/>
      <c r="D32" s="190"/>
      <c r="E32" s="104">
        <f>SUM(E16:E31)</f>
        <v>16805.741666666669</v>
      </c>
      <c r="F32" s="105">
        <f>SUM(F16:F31)</f>
        <v>21768.941000000003</v>
      </c>
      <c r="G32" s="106">
        <f t="shared" ref="G32" si="2">(F32-E32)/E32</f>
        <v>0.2953275988513846</v>
      </c>
      <c r="H32" s="105">
        <f>SUM(H16:H31)</f>
        <v>22615.505555555559</v>
      </c>
      <c r="I32" s="109">
        <f t="shared" ref="I32" si="3">(F32-H32)/H32</f>
        <v>-3.743292642633831E-2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2296.7916666666665</v>
      </c>
      <c r="F34" s="54">
        <v>4012.9523809523807</v>
      </c>
      <c r="G34" s="21">
        <f>(F34-E34)/E34</f>
        <v>0.74719912092696594</v>
      </c>
      <c r="H34" s="54">
        <v>4031.125</v>
      </c>
      <c r="I34" s="21">
        <f>(F34-H34)/H34</f>
        <v>-4.5080762932479803E-3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2181.4583333333335</v>
      </c>
      <c r="F35" s="46">
        <v>4527.1964285714284</v>
      </c>
      <c r="G35" s="21">
        <f>(F35-E35)/E35</f>
        <v>1.075307311349714</v>
      </c>
      <c r="H35" s="46">
        <v>4491.666666666667</v>
      </c>
      <c r="I35" s="21">
        <f>(F35-H35)/H35</f>
        <v>7.9101510734162824E-3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1309.0999999999999</v>
      </c>
      <c r="F36" s="46">
        <v>3374.1669999999999</v>
      </c>
      <c r="G36" s="21">
        <f>(F36-E36)/E36</f>
        <v>1.5774707814529068</v>
      </c>
      <c r="H36" s="46">
        <v>3279.3</v>
      </c>
      <c r="I36" s="21">
        <f>(F36-H36)/H36</f>
        <v>2.8929039734089508E-2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1850.832142857143</v>
      </c>
      <c r="F37" s="46">
        <v>3515.833333333333</v>
      </c>
      <c r="G37" s="21">
        <f>(F37-E37)/E37</f>
        <v>0.89959599896828868</v>
      </c>
      <c r="H37" s="46">
        <v>3299</v>
      </c>
      <c r="I37" s="21">
        <f>(F37-H37)/H37</f>
        <v>6.5726987976154297E-2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1439.3472222222222</v>
      </c>
      <c r="F38" s="49">
        <v>2342.1666666666665</v>
      </c>
      <c r="G38" s="23">
        <f>(F38-E38)/E38</f>
        <v>0.62724228768828461</v>
      </c>
      <c r="H38" s="49">
        <v>2128.333333333333</v>
      </c>
      <c r="I38" s="23">
        <f>(F38-H38)/H38</f>
        <v>0.10046985121378239</v>
      </c>
    </row>
    <row r="39" spans="1:9" ht="15.75" customHeight="1" thickBot="1" x14ac:dyDescent="0.25">
      <c r="A39" s="188" t="s">
        <v>189</v>
      </c>
      <c r="B39" s="189"/>
      <c r="C39" s="189"/>
      <c r="D39" s="190"/>
      <c r="E39" s="86">
        <f>SUM(E34:E38)</f>
        <v>9077.5293650793665</v>
      </c>
      <c r="F39" s="107">
        <f>SUM(F34:F38)</f>
        <v>17772.31580952381</v>
      </c>
      <c r="G39" s="108">
        <f t="shared" ref="G39" si="4">(F39-E39)/E39</f>
        <v>0.95783622335529883</v>
      </c>
      <c r="H39" s="107">
        <f>SUM(H34:H38)</f>
        <v>17229.424999999999</v>
      </c>
      <c r="I39" s="109">
        <f t="shared" ref="I39" si="5">(F39-H39)/H39</f>
        <v>3.1509514073964233E-2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5992.9833333333336</v>
      </c>
      <c r="F41" s="46">
        <v>6900</v>
      </c>
      <c r="G41" s="21">
        <f t="shared" ref="G41:G46" si="6">(F41-E41)/E41</f>
        <v>0.15134643569285186</v>
      </c>
      <c r="H41" s="46">
        <v>6900</v>
      </c>
      <c r="I41" s="21">
        <f t="shared" ref="I41:I46" si="7">(F41-H41)/H41</f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9976</v>
      </c>
      <c r="F42" s="46">
        <v>19000</v>
      </c>
      <c r="G42" s="21">
        <f t="shared" si="6"/>
        <v>0.90457097032878908</v>
      </c>
      <c r="H42" s="46">
        <v>19000</v>
      </c>
      <c r="I42" s="21">
        <f t="shared" si="7"/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218</v>
      </c>
      <c r="E43" s="57">
        <v>13051.388888888891</v>
      </c>
      <c r="F43" s="57">
        <v>20450</v>
      </c>
      <c r="G43" s="21">
        <f t="shared" si="6"/>
        <v>0.56688304778120657</v>
      </c>
      <c r="H43" s="57">
        <v>18420.833333333332</v>
      </c>
      <c r="I43" s="21">
        <f t="shared" si="7"/>
        <v>0.11015607328658682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15383.559259259258</v>
      </c>
      <c r="F44" s="47">
        <v>45558.175000000003</v>
      </c>
      <c r="G44" s="21">
        <f t="shared" si="6"/>
        <v>1.9614846754387383</v>
      </c>
      <c r="H44" s="47">
        <v>37174.25</v>
      </c>
      <c r="I44" s="21">
        <f t="shared" si="7"/>
        <v>0.225530441098341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25834.37777777778</v>
      </c>
      <c r="F45" s="47">
        <v>65742.305555555562</v>
      </c>
      <c r="G45" s="21">
        <f t="shared" si="6"/>
        <v>1.5447605559173092</v>
      </c>
      <c r="H45" s="47">
        <v>53241</v>
      </c>
      <c r="I45" s="21">
        <f t="shared" si="7"/>
        <v>0.23480598703171546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11150.166666666666</v>
      </c>
      <c r="F46" s="50">
        <v>44028.5</v>
      </c>
      <c r="G46" s="31">
        <f t="shared" si="6"/>
        <v>2.9486853709212122</v>
      </c>
      <c r="H46" s="50">
        <v>30922.25</v>
      </c>
      <c r="I46" s="31">
        <f t="shared" si="7"/>
        <v>0.42384528939517663</v>
      </c>
    </row>
    <row r="47" spans="1:9" ht="15.75" customHeight="1" thickBot="1" x14ac:dyDescent="0.25">
      <c r="A47" s="188" t="s">
        <v>190</v>
      </c>
      <c r="B47" s="189"/>
      <c r="C47" s="189"/>
      <c r="D47" s="190"/>
      <c r="E47" s="86">
        <f>SUM(E41:E46)</f>
        <v>81388.47592592593</v>
      </c>
      <c r="F47" s="86">
        <f>SUM(F41:F46)</f>
        <v>201678.98055555555</v>
      </c>
      <c r="G47" s="108">
        <f t="shared" ref="G47" si="8">(F47-E47)/E47</f>
        <v>1.4779795697256892</v>
      </c>
      <c r="H47" s="107">
        <f>SUM(H41:H46)</f>
        <v>165658.33333333331</v>
      </c>
      <c r="I47" s="109">
        <f t="shared" ref="I47" si="9">(F47-H47)/H47</f>
        <v>0.21743939165283308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19284.017500000002</v>
      </c>
      <c r="F49" s="43">
        <v>38280.716</v>
      </c>
      <c r="G49" s="21">
        <f t="shared" ref="G49:G54" si="10">(F49-E49)/E49</f>
        <v>0.98510066691237952</v>
      </c>
      <c r="H49" s="43">
        <v>39350.892500000002</v>
      </c>
      <c r="I49" s="21">
        <f t="shared" ref="I49:I54" si="11">(F49-H49)/H49</f>
        <v>-2.7195736411823476E-2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27864.333333333332</v>
      </c>
      <c r="F50" s="47">
        <v>55317.166666666664</v>
      </c>
      <c r="G50" s="21">
        <f t="shared" si="10"/>
        <v>0.98523201703491914</v>
      </c>
      <c r="H50" s="47">
        <v>55317.166666666664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2260</v>
      </c>
      <c r="F51" s="47">
        <v>4150.6000000000004</v>
      </c>
      <c r="G51" s="21">
        <f t="shared" si="10"/>
        <v>0.83654867256637189</v>
      </c>
      <c r="H51" s="47">
        <v>4056.6</v>
      </c>
      <c r="I51" s="21">
        <f t="shared" si="11"/>
        <v>2.317211457871135E-2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6035.333333333333</v>
      </c>
      <c r="F52" s="47">
        <v>7805.333333333333</v>
      </c>
      <c r="G52" s="21">
        <f t="shared" si="10"/>
        <v>0.29327294819396887</v>
      </c>
      <c r="H52" s="47">
        <v>7260</v>
      </c>
      <c r="I52" s="21">
        <f t="shared" si="11"/>
        <v>7.5114784205693258E-2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19035.476190476191</v>
      </c>
      <c r="F53" s="47">
        <v>28103.833333333332</v>
      </c>
      <c r="G53" s="21">
        <f t="shared" si="10"/>
        <v>0.47639245018699411</v>
      </c>
      <c r="H53" s="47">
        <v>25930</v>
      </c>
      <c r="I53" s="21">
        <f t="shared" si="11"/>
        <v>8.383468312122376E-2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5225.5555555555557</v>
      </c>
      <c r="F54" s="50">
        <v>12964.3</v>
      </c>
      <c r="G54" s="31">
        <f t="shared" si="10"/>
        <v>1.4809419519455664</v>
      </c>
      <c r="H54" s="50">
        <v>10009.799999999999</v>
      </c>
      <c r="I54" s="31">
        <f t="shared" si="11"/>
        <v>0.29516074247237711</v>
      </c>
    </row>
    <row r="55" spans="1:9" ht="15.75" customHeight="1" thickBot="1" x14ac:dyDescent="0.25">
      <c r="A55" s="188" t="s">
        <v>191</v>
      </c>
      <c r="B55" s="189"/>
      <c r="C55" s="189"/>
      <c r="D55" s="190"/>
      <c r="E55" s="86">
        <f>SUM(E49:E54)</f>
        <v>79704.715912698419</v>
      </c>
      <c r="F55" s="86">
        <f>SUM(F49:F54)</f>
        <v>146621.94933333332</v>
      </c>
      <c r="G55" s="108">
        <f t="shared" ref="G55" si="12">(F55-E55)/E55</f>
        <v>0.83956429245579645</v>
      </c>
      <c r="H55" s="86">
        <f>SUM(H49:H54)</f>
        <v>141924.45916666667</v>
      </c>
      <c r="I55" s="109">
        <f t="shared" ref="I55" si="13">(F55-H55)/H55</f>
        <v>3.3098524343504701E-2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39</v>
      </c>
      <c r="C57" s="19" t="s">
        <v>116</v>
      </c>
      <c r="D57" s="20" t="s">
        <v>114</v>
      </c>
      <c r="E57" s="43">
        <v>3608.2857142857142</v>
      </c>
      <c r="F57" s="66">
        <v>11683.571428571429</v>
      </c>
      <c r="G57" s="22">
        <f t="shared" ref="G57:G65" si="14">(F57-E57)/E57</f>
        <v>2.2379840050677018</v>
      </c>
      <c r="H57" s="66">
        <v>11683.571428571429</v>
      </c>
      <c r="I57" s="22">
        <f t="shared" ref="I57:I65" si="15">(F57-H57)/H57</f>
        <v>0</v>
      </c>
    </row>
    <row r="58" spans="1:9" ht="16.5" x14ac:dyDescent="0.3">
      <c r="A58" s="116"/>
      <c r="B58" s="97" t="s">
        <v>42</v>
      </c>
      <c r="C58" s="15" t="s">
        <v>198</v>
      </c>
      <c r="D58" s="11" t="s">
        <v>114</v>
      </c>
      <c r="E58" s="47">
        <v>2028</v>
      </c>
      <c r="F58" s="70">
        <v>5123.5714285714284</v>
      </c>
      <c r="G58" s="21">
        <f t="shared" si="14"/>
        <v>1.5264158918005071</v>
      </c>
      <c r="H58" s="70">
        <v>5123.5714285714284</v>
      </c>
      <c r="I58" s="21">
        <f t="shared" si="15"/>
        <v>0</v>
      </c>
    </row>
    <row r="59" spans="1:9" ht="16.5" x14ac:dyDescent="0.3">
      <c r="A59" s="116"/>
      <c r="B59" s="97" t="s">
        <v>43</v>
      </c>
      <c r="C59" s="15" t="s">
        <v>119</v>
      </c>
      <c r="D59" s="11" t="s">
        <v>114</v>
      </c>
      <c r="E59" s="47">
        <v>4151.2</v>
      </c>
      <c r="F59" s="47">
        <v>10655.333333333334</v>
      </c>
      <c r="G59" s="21">
        <f t="shared" si="14"/>
        <v>1.5668079912635706</v>
      </c>
      <c r="H59" s="47">
        <v>10478.666666666666</v>
      </c>
      <c r="I59" s="21">
        <f t="shared" si="15"/>
        <v>1.6859651355134359E-2</v>
      </c>
    </row>
    <row r="60" spans="1:9" ht="16.5" x14ac:dyDescent="0.3">
      <c r="A60" s="116"/>
      <c r="B60" s="97" t="s">
        <v>40</v>
      </c>
      <c r="C60" s="15" t="s">
        <v>117</v>
      </c>
      <c r="D60" s="11" t="s">
        <v>114</v>
      </c>
      <c r="E60" s="47">
        <v>2883.75</v>
      </c>
      <c r="F60" s="70">
        <v>6805.833333333333</v>
      </c>
      <c r="G60" s="21">
        <f t="shared" si="14"/>
        <v>1.3600635746279439</v>
      </c>
      <c r="H60" s="70">
        <v>6569</v>
      </c>
      <c r="I60" s="21">
        <f t="shared" si="15"/>
        <v>3.6053179073425638E-2</v>
      </c>
    </row>
    <row r="61" spans="1:9" ht="16.5" x14ac:dyDescent="0.3">
      <c r="A61" s="116"/>
      <c r="B61" s="97" t="s">
        <v>41</v>
      </c>
      <c r="C61" s="15" t="s">
        <v>118</v>
      </c>
      <c r="D61" s="11" t="s">
        <v>114</v>
      </c>
      <c r="E61" s="47">
        <v>4700</v>
      </c>
      <c r="F61" s="103">
        <v>7138.25</v>
      </c>
      <c r="G61" s="21">
        <f t="shared" si="14"/>
        <v>0.51877659574468082</v>
      </c>
      <c r="H61" s="103">
        <v>6700.6</v>
      </c>
      <c r="I61" s="21">
        <f t="shared" si="15"/>
        <v>6.5315046413753935E-2</v>
      </c>
    </row>
    <row r="62" spans="1:9" ht="17.25" thickBot="1" x14ac:dyDescent="0.35">
      <c r="A62" s="116"/>
      <c r="B62" s="98" t="s">
        <v>38</v>
      </c>
      <c r="C62" s="16" t="s">
        <v>115</v>
      </c>
      <c r="D62" s="12" t="s">
        <v>114</v>
      </c>
      <c r="E62" s="50">
        <v>3750</v>
      </c>
      <c r="F62" s="73">
        <v>6500</v>
      </c>
      <c r="G62" s="29">
        <f t="shared" si="14"/>
        <v>0.73333333333333328</v>
      </c>
      <c r="H62" s="73">
        <v>6091.666666666667</v>
      </c>
      <c r="I62" s="29">
        <f t="shared" si="15"/>
        <v>6.7031463748289957E-2</v>
      </c>
    </row>
    <row r="63" spans="1:9" ht="16.5" x14ac:dyDescent="0.3">
      <c r="A63" s="116"/>
      <c r="B63" s="99" t="s">
        <v>55</v>
      </c>
      <c r="C63" s="14" t="s">
        <v>122</v>
      </c>
      <c r="D63" s="11" t="s">
        <v>120</v>
      </c>
      <c r="E63" s="43">
        <v>4822.5</v>
      </c>
      <c r="F63" s="68">
        <v>13463.888888888889</v>
      </c>
      <c r="G63" s="21">
        <f t="shared" si="14"/>
        <v>1.7918898680951558</v>
      </c>
      <c r="H63" s="68">
        <v>12055.555555555555</v>
      </c>
      <c r="I63" s="21">
        <f t="shared" si="15"/>
        <v>0.11682027649769591</v>
      </c>
    </row>
    <row r="64" spans="1:9" ht="16.5" x14ac:dyDescent="0.3">
      <c r="A64" s="116"/>
      <c r="B64" s="97" t="s">
        <v>56</v>
      </c>
      <c r="C64" s="15" t="s">
        <v>123</v>
      </c>
      <c r="D64" s="13" t="s">
        <v>120</v>
      </c>
      <c r="E64" s="47">
        <v>21528.63095238095</v>
      </c>
      <c r="F64" s="70">
        <v>58203.333333333336</v>
      </c>
      <c r="G64" s="21">
        <f t="shared" si="14"/>
        <v>1.7035315651084797</v>
      </c>
      <c r="H64" s="70">
        <v>49803.333333333336</v>
      </c>
      <c r="I64" s="21">
        <f t="shared" si="15"/>
        <v>0.16866340941034735</v>
      </c>
    </row>
    <row r="65" spans="1:9" ht="16.5" customHeight="1" thickBot="1" x14ac:dyDescent="0.35">
      <c r="A65" s="117"/>
      <c r="B65" s="98" t="s">
        <v>54</v>
      </c>
      <c r="C65" s="16" t="s">
        <v>121</v>
      </c>
      <c r="D65" s="12" t="s">
        <v>120</v>
      </c>
      <c r="E65" s="50">
        <v>4449.666666666667</v>
      </c>
      <c r="F65" s="73">
        <v>10881.666666666666</v>
      </c>
      <c r="G65" s="29">
        <f t="shared" si="14"/>
        <v>1.4455015356955574</v>
      </c>
      <c r="H65" s="73">
        <v>9241.1111111111113</v>
      </c>
      <c r="I65" s="29">
        <f t="shared" si="15"/>
        <v>0.17752795479139102</v>
      </c>
    </row>
    <row r="66" spans="1:9" ht="15.75" customHeight="1" thickBot="1" x14ac:dyDescent="0.25">
      <c r="A66" s="188" t="s">
        <v>192</v>
      </c>
      <c r="B66" s="199"/>
      <c r="C66" s="199"/>
      <c r="D66" s="200"/>
      <c r="E66" s="104">
        <f>SUM(E57:E65)</f>
        <v>51922.033333333333</v>
      </c>
      <c r="F66" s="104">
        <f>SUM(F57:F65)</f>
        <v>130455.44841269842</v>
      </c>
      <c r="G66" s="106">
        <f t="shared" ref="G66" si="16">(F66-E66)/E66</f>
        <v>1.5125258014298055</v>
      </c>
      <c r="H66" s="104">
        <f>SUM(H57:H65)</f>
        <v>117747.07619047619</v>
      </c>
      <c r="I66" s="109">
        <f t="shared" ref="I66" si="17">(F66-H66)/H66</f>
        <v>0.10792940795968679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7579</v>
      </c>
      <c r="F68" s="54">
        <v>15442.777777777777</v>
      </c>
      <c r="G68" s="21">
        <f t="shared" ref="G68:G73" si="18">(F68-E68)/E68</f>
        <v>1.037574584744396</v>
      </c>
      <c r="H68" s="54">
        <v>16163.571428571429</v>
      </c>
      <c r="I68" s="21">
        <f t="shared" ref="I68:I73" si="19">(F68-H68)/H68</f>
        <v>-4.4593712100009397E-2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10700</v>
      </c>
      <c r="F69" s="46">
        <v>28782.25</v>
      </c>
      <c r="G69" s="21">
        <f t="shared" si="18"/>
        <v>1.6899299065420561</v>
      </c>
      <c r="H69" s="46">
        <v>28325.375</v>
      </c>
      <c r="I69" s="21">
        <f t="shared" si="19"/>
        <v>1.6129530500478811E-2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46526.857142857138</v>
      </c>
      <c r="F70" s="46">
        <v>60242.166666666664</v>
      </c>
      <c r="G70" s="21">
        <f t="shared" si="18"/>
        <v>0.29478263450500691</v>
      </c>
      <c r="H70" s="46">
        <v>59125.5</v>
      </c>
      <c r="I70" s="21">
        <f t="shared" si="19"/>
        <v>1.8886380101084375E-2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3737.3333333333335</v>
      </c>
      <c r="F71" s="46">
        <v>9825</v>
      </c>
      <c r="G71" s="21">
        <f t="shared" si="18"/>
        <v>1.6288797716732071</v>
      </c>
      <c r="H71" s="46">
        <v>9581</v>
      </c>
      <c r="I71" s="21">
        <f t="shared" si="19"/>
        <v>2.5467070243189647E-2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3016</v>
      </c>
      <c r="F72" s="46">
        <v>8536.25</v>
      </c>
      <c r="G72" s="21">
        <f t="shared" si="18"/>
        <v>1.8303216180371353</v>
      </c>
      <c r="H72" s="46">
        <v>8156.25</v>
      </c>
      <c r="I72" s="21">
        <f t="shared" si="19"/>
        <v>4.6590038314176248E-2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6410.166666666667</v>
      </c>
      <c r="F73" s="58">
        <v>19398.8</v>
      </c>
      <c r="G73" s="31">
        <f t="shared" si="18"/>
        <v>2.0262551675723457</v>
      </c>
      <c r="H73" s="58">
        <v>16206</v>
      </c>
      <c r="I73" s="31">
        <f t="shared" si="19"/>
        <v>0.19701345180797231</v>
      </c>
    </row>
    <row r="74" spans="1:9" ht="15.75" customHeight="1" thickBot="1" x14ac:dyDescent="0.25">
      <c r="A74" s="188" t="s">
        <v>214</v>
      </c>
      <c r="B74" s="189"/>
      <c r="C74" s="189"/>
      <c r="D74" s="190"/>
      <c r="E74" s="86">
        <f>SUM(E68:E73)</f>
        <v>77969.357142857145</v>
      </c>
      <c r="F74" s="86">
        <f>SUM(F68:F73)</f>
        <v>142227.24444444443</v>
      </c>
      <c r="G74" s="108">
        <f t="shared" ref="G74" si="20">(F74-E74)/E74</f>
        <v>0.8241428383698558</v>
      </c>
      <c r="H74" s="86">
        <f>SUM(H68:H73)</f>
        <v>137557.69642857142</v>
      </c>
      <c r="I74" s="109">
        <f t="shared" ref="I74" si="21">(F74-H74)/H74</f>
        <v>3.394610506797581E-2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1313.125</v>
      </c>
      <c r="F76" s="43">
        <v>2033.3333333333333</v>
      </c>
      <c r="G76" s="21">
        <f>(F76-E76)/E76</f>
        <v>0.54846898302395675</v>
      </c>
      <c r="H76" s="43">
        <v>2033.3333333333333</v>
      </c>
      <c r="I76" s="21">
        <f>(F76-H76)/H76</f>
        <v>0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1620.6111111111113</v>
      </c>
      <c r="F77" s="47">
        <v>4165.625</v>
      </c>
      <c r="G77" s="21">
        <f>(F77-E77)/E77</f>
        <v>1.5704038257173216</v>
      </c>
      <c r="H77" s="47">
        <v>4110</v>
      </c>
      <c r="I77" s="21">
        <f>(F77-H77)/H77</f>
        <v>1.3534063260340633E-2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2742.25</v>
      </c>
      <c r="F78" s="47">
        <v>6317.1428571428569</v>
      </c>
      <c r="G78" s="21">
        <f>(F78-E78)/E78</f>
        <v>1.3036349191878409</v>
      </c>
      <c r="H78" s="47">
        <v>5903.5714285714284</v>
      </c>
      <c r="I78" s="21">
        <f>(F78-H78)/H78</f>
        <v>7.005444646098001E-2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3868.5</v>
      </c>
      <c r="F79" s="47">
        <v>8366.4285714285706</v>
      </c>
      <c r="G79" s="21">
        <f>(F79-E79)/E79</f>
        <v>1.1627061060950163</v>
      </c>
      <c r="H79" s="47">
        <v>7727.25</v>
      </c>
      <c r="I79" s="21">
        <f>(F79-H79)/H79</f>
        <v>8.2717470177433194E-2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2284.1269841269841</v>
      </c>
      <c r="F80" s="50">
        <v>5122.5</v>
      </c>
      <c r="G80" s="21">
        <f>(F80-E80)/E80</f>
        <v>1.242651146629604</v>
      </c>
      <c r="H80" s="50">
        <v>4455.833333333333</v>
      </c>
      <c r="I80" s="21">
        <f>(F80-H80)/H80</f>
        <v>0.14961660744342631</v>
      </c>
    </row>
    <row r="81" spans="1:11" ht="15.75" customHeight="1" thickBot="1" x14ac:dyDescent="0.25">
      <c r="A81" s="188" t="s">
        <v>193</v>
      </c>
      <c r="B81" s="189"/>
      <c r="C81" s="189"/>
      <c r="D81" s="190"/>
      <c r="E81" s="86">
        <f>SUM(E76:E80)</f>
        <v>11828.613095238095</v>
      </c>
      <c r="F81" s="86">
        <f>SUM(F76:F80)</f>
        <v>26005.029761904763</v>
      </c>
      <c r="G81" s="108">
        <f t="shared" ref="G81" si="22">(F81-E81)/E81</f>
        <v>1.1984851100061544</v>
      </c>
      <c r="H81" s="86">
        <f>SUM(H76:H80)</f>
        <v>24229.988095238095</v>
      </c>
      <c r="I81" s="109">
        <f t="shared" ref="I81" si="23">(F81-H81)/H81</f>
        <v>7.3258049475291145E-2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1458.3333333333333</v>
      </c>
      <c r="F83" s="43">
        <v>3321.6666666666665</v>
      </c>
      <c r="G83" s="22">
        <f t="shared" ref="G83:G89" si="24">(F83-E83)/E83</f>
        <v>1.2777142857142858</v>
      </c>
      <c r="H83" s="43">
        <v>3321.6666666666665</v>
      </c>
      <c r="I83" s="22">
        <f t="shared" ref="I83:I89" si="25">(F83-H83)/H83</f>
        <v>0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8899.3333333333339</v>
      </c>
      <c r="F84" s="47">
        <v>9999</v>
      </c>
      <c r="G84" s="21">
        <f t="shared" si="24"/>
        <v>0.1235673084126151</v>
      </c>
      <c r="H84" s="47">
        <v>9999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1182.037037037037</v>
      </c>
      <c r="F85" s="32">
        <v>3122.5</v>
      </c>
      <c r="G85" s="21">
        <f t="shared" si="24"/>
        <v>1.6416261945793515</v>
      </c>
      <c r="H85" s="32">
        <v>3000</v>
      </c>
      <c r="I85" s="21">
        <f t="shared" si="25"/>
        <v>4.0833333333333333E-2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1504.4666666666665</v>
      </c>
      <c r="F86" s="47">
        <v>3306</v>
      </c>
      <c r="G86" s="21">
        <f t="shared" si="24"/>
        <v>1.1974564629769135</v>
      </c>
      <c r="H86" s="47">
        <v>3105.3333333333335</v>
      </c>
      <c r="I86" s="21">
        <f t="shared" si="25"/>
        <v>6.4620008587376501E-2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1932.9666666666665</v>
      </c>
      <c r="F87" s="61">
        <v>4609.8</v>
      </c>
      <c r="G87" s="21">
        <f t="shared" si="24"/>
        <v>1.3848316059942407</v>
      </c>
      <c r="H87" s="61">
        <v>3923.3</v>
      </c>
      <c r="I87" s="21">
        <f t="shared" si="25"/>
        <v>0.1749802462212933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919.03703703703707</v>
      </c>
      <c r="F88" s="61">
        <v>1718.6</v>
      </c>
      <c r="G88" s="21">
        <f t="shared" si="24"/>
        <v>0.87000080599661467</v>
      </c>
      <c r="H88" s="61">
        <v>1458.8333333333333</v>
      </c>
      <c r="I88" s="21">
        <f t="shared" si="25"/>
        <v>0.1780646635439278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3922.9666666666672</v>
      </c>
      <c r="F89" s="50">
        <v>7781.666666666667</v>
      </c>
      <c r="G89" s="23">
        <f t="shared" si="24"/>
        <v>0.98361784023995424</v>
      </c>
      <c r="H89" s="50">
        <v>6457</v>
      </c>
      <c r="I89" s="23">
        <f t="shared" si="25"/>
        <v>0.20515203138712512</v>
      </c>
    </row>
    <row r="90" spans="1:11" ht="15.75" customHeight="1" thickBot="1" x14ac:dyDescent="0.25">
      <c r="A90" s="188" t="s">
        <v>194</v>
      </c>
      <c r="B90" s="189"/>
      <c r="C90" s="189"/>
      <c r="D90" s="190"/>
      <c r="E90" s="86">
        <f>SUM(E83:E89)</f>
        <v>19819.140740740742</v>
      </c>
      <c r="F90" s="86">
        <f>SUM(F83:F89)</f>
        <v>33859.23333333333</v>
      </c>
      <c r="G90" s="118">
        <f t="shared" ref="G90:G91" si="26">(F90-E90)/E90</f>
        <v>0.70841076191216545</v>
      </c>
      <c r="H90" s="86">
        <f>SUM(H83:H89)</f>
        <v>31265.133333333331</v>
      </c>
      <c r="I90" s="109">
        <f t="shared" ref="I90:I91" si="27">(F90-H90)/H90</f>
        <v>8.297101990076268E-2</v>
      </c>
    </row>
    <row r="91" spans="1:11" ht="15.75" customHeight="1" thickBot="1" x14ac:dyDescent="0.25">
      <c r="A91" s="188" t="s">
        <v>195</v>
      </c>
      <c r="B91" s="189"/>
      <c r="C91" s="189"/>
      <c r="D91" s="190"/>
      <c r="E91" s="104">
        <f>SUM(E90+E81+E74+E66+E55+E47+E39+E32)</f>
        <v>348515.60718253965</v>
      </c>
      <c r="F91" s="104">
        <f>SUM(F32,F39,F47,F55,F66,F74,F81,F90)</f>
        <v>720389.14265079354</v>
      </c>
      <c r="G91" s="106">
        <f t="shared" si="26"/>
        <v>1.0670211829953435</v>
      </c>
      <c r="H91" s="104">
        <f>SUM(H32,H39,H47,H55,H66,H74,H81,H90)</f>
        <v>658227.61710317456</v>
      </c>
      <c r="I91" s="119">
        <f t="shared" si="27"/>
        <v>9.4437735416190244E-2</v>
      </c>
      <c r="J91" s="120"/>
    </row>
    <row r="92" spans="1:11" x14ac:dyDescent="0.25">
      <c r="E92" s="121"/>
      <c r="F92" s="121"/>
      <c r="K92" s="122"/>
    </row>
    <row r="95" spans="1:11" x14ac:dyDescent="0.25">
      <c r="E95" s="132"/>
      <c r="F95" s="132"/>
      <c r="G95" s="132"/>
      <c r="H95" s="132"/>
      <c r="I95" s="132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C2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4" t="s">
        <v>205</v>
      </c>
      <c r="B9" s="26"/>
      <c r="C9" s="26"/>
      <c r="D9" s="26"/>
      <c r="E9" s="133"/>
      <c r="F9" s="133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82" t="s">
        <v>3</v>
      </c>
      <c r="B13" s="182"/>
      <c r="C13" s="184" t="s">
        <v>0</v>
      </c>
      <c r="D13" s="178" t="s">
        <v>207</v>
      </c>
      <c r="E13" s="178" t="s">
        <v>208</v>
      </c>
      <c r="F13" s="178" t="s">
        <v>209</v>
      </c>
      <c r="G13" s="178" t="s">
        <v>210</v>
      </c>
      <c r="H13" s="178" t="s">
        <v>211</v>
      </c>
      <c r="I13" s="178" t="s">
        <v>212</v>
      </c>
    </row>
    <row r="14" spans="1:9" ht="24.75" customHeight="1" thickBot="1" x14ac:dyDescent="0.25">
      <c r="A14" s="183"/>
      <c r="B14" s="183"/>
      <c r="C14" s="185"/>
      <c r="D14" s="198"/>
      <c r="E14" s="198"/>
      <c r="F14" s="198"/>
      <c r="G14" s="179"/>
      <c r="H14" s="198"/>
      <c r="I14" s="198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3"/>
    </row>
    <row r="16" spans="1:9" ht="16.5" x14ac:dyDescent="0.3">
      <c r="A16" s="90"/>
      <c r="B16" s="144" t="s">
        <v>4</v>
      </c>
      <c r="C16" s="162" t="s">
        <v>163</v>
      </c>
      <c r="D16" s="150">
        <v>2750</v>
      </c>
      <c r="E16" s="151">
        <v>3000</v>
      </c>
      <c r="F16" s="152">
        <v>2625</v>
      </c>
      <c r="G16" s="153">
        <v>2250</v>
      </c>
      <c r="H16" s="169">
        <v>2333</v>
      </c>
      <c r="I16" s="136">
        <v>2591.6</v>
      </c>
    </row>
    <row r="17" spans="1:9" ht="16.5" x14ac:dyDescent="0.3">
      <c r="A17" s="91"/>
      <c r="B17" s="145" t="s">
        <v>5</v>
      </c>
      <c r="C17" s="163" t="s">
        <v>164</v>
      </c>
      <c r="D17" s="154">
        <v>1500</v>
      </c>
      <c r="E17" s="155">
        <v>2000</v>
      </c>
      <c r="F17" s="156">
        <v>2500</v>
      </c>
      <c r="G17" s="157">
        <v>1500</v>
      </c>
      <c r="H17" s="170">
        <v>1083</v>
      </c>
      <c r="I17" s="174">
        <v>1716.6</v>
      </c>
    </row>
    <row r="18" spans="1:9" ht="16.5" x14ac:dyDescent="0.3">
      <c r="A18" s="91"/>
      <c r="B18" s="145" t="s">
        <v>6</v>
      </c>
      <c r="C18" s="163" t="s">
        <v>165</v>
      </c>
      <c r="D18" s="154">
        <v>1500</v>
      </c>
      <c r="E18" s="155">
        <v>2500</v>
      </c>
      <c r="F18" s="156">
        <v>1875</v>
      </c>
      <c r="G18" s="157">
        <v>1500</v>
      </c>
      <c r="H18" s="170">
        <v>1666</v>
      </c>
      <c r="I18" s="174">
        <v>1808.2</v>
      </c>
    </row>
    <row r="19" spans="1:9" ht="16.5" x14ac:dyDescent="0.3">
      <c r="A19" s="91"/>
      <c r="B19" s="145" t="s">
        <v>7</v>
      </c>
      <c r="C19" s="163" t="s">
        <v>166</v>
      </c>
      <c r="D19" s="154">
        <v>650</v>
      </c>
      <c r="E19" s="155">
        <v>750</v>
      </c>
      <c r="F19" s="156">
        <v>1500</v>
      </c>
      <c r="G19" s="157">
        <v>1000</v>
      </c>
      <c r="H19" s="170">
        <v>583</v>
      </c>
      <c r="I19" s="174">
        <v>896.6</v>
      </c>
    </row>
    <row r="20" spans="1:9" ht="16.5" x14ac:dyDescent="0.3">
      <c r="A20" s="91"/>
      <c r="B20" s="145" t="s">
        <v>8</v>
      </c>
      <c r="C20" s="163" t="s">
        <v>167</v>
      </c>
      <c r="D20" s="154">
        <v>2083.33</v>
      </c>
      <c r="E20" s="155">
        <v>2000</v>
      </c>
      <c r="F20" s="156">
        <v>3000</v>
      </c>
      <c r="G20" s="157">
        <v>2500</v>
      </c>
      <c r="H20" s="170">
        <v>2166</v>
      </c>
      <c r="I20" s="174">
        <v>2349.866</v>
      </c>
    </row>
    <row r="21" spans="1:9" ht="16.5" x14ac:dyDescent="0.3">
      <c r="A21" s="91"/>
      <c r="B21" s="145" t="s">
        <v>9</v>
      </c>
      <c r="C21" s="163" t="s">
        <v>168</v>
      </c>
      <c r="D21" s="154">
        <v>1250</v>
      </c>
      <c r="E21" s="155">
        <v>1000</v>
      </c>
      <c r="F21" s="156">
        <v>1750</v>
      </c>
      <c r="G21" s="157">
        <v>1500</v>
      </c>
      <c r="H21" s="170">
        <v>2583</v>
      </c>
      <c r="I21" s="174">
        <v>1616.6</v>
      </c>
    </row>
    <row r="22" spans="1:9" ht="16.5" x14ac:dyDescent="0.3">
      <c r="A22" s="91"/>
      <c r="B22" s="145" t="s">
        <v>10</v>
      </c>
      <c r="C22" s="163" t="s">
        <v>169</v>
      </c>
      <c r="D22" s="154">
        <v>1333.33</v>
      </c>
      <c r="E22" s="155">
        <v>1500</v>
      </c>
      <c r="F22" s="156">
        <v>1500</v>
      </c>
      <c r="G22" s="157">
        <v>1500</v>
      </c>
      <c r="H22" s="170">
        <v>1166</v>
      </c>
      <c r="I22" s="174">
        <v>1399.866</v>
      </c>
    </row>
    <row r="23" spans="1:9" ht="16.5" x14ac:dyDescent="0.3">
      <c r="A23" s="91"/>
      <c r="B23" s="145" t="s">
        <v>11</v>
      </c>
      <c r="C23" s="163" t="s">
        <v>170</v>
      </c>
      <c r="D23" s="154">
        <v>350</v>
      </c>
      <c r="E23" s="155">
        <v>350</v>
      </c>
      <c r="F23" s="156">
        <v>500</v>
      </c>
      <c r="G23" s="157">
        <v>500</v>
      </c>
      <c r="H23" s="170">
        <v>400</v>
      </c>
      <c r="I23" s="174">
        <v>420</v>
      </c>
    </row>
    <row r="24" spans="1:9" ht="16.5" x14ac:dyDescent="0.3">
      <c r="A24" s="91"/>
      <c r="B24" s="145" t="s">
        <v>12</v>
      </c>
      <c r="C24" s="163" t="s">
        <v>171</v>
      </c>
      <c r="D24" s="154"/>
      <c r="E24" s="155">
        <v>350</v>
      </c>
      <c r="F24" s="156">
        <v>500</v>
      </c>
      <c r="G24" s="157">
        <v>500</v>
      </c>
      <c r="H24" s="170">
        <v>500</v>
      </c>
      <c r="I24" s="174">
        <v>462.5</v>
      </c>
    </row>
    <row r="25" spans="1:9" ht="16.5" x14ac:dyDescent="0.3">
      <c r="A25" s="91"/>
      <c r="B25" s="145" t="s">
        <v>13</v>
      </c>
      <c r="C25" s="163" t="s">
        <v>172</v>
      </c>
      <c r="D25" s="154">
        <v>400</v>
      </c>
      <c r="E25" s="155">
        <v>350</v>
      </c>
      <c r="F25" s="156">
        <v>500</v>
      </c>
      <c r="G25" s="157">
        <v>500</v>
      </c>
      <c r="H25" s="170">
        <v>500</v>
      </c>
      <c r="I25" s="174">
        <v>450</v>
      </c>
    </row>
    <row r="26" spans="1:9" ht="16.5" x14ac:dyDescent="0.3">
      <c r="A26" s="91"/>
      <c r="B26" s="145" t="s">
        <v>14</v>
      </c>
      <c r="C26" s="163" t="s">
        <v>173</v>
      </c>
      <c r="D26" s="154">
        <v>400</v>
      </c>
      <c r="E26" s="155">
        <v>500</v>
      </c>
      <c r="F26" s="156">
        <v>500</v>
      </c>
      <c r="G26" s="157">
        <v>500</v>
      </c>
      <c r="H26" s="170">
        <v>500</v>
      </c>
      <c r="I26" s="174">
        <v>480</v>
      </c>
    </row>
    <row r="27" spans="1:9" ht="16.5" x14ac:dyDescent="0.3">
      <c r="A27" s="91"/>
      <c r="B27" s="145" t="s">
        <v>15</v>
      </c>
      <c r="C27" s="163" t="s">
        <v>174</v>
      </c>
      <c r="D27" s="154">
        <v>1330</v>
      </c>
      <c r="E27" s="155">
        <v>1500</v>
      </c>
      <c r="F27" s="156">
        <v>1375</v>
      </c>
      <c r="G27" s="157">
        <v>1500</v>
      </c>
      <c r="H27" s="170">
        <v>1000</v>
      </c>
      <c r="I27" s="174">
        <v>1341</v>
      </c>
    </row>
    <row r="28" spans="1:9" ht="16.5" x14ac:dyDescent="0.3">
      <c r="A28" s="91"/>
      <c r="B28" s="145" t="s">
        <v>16</v>
      </c>
      <c r="C28" s="163" t="s">
        <v>175</v>
      </c>
      <c r="D28" s="154">
        <v>450</v>
      </c>
      <c r="E28" s="155">
        <v>500</v>
      </c>
      <c r="F28" s="156">
        <v>500</v>
      </c>
      <c r="G28" s="157">
        <v>500</v>
      </c>
      <c r="H28" s="170">
        <v>666</v>
      </c>
      <c r="I28" s="174">
        <v>523.20000000000005</v>
      </c>
    </row>
    <row r="29" spans="1:9" ht="16.5" x14ac:dyDescent="0.3">
      <c r="A29" s="91"/>
      <c r="B29" s="147" t="s">
        <v>17</v>
      </c>
      <c r="C29" s="163" t="s">
        <v>176</v>
      </c>
      <c r="D29" s="154"/>
      <c r="E29" s="155">
        <v>1750</v>
      </c>
      <c r="F29" s="156">
        <v>1500</v>
      </c>
      <c r="G29" s="157">
        <v>1250</v>
      </c>
      <c r="H29" s="170">
        <v>1250</v>
      </c>
      <c r="I29" s="174">
        <v>1437.5</v>
      </c>
    </row>
    <row r="30" spans="1:9" ht="16.5" x14ac:dyDescent="0.3">
      <c r="A30" s="91"/>
      <c r="B30" s="145" t="s">
        <v>18</v>
      </c>
      <c r="C30" s="163" t="s">
        <v>177</v>
      </c>
      <c r="D30" s="154"/>
      <c r="E30" s="155">
        <v>3000</v>
      </c>
      <c r="F30" s="156">
        <v>2125</v>
      </c>
      <c r="G30" s="157">
        <v>2000</v>
      </c>
      <c r="H30" s="170">
        <v>1750</v>
      </c>
      <c r="I30" s="174">
        <v>2218.75</v>
      </c>
    </row>
    <row r="31" spans="1:9" ht="17.25" thickBot="1" x14ac:dyDescent="0.35">
      <c r="A31" s="92"/>
      <c r="B31" s="146" t="s">
        <v>19</v>
      </c>
      <c r="C31" s="164" t="s">
        <v>178</v>
      </c>
      <c r="D31" s="154">
        <v>1550</v>
      </c>
      <c r="E31" s="155">
        <v>1750</v>
      </c>
      <c r="F31" s="156">
        <v>2000</v>
      </c>
      <c r="G31" s="157">
        <v>2000</v>
      </c>
      <c r="H31" s="170">
        <v>1416</v>
      </c>
      <c r="I31" s="174">
        <v>1743.2</v>
      </c>
    </row>
    <row r="32" spans="1:9" ht="17.25" customHeight="1" thickBot="1" x14ac:dyDescent="0.3">
      <c r="A32" s="89" t="s">
        <v>20</v>
      </c>
      <c r="B32" s="140" t="s">
        <v>21</v>
      </c>
      <c r="C32" s="148"/>
      <c r="D32" s="167"/>
      <c r="E32" s="155"/>
      <c r="F32" s="156"/>
      <c r="G32" s="165"/>
      <c r="H32" s="171"/>
      <c r="I32" s="174"/>
    </row>
    <row r="33" spans="1:9" ht="16.5" x14ac:dyDescent="0.3">
      <c r="A33" s="90"/>
      <c r="B33" s="135" t="s">
        <v>26</v>
      </c>
      <c r="C33" s="142" t="s">
        <v>179</v>
      </c>
      <c r="D33" s="154">
        <v>3950</v>
      </c>
      <c r="E33" s="155">
        <v>5000</v>
      </c>
      <c r="F33" s="156">
        <v>3000</v>
      </c>
      <c r="G33" s="157"/>
      <c r="H33" s="170"/>
      <c r="I33" s="174">
        <v>3983.3333333333335</v>
      </c>
    </row>
    <row r="34" spans="1:9" ht="16.5" x14ac:dyDescent="0.3">
      <c r="A34" s="91"/>
      <c r="B34" s="137" t="s">
        <v>27</v>
      </c>
      <c r="C34" s="15" t="s">
        <v>180</v>
      </c>
      <c r="D34" s="154">
        <v>5000</v>
      </c>
      <c r="E34" s="155">
        <v>5000</v>
      </c>
      <c r="F34" s="156">
        <v>2500</v>
      </c>
      <c r="G34" s="157"/>
      <c r="H34" s="170">
        <v>3833</v>
      </c>
      <c r="I34" s="174">
        <v>4083.25</v>
      </c>
    </row>
    <row r="35" spans="1:9" ht="16.5" x14ac:dyDescent="0.3">
      <c r="A35" s="91"/>
      <c r="B35" s="139" t="s">
        <v>28</v>
      </c>
      <c r="C35" s="15" t="s">
        <v>181</v>
      </c>
      <c r="D35" s="154">
        <v>3750</v>
      </c>
      <c r="E35" s="155">
        <v>3000</v>
      </c>
      <c r="F35" s="156">
        <v>3000</v>
      </c>
      <c r="G35" s="157">
        <v>3750</v>
      </c>
      <c r="H35" s="170">
        <v>3500</v>
      </c>
      <c r="I35" s="174">
        <v>3400</v>
      </c>
    </row>
    <row r="36" spans="1:9" ht="16.5" x14ac:dyDescent="0.3">
      <c r="A36" s="91"/>
      <c r="B36" s="137" t="s">
        <v>29</v>
      </c>
      <c r="C36" s="15" t="s">
        <v>182</v>
      </c>
      <c r="D36" s="154"/>
      <c r="E36" s="155">
        <v>2500</v>
      </c>
      <c r="F36" s="156">
        <v>2000</v>
      </c>
      <c r="G36" s="157"/>
      <c r="H36" s="170">
        <v>2333</v>
      </c>
      <c r="I36" s="174">
        <v>2277.6666666666665</v>
      </c>
    </row>
    <row r="37" spans="1:9" ht="16.5" customHeight="1" thickBot="1" x14ac:dyDescent="0.35">
      <c r="A37" s="92"/>
      <c r="B37" s="149" t="s">
        <v>30</v>
      </c>
      <c r="C37" s="16" t="s">
        <v>183</v>
      </c>
      <c r="D37" s="154">
        <v>2916.67</v>
      </c>
      <c r="E37" s="155">
        <v>3000</v>
      </c>
      <c r="F37" s="156">
        <v>2875</v>
      </c>
      <c r="G37" s="157">
        <v>4000</v>
      </c>
      <c r="H37" s="170">
        <v>3000</v>
      </c>
      <c r="I37" s="174">
        <v>3158.3339999999998</v>
      </c>
    </row>
    <row r="38" spans="1:9" ht="17.25" customHeight="1" thickBot="1" x14ac:dyDescent="0.3">
      <c r="A38" s="89" t="s">
        <v>25</v>
      </c>
      <c r="B38" s="140" t="s">
        <v>51</v>
      </c>
      <c r="C38" s="141"/>
      <c r="D38" s="167"/>
      <c r="E38" s="155"/>
      <c r="F38" s="156"/>
      <c r="G38" s="166"/>
      <c r="H38" s="170"/>
      <c r="I38" s="174"/>
    </row>
    <row r="39" spans="1:9" ht="16.5" x14ac:dyDescent="0.3">
      <c r="A39" s="90"/>
      <c r="B39" s="135" t="s">
        <v>31</v>
      </c>
      <c r="C39" s="142" t="s">
        <v>213</v>
      </c>
      <c r="D39" s="168"/>
      <c r="E39" s="155">
        <v>55000</v>
      </c>
      <c r="F39" s="156">
        <v>65000</v>
      </c>
      <c r="G39" s="165">
        <v>72500</v>
      </c>
      <c r="H39" s="172">
        <v>61666</v>
      </c>
      <c r="I39" s="174">
        <v>63541.5</v>
      </c>
    </row>
    <row r="40" spans="1:9" ht="17.25" thickBot="1" x14ac:dyDescent="0.35">
      <c r="A40" s="92"/>
      <c r="B40" s="138" t="s">
        <v>32</v>
      </c>
      <c r="C40" s="16" t="s">
        <v>185</v>
      </c>
      <c r="D40" s="160">
        <v>39000</v>
      </c>
      <c r="E40" s="158">
        <v>40000</v>
      </c>
      <c r="F40" s="159">
        <v>40000</v>
      </c>
      <c r="G40" s="161">
        <v>47000</v>
      </c>
      <c r="H40" s="173">
        <v>48333</v>
      </c>
      <c r="I40" s="93">
        <v>42866.6</v>
      </c>
    </row>
    <row r="41" spans="1:9" x14ac:dyDescent="0.25">
      <c r="D41" s="94"/>
      <c r="E41" s="94"/>
      <c r="F41" s="94"/>
      <c r="G41" s="95"/>
      <c r="H41" s="94"/>
      <c r="I41" s="94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29-06-2020</vt:lpstr>
      <vt:lpstr>By Order</vt:lpstr>
      <vt:lpstr>All Stores</vt:lpstr>
      <vt:lpstr>'29-06-2020'!Print_Titles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2020-06-25T11:52:39Z</cp:lastPrinted>
  <dcterms:created xsi:type="dcterms:W3CDTF">2010-10-20T06:23:14Z</dcterms:created>
  <dcterms:modified xsi:type="dcterms:W3CDTF">2020-07-03T09:09:09Z</dcterms:modified>
</cp:coreProperties>
</file>