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6-07-2020" sheetId="9" r:id="rId4"/>
    <sheet name="By Order" sheetId="11" r:id="rId5"/>
    <sheet name="All Stores" sheetId="12" r:id="rId6"/>
  </sheets>
  <definedNames>
    <definedName name="_xlnm.Print_Titles" localSheetId="3">'06-07-2020'!$12:$14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H81" i="11" l="1"/>
  <c r="I88" i="11" l="1"/>
  <c r="G88" i="11"/>
  <c r="I85" i="11"/>
  <c r="G85" i="11"/>
  <c r="I86" i="11"/>
  <c r="G86" i="11"/>
  <c r="I89" i="11"/>
  <c r="G89" i="11"/>
  <c r="I87" i="11"/>
  <c r="G87" i="11"/>
  <c r="I83" i="11"/>
  <c r="G83" i="11"/>
  <c r="I84" i="11"/>
  <c r="G84" i="11"/>
  <c r="I77" i="11"/>
  <c r="G77" i="11"/>
  <c r="I80" i="11"/>
  <c r="G80" i="11"/>
  <c r="I76" i="11"/>
  <c r="G76" i="11"/>
  <c r="I78" i="11"/>
  <c r="G78" i="11"/>
  <c r="I79" i="11"/>
  <c r="G79" i="11"/>
  <c r="I69" i="11"/>
  <c r="G69" i="11"/>
  <c r="I70" i="11"/>
  <c r="G70" i="11"/>
  <c r="I68" i="11"/>
  <c r="G68" i="11"/>
  <c r="I71" i="11"/>
  <c r="G71" i="11"/>
  <c r="I72" i="11"/>
  <c r="G72" i="11"/>
  <c r="I73" i="11"/>
  <c r="G73" i="11"/>
  <c r="I59" i="11"/>
  <c r="G59" i="11"/>
  <c r="I63" i="11"/>
  <c r="G63" i="11"/>
  <c r="I60" i="11"/>
  <c r="G60" i="11"/>
  <c r="I65" i="11"/>
  <c r="G65" i="11"/>
  <c r="I58" i="11"/>
  <c r="G58" i="11"/>
  <c r="I57" i="11"/>
  <c r="G57" i="11"/>
  <c r="I61" i="11"/>
  <c r="G61" i="11"/>
  <c r="I64" i="11"/>
  <c r="G64" i="11"/>
  <c r="I62" i="11"/>
  <c r="G62" i="11"/>
  <c r="I49" i="11"/>
  <c r="G49" i="11"/>
  <c r="I50" i="11"/>
  <c r="G50" i="11"/>
  <c r="I54" i="11"/>
  <c r="G54" i="11"/>
  <c r="I51" i="11"/>
  <c r="G51" i="11"/>
  <c r="I52" i="11"/>
  <c r="G52" i="11"/>
  <c r="I53" i="11"/>
  <c r="G53" i="11"/>
  <c r="I44" i="11"/>
  <c r="G44" i="11"/>
  <c r="I43" i="11"/>
  <c r="G43" i="11"/>
  <c r="I42" i="11"/>
  <c r="G42" i="11"/>
  <c r="I41" i="11"/>
  <c r="G41" i="11"/>
  <c r="I45" i="11"/>
  <c r="G45" i="11"/>
  <c r="I46" i="11"/>
  <c r="G46" i="11"/>
  <c r="I36" i="11"/>
  <c r="G36" i="11"/>
  <c r="I35" i="11"/>
  <c r="G35" i="11"/>
  <c r="I38" i="11"/>
  <c r="G38" i="11"/>
  <c r="I34" i="11"/>
  <c r="G34" i="11"/>
  <c r="I37" i="11"/>
  <c r="G37" i="11"/>
  <c r="I30" i="11"/>
  <c r="G30" i="11"/>
  <c r="I26" i="11"/>
  <c r="G26" i="11"/>
  <c r="I23" i="11"/>
  <c r="G23" i="11"/>
  <c r="I20" i="11"/>
  <c r="G20" i="11"/>
  <c r="I28" i="11"/>
  <c r="G28" i="11"/>
  <c r="I16" i="11"/>
  <c r="G16" i="11"/>
  <c r="I21" i="11"/>
  <c r="G21" i="11"/>
  <c r="I25" i="11"/>
  <c r="G25" i="11"/>
  <c r="I17" i="11"/>
  <c r="G17" i="11"/>
  <c r="I27" i="11"/>
  <c r="G27" i="11"/>
  <c r="I24" i="11"/>
  <c r="G24" i="11"/>
  <c r="I22" i="11"/>
  <c r="G22" i="11"/>
  <c r="I29" i="11"/>
  <c r="G29" i="11"/>
  <c r="I19" i="11"/>
  <c r="G19" i="11"/>
  <c r="I18" i="11"/>
  <c r="G18" i="11"/>
  <c r="I31" i="11"/>
  <c r="G31" i="11"/>
  <c r="E40" i="8"/>
  <c r="D40" i="8" l="1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I17" i="9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<sst xmlns="http://schemas.openxmlformats.org/spreadsheetml/2006/main" count="848" uniqueCount="226">
  <si>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</si>
  <si>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</si>
  <si>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</si>
  <si>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</si>
  <si>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</si>
  <si>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</si>
  <si>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</si>
  <si>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</si>
  <si>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</si>
  <si>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</si>
  <si>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</si>
  <si>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</si>
  <si>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</si>
  <si>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</si>
  <si>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</si>
  <si>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</si>
  <si>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</si>
  <si>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</si>
  <si>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</si>
  <si>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</si>
  <si>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</si>
  <si>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</si>
  <si>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</si>
  <si>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</si>
  <si>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</si>
  <si>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</si>
  <si>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</si>
  <si>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</si>
  <si>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</si>
  <si>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</si>
  <si>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</si>
  <si>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</si>
  <si>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</si>
  <si>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</si>
  <si>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</si>
  <si>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</si>
  <si>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</si>
  <si>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</si>
  <si>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</si>
  <si>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</si>
  <si>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</si>
  <si>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</si>
  <si>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</si>
  <si>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</si>
  <si>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</si>
  <si>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</si>
  <si>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</si>
  <si>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</si>
  <si>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</si>
  <si>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</si>
  <si>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</si>
  <si>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</si>
  <si>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</si>
  <si>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</si>
  <si>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</si>
  <si>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</si>
  <si>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</si>
  <si>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</si>
  <si>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</si>
  <si>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</si>
  <si>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</si>
  <si>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</si>
  <si>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</si>
  <si>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</si>
  <si>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</si>
  <si>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</si>
  <si>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</si>
  <si>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</si>
  <si>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</si>
  <si>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</si>
  <si>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</si>
  <si>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</si>
  <si>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</si>
  <si>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</si>
  <si>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</si>
  <si>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</si>
  <si>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</si>
  <si>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</si>
  <si>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</si>
  <si>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</si>
  <si>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</si>
  <si>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</si>
  <si>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</si>
  <si>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</si>
  <si>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</si>
  <si>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</si>
  <si>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</si>
  <si>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</si>
  <si>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</si>
  <si>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</si>
  <si>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</si>
  <si>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</si>
  <si>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</si>
  <si>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</si>
  <si>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</si>
  <si>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</si>
  <si>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</si>
  <si>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</si>
  <si>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</si>
  <si>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</si>
  <si>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</si>
  <si>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</si>
  <si>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</si>
  <si>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</si>
  <si>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</si>
  <si>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</si>
  <si>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</si>
  <si>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</si>
  <si>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</si>
  <si>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</si>
  <si>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</si>
  <si>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</si>
  <si>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</si>
  <si>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</si>
  <si>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</si>
  <si>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</si>
  <si>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</si>
  <si>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</si>
  <si>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</si>
  <si>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</si>
  <si>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</si>
  <si>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</si>
  <si>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</si>
  <si>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</si>
  <si>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</si>
  <si>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</si>
  <si>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</si>
  <si>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</si>
  <si>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</si>
  <si>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</si>
  <si>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</si>
  <si>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</si>
  <si>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</si>
  <si>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</si>
  <si>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</si>
  <si>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</si>
  <si>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</si>
  <si>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</si>
  <si>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</si>
  <si>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</si>
  <si>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</si>
  <si>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</si>
  <si>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</si>
  <si>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</si>
  <si>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</si>
  <si>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</si>
  <si>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</si>
  <si>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</si>
  <si>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</si>
  <si>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</si>
  <si>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</si>
  <si>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</si>
  <si>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</si>
  <si>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</si>
  <si>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</si>
  <si>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</si>
  <si>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</si>
  <si>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</si>
  <si>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</si>
  <si>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</si>
  <si>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</si>
  <si>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</si>
  <si>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</si>
  <si>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</si>
  <si>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</si>
  <si>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</si>
  <si>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</si>
  <si>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</si>
  <si>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</si>
  <si>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</si>
  <si>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</si>
  <si>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</si>
  <si>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</si>
  <si>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</si>
  <si>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</si>
  <si>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</si>
  <si>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</si>
  <si>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</si>
  <si>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</si>
  <si>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</si>
  <si>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</si>
  <si>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</si>
  <si>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</si>
  <si>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</si>
  <si>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</si>
  <si>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</si>
  <si>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</si>
  <si>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</si>
  <si>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</si>
  <si>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</si>
  <si>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</si>
  <si>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</si>
  <si>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</si>
  <si>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</si>
  <si>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</si>
  <si>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</si>
  <si>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</si>
  <si>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</si>
  <si>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</si>
  <si>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</si>
  <si>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</si>
  <si>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</si>
  <si>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</si>
  <si>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</si>
  <si>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</si>
  <si>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</si>
  <si>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</si>
  <si>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</si>
  <si>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</si>
  <si>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</si>
  <si>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</si>
  <si>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</si>
  <si>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</si>
  <si>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</si>
  <si>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</si>
  <si>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</si>
  <si>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</si>
  <si>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</si>
  <si>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معدل أسعار  السوبرماركات في 29-06-2020 (ل.ل.)</t>
  </si>
  <si>
    <t>معدل أسعار المحلات والملاحم في 29-06-2020 (ل.ل.)</t>
  </si>
  <si>
    <t>المعدل العام للأسعار في 29-06-2020  (ل.ل.)</t>
  </si>
  <si>
    <t xml:space="preserve"> التاريخ 6 تموز 2020</t>
  </si>
  <si>
    <t>معدل أسعار  السوبرماركات في 06-07-2020 (ل.ل.)</t>
  </si>
  <si>
    <t>معدل الأسعار في تموز 2019 (ل.ل.)</t>
  </si>
  <si>
    <t>معدل أسعار المحلات والملاحم في 06-07-2020 (ل.ل.)</t>
  </si>
  <si>
    <t>المعدل العام للأسعار في 06-07-2020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</si>
</sst>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223</v>
      </c>
      <c r="F12" s="165" t="s">
        <v>222</v>
      </c>
      <c r="G12" s="165" t="s">
        <v>197</v>
      </c>
      <c r="H12" s="165" t="s">
        <v>218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1139.5300000000002</v>
      </c>
      <c r="F15" s="43">
        <v>3514.8</v>
      </c>
      <c r="G15" s="45">
        <f t="shared" ref="G15:G30" si="0">(F15-E15)/E15</f>
        <v>2.0844295455143782</v>
      </c>
      <c r="H15" s="43">
        <v>2638.8</v>
      </c>
      <c r="I15" s="45">
        <f>(F15-H15)/H15</f>
        <v>0.33196907685311505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1107.6888888888889</v>
      </c>
      <c r="F16" s="47">
        <v>1674</v>
      </c>
      <c r="G16" s="48">
        <f t="shared" si="0"/>
        <v>0.51125466436624811</v>
      </c>
      <c r="H16" s="47">
        <v>1629.8</v>
      </c>
      <c r="I16" s="44">
        <f t="shared" ref="I16:I30" si="1">(F16-H16)/H16</f>
        <v>2.7119892011289757E-2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1090.3200000000002</v>
      </c>
      <c r="F17" s="47">
        <v>1560.8888888888889</v>
      </c>
      <c r="G17" s="48">
        <f t="shared" si="0"/>
        <v>0.43158787226583817</v>
      </c>
      <c r="H17" s="47">
        <v>1477.5555555555557</v>
      </c>
      <c r="I17" s="44">
        <f>(F17-H17)/H17</f>
        <v>5.6399458565197721E-2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684.50009999999997</v>
      </c>
      <c r="F18" s="47">
        <v>843.5</v>
      </c>
      <c r="G18" s="48">
        <f t="shared" si="0"/>
        <v>0.232286160367252</v>
      </c>
      <c r="H18" s="47">
        <v>709.5</v>
      </c>
      <c r="I18" s="44">
        <f t="shared" si="1"/>
        <v>0.18886539816772374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2175.4799333333331</v>
      </c>
      <c r="F19" s="47">
        <v>3264.8</v>
      </c>
      <c r="G19" s="48">
        <f>(F19-E19)/E19</f>
        <v>0.50072632248902404</v>
      </c>
      <c r="H19" s="47">
        <v>3298.8</v>
      </c>
      <c r="I19" s="44">
        <f>(F19-H19)/H19</f>
        <v>-1.0306778222383897E-2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1151.73</v>
      </c>
      <c r="F20" s="47">
        <v>1524</v>
      </c>
      <c r="G20" s="48">
        <f t="shared" si="0"/>
        <v>0.32322679794743558</v>
      </c>
      <c r="H20" s="47">
        <v>1384.8</v>
      </c>
      <c r="I20" s="44">
        <f t="shared" si="1"/>
        <v>0.10051993067590992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1382.9599999999998</v>
      </c>
      <c r="F21" s="47">
        <v>1522.2222222222222</v>
      </c>
      <c r="G21" s="48">
        <f t="shared" si="0"/>
        <v>0.10069866245026782</v>
      </c>
      <c r="H21" s="47">
        <v>1424.8</v>
      </c>
      <c r="I21" s="44">
        <f t="shared" si="1"/>
        <v>6.8376068376068369E-2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370.07989999999995</v>
      </c>
      <c r="F22" s="47">
        <v>404.5</v>
      </c>
      <c r="G22" s="48">
        <f t="shared" si="0"/>
        <v>9.3007212766756719E-2</v>
      </c>
      <c r="H22" s="47">
        <v>407.5</v>
      </c>
      <c r="I22" s="44">
        <f t="shared" si="1"/>
        <v>-7.3619631901840491E-3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493.931625</v>
      </c>
      <c r="F23" s="47">
        <v>489.8</v>
      </c>
      <c r="G23" s="48">
        <f t="shared" si="0"/>
        <v>-8.3647711360858613E-3</v>
      </c>
      <c r="H23" s="47">
        <v>492.8</v>
      </c>
      <c r="I23" s="44">
        <f t="shared" si="1"/>
        <v>-6.087662337662338E-3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475.71489999999994</v>
      </c>
      <c r="F24" s="47">
        <v>477.5</v>
      </c>
      <c r="G24" s="48">
        <f t="shared" si="0"/>
        <v>3.7524576169467405E-3</v>
      </c>
      <c r="H24" s="47">
        <v>435.3</v>
      </c>
      <c r="I24" s="44">
        <f t="shared" si="1"/>
        <v>9.6944635883298852E-2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511.38330000000002</v>
      </c>
      <c r="F25" s="47">
        <v>492.3</v>
      </c>
      <c r="G25" s="48">
        <f t="shared" si="0"/>
        <v>-3.7317018369586979E-2</v>
      </c>
      <c r="H25" s="47">
        <v>500.3</v>
      </c>
      <c r="I25" s="44">
        <f t="shared" si="1"/>
        <v>-1.5990405756546072E-2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1181.8534</v>
      </c>
      <c r="F26" s="47">
        <v>1498.8</v>
      </c>
      <c r="G26" s="48">
        <f t="shared" si="0"/>
        <v>0.26817759292311549</v>
      </c>
      <c r="H26" s="47">
        <v>1418.8</v>
      </c>
      <c r="I26" s="44">
        <f t="shared" si="1"/>
        <v>5.6385678037778407E-2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505.22989999999999</v>
      </c>
      <c r="F27" s="47">
        <v>494.3</v>
      </c>
      <c r="G27" s="48">
        <f t="shared" si="0"/>
        <v>-2.1633517731234782E-2</v>
      </c>
      <c r="H27" s="47">
        <v>442.3</v>
      </c>
      <c r="I27" s="44">
        <f t="shared" si="1"/>
        <v>0.11756726203933981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938.45</v>
      </c>
      <c r="F28" s="47">
        <v>1162.3</v>
      </c>
      <c r="G28" s="48">
        <f t="shared" si="0"/>
        <v>0.2385316212904256</v>
      </c>
      <c r="H28" s="47">
        <v>1187.3</v>
      </c>
      <c r="I28" s="44">
        <f t="shared" si="1"/>
        <v>-2.1056177882590753E-2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1396.1888888888889</v>
      </c>
      <c r="F29" s="47">
        <v>3137.5</v>
      </c>
      <c r="G29" s="48">
        <f t="shared" si="0"/>
        <v>1.2471887757944244</v>
      </c>
      <c r="H29" s="47">
        <v>2961.0444444444447</v>
      </c>
      <c r="I29" s="44">
        <f t="shared" si="1"/>
        <v>5.9592336037584244E-2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1041.0766000000001</v>
      </c>
      <c r="F30" s="50">
        <v>1950</v>
      </c>
      <c r="G30" s="51">
        <f t="shared" si="0"/>
        <v>0.87306102163856125</v>
      </c>
      <c r="H30" s="50">
        <v>1673</v>
      </c>
      <c r="I30" s="56">
        <f t="shared" si="1"/>
        <v>0.16557083084279736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2233.2535714285714</v>
      </c>
      <c r="F32" s="43">
        <v>4790</v>
      </c>
      <c r="G32" s="45">
        <f>(F32-E32)/E32</f>
        <v>1.1448527212858881</v>
      </c>
      <c r="H32" s="43">
        <v>4042.5714285714284</v>
      </c>
      <c r="I32" s="44">
        <f>(F32-H32)/H32</f>
        <v>0.18488939147642947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2253.1233333333334</v>
      </c>
      <c r="F33" s="47">
        <v>4431</v>
      </c>
      <c r="G33" s="48">
        <f>(F33-E33)/E33</f>
        <v>0.96660339647038096</v>
      </c>
      <c r="H33" s="47">
        <v>4971.1428571428569</v>
      </c>
      <c r="I33" s="44">
        <f>(F33-H33)/H33</f>
        <v>-0.10865566986608421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1810.5616666666665</v>
      </c>
      <c r="F34" s="47">
        <v>3700</v>
      </c>
      <c r="G34" s="48">
        <f>(F34-E34)/E34</f>
        <v>1.0435647501650043</v>
      </c>
      <c r="H34" s="47">
        <v>3631.6666666666665</v>
      </c>
      <c r="I34" s="44">
        <f>(F34-H34)/H34</f>
        <v>1.8815970628728817E-2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1451.9333333333334</v>
      </c>
      <c r="F35" s="47">
        <v>2590</v>
      </c>
      <c r="G35" s="48">
        <f>(F35-E35)/E35</f>
        <v>0.78382845860691486</v>
      </c>
      <c r="H35" s="47">
        <v>2406.6666666666665</v>
      </c>
      <c r="I35" s="44">
        <f>(F35-H35)/H35</f>
        <v>7.617728531855962E-2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1391.4831999999999</v>
      </c>
      <c r="F36" s="50">
        <v>3787.8</v>
      </c>
      <c r="G36" s="51">
        <f>(F36-E36)/E36</f>
        <v>1.722131320018812</v>
      </c>
      <c r="H36" s="50">
        <v>3590</v>
      </c>
      <c r="I36" s="56">
        <f>(F36-H36)/H36</f>
        <v>5.5097493036211753E-2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26433.264444444445</v>
      </c>
      <c r="F38" s="43">
        <v>75109.777777777781</v>
      </c>
      <c r="G38" s="45">
        <f t="shared" ref="G38:G43" si="2">(F38-E38)/E38</f>
        <v>1.8414870185874381</v>
      </c>
      <c r="H38" s="43">
        <v>67943.111111111109</v>
      </c>
      <c r="I38" s="44">
        <f t="shared" ref="I38:I43" si="3">(F38-H38)/H38</f>
        <v>0.10548040190486166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15471.404511111112</v>
      </c>
      <c r="F39" s="57">
        <v>52999.75</v>
      </c>
      <c r="G39" s="48">
        <f t="shared" si="2"/>
        <v>2.4256586053281151</v>
      </c>
      <c r="H39" s="57">
        <v>48249.75</v>
      </c>
      <c r="I39" s="44">
        <f>(F39-H39)/H39</f>
        <v>9.8446105938372733E-2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10909.5</v>
      </c>
      <c r="F40" s="57">
        <v>42736</v>
      </c>
      <c r="G40" s="48">
        <f t="shared" si="2"/>
        <v>2.9173197671753974</v>
      </c>
      <c r="H40" s="57">
        <v>44028.5</v>
      </c>
      <c r="I40" s="44">
        <f t="shared" si="3"/>
        <v>-2.9355985327685477E-2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5823.713333333334</v>
      </c>
      <c r="F41" s="47">
        <v>6900</v>
      </c>
      <c r="G41" s="48">
        <f t="shared" si="2"/>
        <v>0.18481106556297971</v>
      </c>
      <c r="H41" s="47">
        <v>6900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19000</v>
      </c>
      <c r="G42" s="48">
        <f t="shared" si="2"/>
        <v>0.90457097032878908</v>
      </c>
      <c r="H42" s="47">
        <v>19000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12540.666666666666</v>
      </c>
      <c r="F43" s="50">
        <v>21040</v>
      </c>
      <c r="G43" s="51">
        <f t="shared" si="2"/>
        <v>0.67774174685024724</v>
      </c>
      <c r="H43" s="50">
        <v>20450</v>
      </c>
      <c r="I43" s="59">
        <f t="shared" si="3"/>
        <v>2.8850855745721271E-2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5943.6666666666661</v>
      </c>
      <c r="F45" s="43">
        <v>14801.3</v>
      </c>
      <c r="G45" s="45">
        <f t="shared" ref="G45:G50" si="4">(F45-E45)/E45</f>
        <v>1.4902641467107847</v>
      </c>
      <c r="H45" s="43">
        <v>12964.3</v>
      </c>
      <c r="I45" s="44">
        <f t="shared" ref="I45:I50" si="5">(F45-H45)/H45</f>
        <v>0.14169681355723024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6033.1111111111113</v>
      </c>
      <c r="F46" s="47">
        <v>8767.7777777777774</v>
      </c>
      <c r="G46" s="48">
        <f t="shared" si="4"/>
        <v>0.4532763637703045</v>
      </c>
      <c r="H46" s="47">
        <v>7805.333333333333</v>
      </c>
      <c r="I46" s="87">
        <f t="shared" si="5"/>
        <v>0.12330600159435143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19041.5</v>
      </c>
      <c r="F47" s="47">
        <v>28974.666666666668</v>
      </c>
      <c r="G47" s="48">
        <f t="shared" si="4"/>
        <v>0.5216588329000692</v>
      </c>
      <c r="H47" s="47">
        <v>28103.833333333332</v>
      </c>
      <c r="I47" s="87">
        <f t="shared" si="5"/>
        <v>3.0986283010028377E-2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19259.017500000002</v>
      </c>
      <c r="F48" s="47">
        <v>46593</v>
      </c>
      <c r="G48" s="48">
        <f t="shared" si="4"/>
        <v>1.419282292048387</v>
      </c>
      <c r="H48" s="47">
        <v>38280.716</v>
      </c>
      <c r="I48" s="87">
        <f t="shared" si="5"/>
        <v>0.2171402436673337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2261.2666666666669</v>
      </c>
      <c r="F49" s="47">
        <v>4273.6000000000004</v>
      </c>
      <c r="G49" s="48">
        <f t="shared" si="4"/>
        <v>0.8899142073763967</v>
      </c>
      <c r="H49" s="47">
        <v>4150.6000000000004</v>
      </c>
      <c r="I49" s="44">
        <f t="shared" si="5"/>
        <v>2.9634269744133374E-2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27853</v>
      </c>
      <c r="F50" s="50">
        <v>55317.166666666664</v>
      </c>
      <c r="G50" s="56">
        <f t="shared" si="4"/>
        <v>0.98603980421019866</v>
      </c>
      <c r="H50" s="50">
        <v>55317.166666666664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7340</v>
      </c>
      <c r="G52" s="45">
        <f t="shared" ref="G52:G60" si="6">(F52-E52)/E52</f>
        <v>0.95733333333333337</v>
      </c>
      <c r="H52" s="66">
        <v>6500</v>
      </c>
      <c r="I52" s="124">
        <f t="shared" ref="I52:I60" si="7">(F52-H52)/H52</f>
        <v>0.12923076923076923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3559.15</v>
      </c>
      <c r="F53" s="70">
        <v>14482.5</v>
      </c>
      <c r="G53" s="48">
        <f t="shared" si="6"/>
        <v>3.0690895298034642</v>
      </c>
      <c r="H53" s="70">
        <v>11683.571428571429</v>
      </c>
      <c r="I53" s="87">
        <f t="shared" si="7"/>
        <v>0.23956104420125932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2902.4</v>
      </c>
      <c r="F54" s="70">
        <v>7543.333333333333</v>
      </c>
      <c r="G54" s="48">
        <f t="shared" si="6"/>
        <v>1.5989985299522231</v>
      </c>
      <c r="H54" s="70">
        <v>6805.833333333333</v>
      </c>
      <c r="I54" s="87">
        <f t="shared" si="7"/>
        <v>0.10836292396228726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4710</v>
      </c>
      <c r="F55" s="70">
        <v>6674.6</v>
      </c>
      <c r="G55" s="48">
        <f t="shared" si="6"/>
        <v>0.41711252653927822</v>
      </c>
      <c r="H55" s="70">
        <v>7138.25</v>
      </c>
      <c r="I55" s="87">
        <f t="shared" si="7"/>
        <v>-6.4952894617027926E-2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2028.7333333333331</v>
      </c>
      <c r="F56" s="104">
        <v>4852.1428571428569</v>
      </c>
      <c r="G56" s="55">
        <f t="shared" si="6"/>
        <v>1.3917105207565594</v>
      </c>
      <c r="H56" s="104">
        <v>5123.5714285714284</v>
      </c>
      <c r="I56" s="88">
        <f t="shared" si="7"/>
        <v>-5.2976439425623897E-2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4410.9972222222223</v>
      </c>
      <c r="F57" s="50">
        <v>13886.625</v>
      </c>
      <c r="G57" s="51">
        <f t="shared" si="6"/>
        <v>2.1481826671847322</v>
      </c>
      <c r="H57" s="50">
        <v>10655.333333333334</v>
      </c>
      <c r="I57" s="125">
        <f t="shared" si="7"/>
        <v>0.30325580304073069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4460.5249999999996</v>
      </c>
      <c r="F58" s="68">
        <v>11580.714285714286</v>
      </c>
      <c r="G58" s="44">
        <f t="shared" si="6"/>
        <v>1.5962670954011662</v>
      </c>
      <c r="H58" s="68">
        <v>10881.666666666666</v>
      </c>
      <c r="I58" s="44">
        <f t="shared" si="7"/>
        <v>6.4240859462179833E-2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4820.5</v>
      </c>
      <c r="F59" s="70">
        <v>15700.625</v>
      </c>
      <c r="G59" s="48">
        <f t="shared" si="6"/>
        <v>2.2570532102478995</v>
      </c>
      <c r="H59" s="70">
        <v>13463.888888888889</v>
      </c>
      <c r="I59" s="44">
        <f t="shared" si="7"/>
        <v>0.16612853311326595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21488.75</v>
      </c>
      <c r="F60" s="73">
        <v>58203.333333333336</v>
      </c>
      <c r="G60" s="51">
        <f t="shared" si="6"/>
        <v>1.708549046981948</v>
      </c>
      <c r="H60" s="73">
        <v>58203.333333333336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6405.5</v>
      </c>
      <c r="F62" s="54">
        <v>29327.571428571428</v>
      </c>
      <c r="G62" s="45">
        <f t="shared" ref="G62:G67" si="8">(F62-E62)/E62</f>
        <v>3.5784983886615294</v>
      </c>
      <c r="H62" s="54">
        <v>19398.8</v>
      </c>
      <c r="I62" s="44">
        <f t="shared" ref="I62:I67" si="9">(F62-H62)/H62</f>
        <v>0.51182400089548985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46526.857142857145</v>
      </c>
      <c r="F63" s="46">
        <v>80144.666666666672</v>
      </c>
      <c r="G63" s="48">
        <f t="shared" si="8"/>
        <v>0.72254632245175343</v>
      </c>
      <c r="H63" s="46">
        <v>60242.166666666664</v>
      </c>
      <c r="I63" s="44">
        <f t="shared" si="9"/>
        <v>0.33037490351442661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10619.842857142858</v>
      </c>
      <c r="F64" s="46">
        <v>35659.714285714283</v>
      </c>
      <c r="G64" s="48">
        <f t="shared" si="8"/>
        <v>2.3578382246710667</v>
      </c>
      <c r="H64" s="46">
        <v>28782.25</v>
      </c>
      <c r="I64" s="87">
        <f t="shared" si="9"/>
        <v>0.23894811162137369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7518.6</v>
      </c>
      <c r="F65" s="46">
        <v>15875</v>
      </c>
      <c r="G65" s="48">
        <f t="shared" si="8"/>
        <v>1.1114303194743702</v>
      </c>
      <c r="H65" s="46">
        <v>15442.777777777777</v>
      </c>
      <c r="I65" s="87">
        <f t="shared" si="9"/>
        <v>2.7988631866748236E-2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3726.46</v>
      </c>
      <c r="F66" s="46">
        <v>10988</v>
      </c>
      <c r="G66" s="48">
        <f t="shared" si="8"/>
        <v>1.9486429479989051</v>
      </c>
      <c r="H66" s="46">
        <v>9825</v>
      </c>
      <c r="I66" s="87">
        <f t="shared" si="9"/>
        <v>0.11837150127226463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3003.6</v>
      </c>
      <c r="F67" s="58">
        <v>9447</v>
      </c>
      <c r="G67" s="51">
        <f t="shared" si="8"/>
        <v>2.1452257291250501</v>
      </c>
      <c r="H67" s="58">
        <v>8536.25</v>
      </c>
      <c r="I67" s="88">
        <f t="shared" si="9"/>
        <v>0.10669204861619563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3863.6444444444446</v>
      </c>
      <c r="F69" s="43">
        <v>10237.166666666666</v>
      </c>
      <c r="G69" s="45">
        <f>(F69-E69)/E69</f>
        <v>1.6496140661666587</v>
      </c>
      <c r="H69" s="43">
        <v>8366.4285714285706</v>
      </c>
      <c r="I69" s="44">
        <f>(F69-H69)/H69</f>
        <v>0.22360055778479757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2778.75</v>
      </c>
      <c r="F70" s="47">
        <v>7447.1428571428569</v>
      </c>
      <c r="G70" s="48">
        <f>(F70-E70)/E70</f>
        <v>1.680033416875522</v>
      </c>
      <c r="H70" s="47">
        <v>6317.1428571428569</v>
      </c>
      <c r="I70" s="44">
        <f>(F70-H70)/H70</f>
        <v>0.17887833559475352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1324</v>
      </c>
      <c r="F71" s="47">
        <v>2192.5</v>
      </c>
      <c r="G71" s="48">
        <f>(F71-E71)/E71</f>
        <v>0.6559667673716012</v>
      </c>
      <c r="H71" s="47">
        <v>2033.3333333333333</v>
      </c>
      <c r="I71" s="44">
        <f>(F71-H71)/H71</f>
        <v>7.8278688524590204E-2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2250.8333333333335</v>
      </c>
      <c r="F72" s="47">
        <v>6334.2857142857147</v>
      </c>
      <c r="G72" s="48">
        <f>(F72-E72)/E72</f>
        <v>1.8141958004971703</v>
      </c>
      <c r="H72" s="47">
        <v>5122.5</v>
      </c>
      <c r="I72" s="44">
        <f>(F72-H72)/H72</f>
        <v>0.23656138883078862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1554.2</v>
      </c>
      <c r="F73" s="50">
        <v>4561.875</v>
      </c>
      <c r="G73" s="48">
        <f>(F73-E73)/E73</f>
        <v>1.9351917385149917</v>
      </c>
      <c r="H73" s="50">
        <v>4165.625</v>
      </c>
      <c r="I73" s="59">
        <f>(F73-H73)/H73</f>
        <v>9.5123780945236311E-2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3321.6666666666665</v>
      </c>
      <c r="G75" s="44">
        <f t="shared" ref="G75:G81" si="10">(F75-E75)/E75</f>
        <v>1.2777142857142858</v>
      </c>
      <c r="H75" s="43">
        <v>3321.6666666666665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1182</v>
      </c>
      <c r="F76" s="32">
        <v>2858.3333333333335</v>
      </c>
      <c r="G76" s="48">
        <f t="shared" si="10"/>
        <v>1.4182177100958828</v>
      </c>
      <c r="H76" s="32">
        <v>3122.5</v>
      </c>
      <c r="I76" s="44">
        <f t="shared" si="11"/>
        <v>-8.4601014144649003E-2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918.94047619047637</v>
      </c>
      <c r="F77" s="47">
        <v>2023.3333333333333</v>
      </c>
      <c r="G77" s="48">
        <f t="shared" si="10"/>
        <v>1.2018110919666796</v>
      </c>
      <c r="H77" s="47">
        <v>1718.6</v>
      </c>
      <c r="I77" s="44">
        <f t="shared" si="11"/>
        <v>0.17731486869157068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1509.0844444444442</v>
      </c>
      <c r="F78" s="47">
        <v>4827</v>
      </c>
      <c r="G78" s="48">
        <f t="shared" si="10"/>
        <v>2.198628160120633</v>
      </c>
      <c r="H78" s="47">
        <v>3306</v>
      </c>
      <c r="I78" s="44">
        <f t="shared" si="11"/>
        <v>0.46007259528130673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1919.9</v>
      </c>
      <c r="F79" s="61">
        <v>5350.5</v>
      </c>
      <c r="G79" s="48">
        <f t="shared" si="10"/>
        <v>1.7868638991614145</v>
      </c>
      <c r="H79" s="61">
        <v>4609.8</v>
      </c>
      <c r="I79" s="44">
        <f t="shared" si="11"/>
        <v>0.16067942210074185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9999</v>
      </c>
      <c r="G80" s="48">
        <f t="shared" si="10"/>
        <v>0.1235673084126151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3887.3</v>
      </c>
      <c r="F81" s="50">
        <v>9716.6666666666661</v>
      </c>
      <c r="G81" s="51">
        <f t="shared" si="10"/>
        <v>1.4995926907279258</v>
      </c>
      <c r="H81" s="50">
        <v>7781.666666666667</v>
      </c>
      <c r="I81" s="56">
        <f t="shared" si="11"/>
        <v>0.24866138359391721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7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223</v>
      </c>
      <c r="F12" s="173" t="s">
        <v>224</v>
      </c>
      <c r="G12" s="165" t="s">
        <v>197</v>
      </c>
      <c r="H12" s="173" t="s">
        <v>219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1139.5300000000002</v>
      </c>
      <c r="F15" s="83">
        <v>4099.8</v>
      </c>
      <c r="G15" s="44">
        <f>(F15-E15)/E15</f>
        <v>2.5977990926083554</v>
      </c>
      <c r="H15" s="83">
        <v>2591.6</v>
      </c>
      <c r="I15" s="126">
        <f>(F15-H15)/H15</f>
        <v>0.5819570921438495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1107.6888888888889</v>
      </c>
      <c r="F16" s="83">
        <v>1533.2</v>
      </c>
      <c r="G16" s="48">
        <f t="shared" ref="G16:G39" si="0">(F16-E16)/E16</f>
        <v>0.38414316093568196</v>
      </c>
      <c r="H16" s="83">
        <v>1716.6</v>
      </c>
      <c r="I16" s="48">
        <f>(F16-H16)/H16</f>
        <v>-0.106839100547594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1090.3200000000002</v>
      </c>
      <c r="F17" s="83">
        <v>1641.6</v>
      </c>
      <c r="G17" s="48">
        <f t="shared" si="0"/>
        <v>0.50561303103675959</v>
      </c>
      <c r="H17" s="83">
        <v>1808.2</v>
      </c>
      <c r="I17" s="48">
        <f t="shared" ref="I17:I29" si="1">(F17-H17)/H17</f>
        <v>-9.2135825682999745E-2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684.50009999999997</v>
      </c>
      <c r="F18" s="83">
        <v>933.2</v>
      </c>
      <c r="G18" s="48">
        <f t="shared" si="0"/>
        <v>0.36333069929427342</v>
      </c>
      <c r="H18" s="83">
        <v>896.6</v>
      </c>
      <c r="I18" s="48">
        <f t="shared" si="1"/>
        <v>4.0820878875752871E-2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2175.4799333333331</v>
      </c>
      <c r="F19" s="83">
        <v>2525</v>
      </c>
      <c r="G19" s="48">
        <f t="shared" si="0"/>
        <v>0.16066342939377162</v>
      </c>
      <c r="H19" s="83">
        <v>2349.866</v>
      </c>
      <c r="I19" s="48">
        <f t="shared" si="1"/>
        <v>7.4529356142009812E-2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1151.73</v>
      </c>
      <c r="F20" s="83">
        <v>1583.2</v>
      </c>
      <c r="G20" s="48">
        <f t="shared" si="0"/>
        <v>0.37462773393069559</v>
      </c>
      <c r="H20" s="83">
        <v>1616.6</v>
      </c>
      <c r="I20" s="48">
        <f t="shared" si="1"/>
        <v>-2.0660645799826714E-2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1382.9599999999998</v>
      </c>
      <c r="F21" s="83">
        <v>1524.8</v>
      </c>
      <c r="G21" s="48">
        <f t="shared" si="0"/>
        <v>0.1025626193093077</v>
      </c>
      <c r="H21" s="83">
        <v>1399.866</v>
      </c>
      <c r="I21" s="48">
        <f t="shared" si="1"/>
        <v>8.9247113652306698E-2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370.07989999999995</v>
      </c>
      <c r="F22" s="83">
        <v>386.6</v>
      </c>
      <c r="G22" s="48">
        <f t="shared" si="0"/>
        <v>4.4639279247535663E-2</v>
      </c>
      <c r="H22" s="83">
        <v>420</v>
      </c>
      <c r="I22" s="48">
        <f t="shared" si="1"/>
        <v>-7.9523809523809469E-2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493.931625</v>
      </c>
      <c r="F23" s="83">
        <v>500</v>
      </c>
      <c r="G23" s="48">
        <f t="shared" si="0"/>
        <v>1.2285860416408856E-2</v>
      </c>
      <c r="H23" s="83">
        <v>462.5</v>
      </c>
      <c r="I23" s="48">
        <f t="shared" si="1"/>
        <v>8.1081081081081086E-2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475.71489999999994</v>
      </c>
      <c r="F24" s="83">
        <v>415</v>
      </c>
      <c r="G24" s="48">
        <f t="shared" si="0"/>
        <v>-0.1276287541130201</v>
      </c>
      <c r="H24" s="83">
        <v>450</v>
      </c>
      <c r="I24" s="48">
        <f t="shared" si="1"/>
        <v>-7.7777777777777779E-2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511.38330000000002</v>
      </c>
      <c r="F25" s="83">
        <v>415</v>
      </c>
      <c r="G25" s="48">
        <f t="shared" si="0"/>
        <v>-0.18847565026077312</v>
      </c>
      <c r="H25" s="83">
        <v>480</v>
      </c>
      <c r="I25" s="48">
        <f t="shared" si="1"/>
        <v>-0.13541666666666666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1181.8534</v>
      </c>
      <c r="F26" s="83">
        <v>1536.6</v>
      </c>
      <c r="G26" s="48">
        <f t="shared" si="0"/>
        <v>0.30016125519459519</v>
      </c>
      <c r="H26" s="83">
        <v>1341</v>
      </c>
      <c r="I26" s="48">
        <f t="shared" si="1"/>
        <v>0.14586129753914981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505.22989999999999</v>
      </c>
      <c r="F27" s="83">
        <v>458.2</v>
      </c>
      <c r="G27" s="48">
        <f t="shared" si="0"/>
        <v>-9.3086137617745895E-2</v>
      </c>
      <c r="H27" s="83">
        <v>523.20000000000005</v>
      </c>
      <c r="I27" s="48">
        <f t="shared" si="1"/>
        <v>-0.1242354740061163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938.45</v>
      </c>
      <c r="F28" s="83">
        <v>1552</v>
      </c>
      <c r="G28" s="48">
        <f t="shared" si="0"/>
        <v>0.65379082529703225</v>
      </c>
      <c r="H28" s="83">
        <v>1437.5</v>
      </c>
      <c r="I28" s="48">
        <f t="shared" si="1"/>
        <v>7.9652173913043481E-2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1396.1888888888889</v>
      </c>
      <c r="F29" s="83">
        <v>2239.5</v>
      </c>
      <c r="G29" s="48">
        <f t="shared" si="0"/>
        <v>0.60400932697740672</v>
      </c>
      <c r="H29" s="83">
        <v>2218.75</v>
      </c>
      <c r="I29" s="48">
        <f t="shared" si="1"/>
        <v>9.3521126760563386E-3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1041.0766000000001</v>
      </c>
      <c r="F30" s="94">
        <v>1841.6</v>
      </c>
      <c r="G30" s="51">
        <f t="shared" si="0"/>
        <v>0.76893803971773045</v>
      </c>
      <c r="H30" s="94">
        <v>1743.2</v>
      </c>
      <c r="I30" s="51">
        <f>(F30-H30)/H30</f>
        <v>5.6447911886186246E-2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2233.2535714285714</v>
      </c>
      <c r="F32" s="83">
        <v>4166.666666666667</v>
      </c>
      <c r="G32" s="44">
        <f t="shared" si="0"/>
        <v>0.8657382753008771</v>
      </c>
      <c r="H32" s="83">
        <v>3983.3333333333335</v>
      </c>
      <c r="I32" s="45">
        <f>(F32-H32)/H32</f>
        <v>4.6025104602510497E-2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2253.1233333333334</v>
      </c>
      <c r="F33" s="83">
        <v>3749.6666666666665</v>
      </c>
      <c r="G33" s="48">
        <f t="shared" si="0"/>
        <v>0.6642083507782528</v>
      </c>
      <c r="H33" s="83">
        <v>4083.25</v>
      </c>
      <c r="I33" s="48">
        <f>(F33-H33)/H33</f>
        <v>-8.1695544807036918E-2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1810.5616666666665</v>
      </c>
      <c r="F34" s="83">
        <v>4305.333333333333</v>
      </c>
      <c r="G34" s="48">
        <f>(F34-E34)/E34</f>
        <v>1.3778993074892967</v>
      </c>
      <c r="H34" s="83">
        <v>3400</v>
      </c>
      <c r="I34" s="48">
        <f>(F34-H34)/H34</f>
        <v>0.26627450980392148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1451.9333333333334</v>
      </c>
      <c r="F35" s="83">
        <v>2458.3333333333335</v>
      </c>
      <c r="G35" s="48">
        <f t="shared" si="0"/>
        <v>0.69314477248725836</v>
      </c>
      <c r="H35" s="83">
        <v>2277.6666666666665</v>
      </c>
      <c r="I35" s="48">
        <f>(F35-H35)/H35</f>
        <v>7.9320942484999407E-2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1391.4831999999999</v>
      </c>
      <c r="F36" s="83">
        <v>3566.6</v>
      </c>
      <c r="G36" s="55">
        <f t="shared" si="0"/>
        <v>1.5631642552349896</v>
      </c>
      <c r="H36" s="83">
        <v>3158.3339999999998</v>
      </c>
      <c r="I36" s="48">
        <f>(F36-H36)/H36</f>
        <v>0.12926625239762485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26433.264444444445</v>
      </c>
      <c r="F38" s="84">
        <v>79333.2</v>
      </c>
      <c r="G38" s="45">
        <f t="shared" si="0"/>
        <v>2.0012638116164907</v>
      </c>
      <c r="H38" s="84">
        <v>63541.5</v>
      </c>
      <c r="I38" s="45">
        <f>(F38-H38)/H38</f>
        <v>0.24852576662496159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15471.404511111112</v>
      </c>
      <c r="F39" s="85">
        <v>52933.2</v>
      </c>
      <c r="G39" s="51">
        <f t="shared" si="0"/>
        <v>2.4213571212610279</v>
      </c>
      <c r="H39" s="85">
        <v>42866.6</v>
      </c>
      <c r="I39" s="51">
        <f>(F39-H39)/H39</f>
        <v>0.23483551296347271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222</v>
      </c>
      <c r="E12" s="173" t="s">
        <v>224</v>
      </c>
      <c r="F12" s="180" t="s">
        <v>186</v>
      </c>
      <c r="G12" s="165" t="s">
        <v>223</v>
      </c>
      <c r="H12" s="182" t="s">
        <v>225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3514.8</v>
      </c>
      <c r="E15" s="83">
        <v>4099.8</v>
      </c>
      <c r="F15" s="67">
        <f t="shared" ref="F15:F30" si="0">D15-E15</f>
        <v>-585</v>
      </c>
      <c r="G15" s="42">
        <v>1139.5300000000002</v>
      </c>
      <c r="H15" s="66">
        <f>AVERAGE(D15:E15)</f>
        <v>3807.3</v>
      </c>
      <c r="I15" s="69">
        <f>(H15-G15)/G15</f>
        <v>2.3411143190613668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1674</v>
      </c>
      <c r="E16" s="83">
        <v>1533.2</v>
      </c>
      <c r="F16" s="71">
        <f t="shared" si="0"/>
        <v>140.79999999999995</v>
      </c>
      <c r="G16" s="46">
        <v>1107.6888888888889</v>
      </c>
      <c r="H16" s="68">
        <f t="shared" ref="H16:H30" si="1">AVERAGE(D16:E16)</f>
        <v>1603.6</v>
      </c>
      <c r="I16" s="72">
        <f t="shared" ref="I16:I39" si="2">(H16-G16)/G16</f>
        <v>0.4476989126509649</v>
      </c>
    </row>
    <row r="17" spans="1:9" ht="16.5" x14ac:dyDescent="0.3">
      <c r="A17" s="37"/>
      <c r="B17" s="34" t="s">
        <v>6</v>
      </c>
      <c r="C17" s="15" t="s">
        <v>165</v>
      </c>
      <c r="D17" s="47">
        <v>1560.8888888888889</v>
      </c>
      <c r="E17" s="83">
        <v>1641.6</v>
      </c>
      <c r="F17" s="71">
        <f t="shared" si="0"/>
        <v>-80.711111111110995</v>
      </c>
      <c r="G17" s="46">
        <v>1090.3200000000002</v>
      </c>
      <c r="H17" s="68">
        <f t="shared" si="1"/>
        <v>1601.2444444444445</v>
      </c>
      <c r="I17" s="72">
        <f t="shared" si="2"/>
        <v>0.46860045165129899</v>
      </c>
    </row>
    <row r="18" spans="1:9" ht="16.5" x14ac:dyDescent="0.3">
      <c r="A18" s="37"/>
      <c r="B18" s="34" t="s">
        <v>7</v>
      </c>
      <c r="C18" s="15" t="s">
        <v>166</v>
      </c>
      <c r="D18" s="47">
        <v>843.5</v>
      </c>
      <c r="E18" s="83">
        <v>933.2</v>
      </c>
      <c r="F18" s="71">
        <f t="shared" si="0"/>
        <v>-89.700000000000045</v>
      </c>
      <c r="G18" s="46">
        <v>684.50009999999997</v>
      </c>
      <c r="H18" s="68">
        <f t="shared" si="1"/>
        <v>888.35</v>
      </c>
      <c r="I18" s="72">
        <f t="shared" si="2"/>
        <v>0.29780842983076272</v>
      </c>
    </row>
    <row r="19" spans="1:9" ht="16.5" x14ac:dyDescent="0.3">
      <c r="A19" s="37"/>
      <c r="B19" s="34" t="s">
        <v>8</v>
      </c>
      <c r="C19" s="15" t="s">
        <v>167</v>
      </c>
      <c r="D19" s="47">
        <v>3264.8</v>
      </c>
      <c r="E19" s="83">
        <v>2525</v>
      </c>
      <c r="F19" s="71">
        <f t="shared" si="0"/>
        <v>739.80000000000018</v>
      </c>
      <c r="G19" s="46">
        <v>2175.4799333333331</v>
      </c>
      <c r="H19" s="68">
        <f t="shared" si="1"/>
        <v>2894.9</v>
      </c>
      <c r="I19" s="72">
        <f t="shared" si="2"/>
        <v>0.33069487594139785</v>
      </c>
    </row>
    <row r="20" spans="1:9" ht="16.5" x14ac:dyDescent="0.3">
      <c r="A20" s="37"/>
      <c r="B20" s="34" t="s">
        <v>9</v>
      </c>
      <c r="C20" s="15" t="s">
        <v>168</v>
      </c>
      <c r="D20" s="47">
        <v>1524</v>
      </c>
      <c r="E20" s="83">
        <v>1583.2</v>
      </c>
      <c r="F20" s="71">
        <f t="shared" si="0"/>
        <v>-59.200000000000045</v>
      </c>
      <c r="G20" s="46">
        <v>1151.73</v>
      </c>
      <c r="H20" s="68">
        <f t="shared" si="1"/>
        <v>1553.6</v>
      </c>
      <c r="I20" s="72">
        <f t="shared" si="2"/>
        <v>0.34892726593906548</v>
      </c>
    </row>
    <row r="21" spans="1:9" ht="16.5" x14ac:dyDescent="0.3">
      <c r="A21" s="37"/>
      <c r="B21" s="34" t="s">
        <v>10</v>
      </c>
      <c r="C21" s="15" t="s">
        <v>169</v>
      </c>
      <c r="D21" s="47">
        <v>1522.2222222222222</v>
      </c>
      <c r="E21" s="83">
        <v>1524.8</v>
      </c>
      <c r="F21" s="71">
        <f t="shared" si="0"/>
        <v>-2.5777777777777828</v>
      </c>
      <c r="G21" s="46">
        <v>1382.9599999999998</v>
      </c>
      <c r="H21" s="68">
        <f t="shared" si="1"/>
        <v>1523.5111111111109</v>
      </c>
      <c r="I21" s="72">
        <f t="shared" si="2"/>
        <v>0.10163064087978767</v>
      </c>
    </row>
    <row r="22" spans="1:9" ht="16.5" x14ac:dyDescent="0.3">
      <c r="A22" s="37"/>
      <c r="B22" s="34" t="s">
        <v>11</v>
      </c>
      <c r="C22" s="15" t="s">
        <v>170</v>
      </c>
      <c r="D22" s="47">
        <v>404.5</v>
      </c>
      <c r="E22" s="83">
        <v>386.6</v>
      </c>
      <c r="F22" s="71">
        <f t="shared" si="0"/>
        <v>17.899999999999977</v>
      </c>
      <c r="G22" s="46">
        <v>370.07989999999995</v>
      </c>
      <c r="H22" s="68">
        <f t="shared" si="1"/>
        <v>395.55</v>
      </c>
      <c r="I22" s="72">
        <f t="shared" si="2"/>
        <v>6.8823246007146191E-2</v>
      </c>
    </row>
    <row r="23" spans="1:9" ht="16.5" x14ac:dyDescent="0.3">
      <c r="A23" s="37"/>
      <c r="B23" s="34" t="s">
        <v>12</v>
      </c>
      <c r="C23" s="15" t="s">
        <v>171</v>
      </c>
      <c r="D23" s="47">
        <v>489.8</v>
      </c>
      <c r="E23" s="83">
        <v>500</v>
      </c>
      <c r="F23" s="71">
        <f t="shared" si="0"/>
        <v>-10.199999999999989</v>
      </c>
      <c r="G23" s="46">
        <v>493.931625</v>
      </c>
      <c r="H23" s="68">
        <f t="shared" si="1"/>
        <v>494.9</v>
      </c>
      <c r="I23" s="72">
        <f t="shared" si="2"/>
        <v>1.9605446401614402E-3</v>
      </c>
    </row>
    <row r="24" spans="1:9" ht="16.5" x14ac:dyDescent="0.3">
      <c r="A24" s="37"/>
      <c r="B24" s="34" t="s">
        <v>13</v>
      </c>
      <c r="C24" s="15" t="s">
        <v>172</v>
      </c>
      <c r="D24" s="47">
        <v>477.5</v>
      </c>
      <c r="E24" s="83">
        <v>415</v>
      </c>
      <c r="F24" s="71">
        <f t="shared" si="0"/>
        <v>62.5</v>
      </c>
      <c r="G24" s="46">
        <v>475.71489999999994</v>
      </c>
      <c r="H24" s="68">
        <f t="shared" si="1"/>
        <v>446.25</v>
      </c>
      <c r="I24" s="72">
        <f t="shared" si="2"/>
        <v>-6.1938148248036687E-2</v>
      </c>
    </row>
    <row r="25" spans="1:9" ht="16.5" x14ac:dyDescent="0.3">
      <c r="A25" s="37"/>
      <c r="B25" s="34" t="s">
        <v>14</v>
      </c>
      <c r="C25" s="15" t="s">
        <v>173</v>
      </c>
      <c r="D25" s="47">
        <v>492.3</v>
      </c>
      <c r="E25" s="83">
        <v>415</v>
      </c>
      <c r="F25" s="71">
        <f t="shared" si="0"/>
        <v>77.300000000000011</v>
      </c>
      <c r="G25" s="46">
        <v>511.38330000000002</v>
      </c>
      <c r="H25" s="68">
        <f t="shared" si="1"/>
        <v>453.65</v>
      </c>
      <c r="I25" s="72">
        <f t="shared" si="2"/>
        <v>-0.11289633431518011</v>
      </c>
    </row>
    <row r="26" spans="1:9" ht="16.5" x14ac:dyDescent="0.3">
      <c r="A26" s="37"/>
      <c r="B26" s="34" t="s">
        <v>15</v>
      </c>
      <c r="C26" s="15" t="s">
        <v>174</v>
      </c>
      <c r="D26" s="47">
        <v>1498.8</v>
      </c>
      <c r="E26" s="83">
        <v>1536.6</v>
      </c>
      <c r="F26" s="71">
        <f t="shared" si="0"/>
        <v>-37.799999999999955</v>
      </c>
      <c r="G26" s="46">
        <v>1181.8534</v>
      </c>
      <c r="H26" s="68">
        <f t="shared" si="1"/>
        <v>1517.6999999999998</v>
      </c>
      <c r="I26" s="72">
        <f t="shared" si="2"/>
        <v>0.28416942405885526</v>
      </c>
    </row>
    <row r="27" spans="1:9" ht="16.5" x14ac:dyDescent="0.3">
      <c r="A27" s="37"/>
      <c r="B27" s="34" t="s">
        <v>16</v>
      </c>
      <c r="C27" s="15" t="s">
        <v>175</v>
      </c>
      <c r="D27" s="47">
        <v>494.3</v>
      </c>
      <c r="E27" s="83">
        <v>458.2</v>
      </c>
      <c r="F27" s="71">
        <f t="shared" si="0"/>
        <v>36.100000000000023</v>
      </c>
      <c r="G27" s="46">
        <v>505.22989999999999</v>
      </c>
      <c r="H27" s="68">
        <f t="shared" si="1"/>
        <v>476.25</v>
      </c>
      <c r="I27" s="72">
        <f t="shared" si="2"/>
        <v>-5.7359827674490341E-2</v>
      </c>
    </row>
    <row r="28" spans="1:9" ht="16.5" x14ac:dyDescent="0.3">
      <c r="A28" s="37"/>
      <c r="B28" s="34" t="s">
        <v>17</v>
      </c>
      <c r="C28" s="15" t="s">
        <v>176</v>
      </c>
      <c r="D28" s="47">
        <v>1162.3</v>
      </c>
      <c r="E28" s="83">
        <v>1552</v>
      </c>
      <c r="F28" s="71">
        <f t="shared" si="0"/>
        <v>-389.70000000000005</v>
      </c>
      <c r="G28" s="46">
        <v>938.45</v>
      </c>
      <c r="H28" s="68">
        <f t="shared" si="1"/>
        <v>1357.15</v>
      </c>
      <c r="I28" s="72">
        <f t="shared" si="2"/>
        <v>0.44616122329372904</v>
      </c>
    </row>
    <row r="29" spans="1:9" ht="16.5" x14ac:dyDescent="0.3">
      <c r="A29" s="37"/>
      <c r="B29" s="34" t="s">
        <v>18</v>
      </c>
      <c r="C29" s="15" t="s">
        <v>177</v>
      </c>
      <c r="D29" s="47">
        <v>3137.5</v>
      </c>
      <c r="E29" s="83">
        <v>2239.5</v>
      </c>
      <c r="F29" s="71">
        <f t="shared" si="0"/>
        <v>898</v>
      </c>
      <c r="G29" s="46">
        <v>1396.1888888888889</v>
      </c>
      <c r="H29" s="68">
        <f t="shared" si="1"/>
        <v>2688.5</v>
      </c>
      <c r="I29" s="72">
        <f t="shared" si="2"/>
        <v>0.92559905138591569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1950</v>
      </c>
      <c r="E30" s="94">
        <v>1841.6</v>
      </c>
      <c r="F30" s="74">
        <f t="shared" si="0"/>
        <v>108.40000000000009</v>
      </c>
      <c r="G30" s="49">
        <v>1041.0766000000001</v>
      </c>
      <c r="H30" s="106">
        <f t="shared" si="1"/>
        <v>1895.8</v>
      </c>
      <c r="I30" s="75">
        <f t="shared" si="2"/>
        <v>0.82099953067814579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4790</v>
      </c>
      <c r="E32" s="83">
        <v>4166.666666666667</v>
      </c>
      <c r="F32" s="67">
        <f>D32-E32</f>
        <v>623.33333333333303</v>
      </c>
      <c r="G32" s="54">
        <v>2233.2535714285714</v>
      </c>
      <c r="H32" s="68">
        <f>AVERAGE(D32:E32)</f>
        <v>4478.3333333333339</v>
      </c>
      <c r="I32" s="78">
        <f t="shared" si="2"/>
        <v>1.0052954982933828</v>
      </c>
    </row>
    <row r="33" spans="1:9" ht="16.5" x14ac:dyDescent="0.3">
      <c r="A33" s="37"/>
      <c r="B33" s="34" t="s">
        <v>27</v>
      </c>
      <c r="C33" s="15" t="s">
        <v>180</v>
      </c>
      <c r="D33" s="47">
        <v>4431</v>
      </c>
      <c r="E33" s="83">
        <v>3749.6666666666665</v>
      </c>
      <c r="F33" s="79">
        <f>D33-E33</f>
        <v>681.33333333333348</v>
      </c>
      <c r="G33" s="46">
        <v>2253.1233333333334</v>
      </c>
      <c r="H33" s="68">
        <f>AVERAGE(D33:E33)</f>
        <v>4090.333333333333</v>
      </c>
      <c r="I33" s="72">
        <f t="shared" si="2"/>
        <v>0.81540587362431682</v>
      </c>
    </row>
    <row r="34" spans="1:9" ht="16.5" x14ac:dyDescent="0.3">
      <c r="A34" s="37"/>
      <c r="B34" s="39" t="s">
        <v>28</v>
      </c>
      <c r="C34" s="15" t="s">
        <v>181</v>
      </c>
      <c r="D34" s="47">
        <v>3700</v>
      </c>
      <c r="E34" s="83">
        <v>4305.333333333333</v>
      </c>
      <c r="F34" s="71">
        <f>D34-E34</f>
        <v>-605.33333333333303</v>
      </c>
      <c r="G34" s="46">
        <v>1810.5616666666665</v>
      </c>
      <c r="H34" s="68">
        <f>AVERAGE(D34:E34)</f>
        <v>4002.6666666666665</v>
      </c>
      <c r="I34" s="72">
        <f t="shared" si="2"/>
        <v>1.2107320288271504</v>
      </c>
    </row>
    <row r="35" spans="1:9" ht="16.5" x14ac:dyDescent="0.3">
      <c r="A35" s="37"/>
      <c r="B35" s="34" t="s">
        <v>29</v>
      </c>
      <c r="C35" s="15" t="s">
        <v>182</v>
      </c>
      <c r="D35" s="47">
        <v>2590</v>
      </c>
      <c r="E35" s="83">
        <v>2458.3333333333335</v>
      </c>
      <c r="F35" s="79">
        <f>D35-E35</f>
        <v>131.66666666666652</v>
      </c>
      <c r="G35" s="46">
        <v>1451.9333333333334</v>
      </c>
      <c r="H35" s="68">
        <f>AVERAGE(D35:E35)</f>
        <v>2524.166666666667</v>
      </c>
      <c r="I35" s="72">
        <f t="shared" si="2"/>
        <v>0.73848661554708683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3787.8</v>
      </c>
      <c r="E36" s="83">
        <v>3566.6</v>
      </c>
      <c r="F36" s="71">
        <f>D36-E36</f>
        <v>221.20000000000027</v>
      </c>
      <c r="G36" s="49">
        <v>1391.4831999999999</v>
      </c>
      <c r="H36" s="68">
        <f>AVERAGE(D36:E36)</f>
        <v>3677.2</v>
      </c>
      <c r="I36" s="80">
        <f t="shared" si="2"/>
        <v>1.6426477876269008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75109.777777777781</v>
      </c>
      <c r="E38" s="84">
        <v>79333.2</v>
      </c>
      <c r="F38" s="67">
        <f>D38-E38</f>
        <v>-4223.4222222222161</v>
      </c>
      <c r="G38" s="46">
        <v>26433.264444444445</v>
      </c>
      <c r="H38" s="67">
        <f>AVERAGE(D38:E38)</f>
        <v>77221.488888888882</v>
      </c>
      <c r="I38" s="78">
        <f t="shared" si="2"/>
        <v>1.9213754151019642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52999.75</v>
      </c>
      <c r="E39" s="85">
        <v>52933.2</v>
      </c>
      <c r="F39" s="74">
        <f>D39-E39</f>
        <v>66.55000000000291</v>
      </c>
      <c r="G39" s="46">
        <v>15471.404511111112</v>
      </c>
      <c r="H39" s="81">
        <f>AVERAGE(D39:E39)</f>
        <v>52966.474999999999</v>
      </c>
      <c r="I39" s="75">
        <f t="shared" si="2"/>
        <v>2.4235078632945717</v>
      </c>
    </row>
    <row r="40" spans="1:9" ht="15.75" customHeight="1" thickBot="1" x14ac:dyDescent="0.25">
      <c r="A40" s="175"/>
      <c r="B40" s="176"/>
      <c r="C40" s="177"/>
      <c r="D40" s="86">
        <f>SUM(D15:D39)</f>
        <v>171419.5388888889</v>
      </c>
      <c r="E40" s="86">
        <f>SUM(E15:E39)</f>
        <v>173698.3</v>
      </c>
      <c r="F40" s="86">
        <f>SUM(F15:F39)</f>
        <v>-2278.7611111111014</v>
      </c>
      <c r="G40" s="86">
        <f>SUM(G15:G39)</f>
        <v>66691.14149642858</v>
      </c>
      <c r="H40" s="86">
        <f>AVERAGE(D40:E40)</f>
        <v>172558.91944444444</v>
      </c>
      <c r="I40" s="75">
        <f>(H40-G40)/G40</f>
        <v>1.5874338866082425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223</v>
      </c>
      <c r="F13" s="182" t="s">
        <v>225</v>
      </c>
      <c r="G13" s="165" t="s">
        <v>197</v>
      </c>
      <c r="H13" s="182" t="s">
        <v>220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1139.5300000000002</v>
      </c>
      <c r="F16" s="42">
        <v>3807.3</v>
      </c>
      <c r="G16" s="21">
        <f>(F16-E16)/E16</f>
        <v>2.3411143190613668</v>
      </c>
      <c r="H16" s="42">
        <v>2615.1999999999998</v>
      </c>
      <c r="I16" s="21">
        <f>(F16-H16)/H16</f>
        <v>0.45583511777301944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1107.6888888888889</v>
      </c>
      <c r="F17" s="46">
        <v>1603.6</v>
      </c>
      <c r="G17" s="21">
        <f t="shared" ref="G17:G80" si="0">(F17-E17)/E17</f>
        <v>0.4476989126509649</v>
      </c>
      <c r="H17" s="46">
        <v>1673.1999999999998</v>
      </c>
      <c r="I17" s="21">
        <f>(F17-H17)/H17</f>
        <v>-4.1596939995218692E-2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1090.3200000000002</v>
      </c>
      <c r="F18" s="46">
        <v>1601.2444444444445</v>
      </c>
      <c r="G18" s="21">
        <f t="shared" si="0"/>
        <v>0.46860045165129899</v>
      </c>
      <c r="H18" s="46">
        <v>1642.8777777777777</v>
      </c>
      <c r="I18" s="21">
        <f t="shared" ref="I18:I31" si="1">(F18-H18)/H18</f>
        <v>-2.5341710683827085E-2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684.50009999999997</v>
      </c>
      <c r="F19" s="46">
        <v>888.35</v>
      </c>
      <c r="G19" s="21">
        <f t="shared" si="0"/>
        <v>0.29780842983076272</v>
      </c>
      <c r="H19" s="46">
        <v>803.05</v>
      </c>
      <c r="I19" s="21">
        <f t="shared" si="1"/>
        <v>0.10622003611232186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2175.4799333333331</v>
      </c>
      <c r="F20" s="46">
        <v>2894.9</v>
      </c>
      <c r="G20" s="21">
        <f>(F20-E20)/E20</f>
        <v>0.33069487594139785</v>
      </c>
      <c r="H20" s="46">
        <v>2824.3330000000001</v>
      </c>
      <c r="I20" s="21">
        <f t="shared" si="1"/>
        <v>2.498536822676363E-2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1151.73</v>
      </c>
      <c r="F21" s="46">
        <v>1553.6</v>
      </c>
      <c r="G21" s="21">
        <f t="shared" si="0"/>
        <v>0.34892726593906548</v>
      </c>
      <c r="H21" s="46">
        <v>1500.6999999999998</v>
      </c>
      <c r="I21" s="21">
        <f t="shared" si="1"/>
        <v>3.5250216565602781E-2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1382.9599999999998</v>
      </c>
      <c r="F22" s="46">
        <v>1523.5111111111109</v>
      </c>
      <c r="G22" s="21">
        <f t="shared" si="0"/>
        <v>0.10163064087978767</v>
      </c>
      <c r="H22" s="46">
        <v>1412.3330000000001</v>
      </c>
      <c r="I22" s="21">
        <f t="shared" si="1"/>
        <v>7.8719474168705866E-2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370.07989999999995</v>
      </c>
      <c r="F23" s="46">
        <v>395.55</v>
      </c>
      <c r="G23" s="21">
        <f t="shared" si="0"/>
        <v>6.8823246007146191E-2</v>
      </c>
      <c r="H23" s="46">
        <v>413.75</v>
      </c>
      <c r="I23" s="21">
        <f t="shared" si="1"/>
        <v>-4.3987915407854961E-2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493.931625</v>
      </c>
      <c r="F24" s="46">
        <v>494.9</v>
      </c>
      <c r="G24" s="21">
        <f t="shared" si="0"/>
        <v>1.9605446401614402E-3</v>
      </c>
      <c r="H24" s="46">
        <v>477.65</v>
      </c>
      <c r="I24" s="21">
        <f t="shared" si="1"/>
        <v>3.6114309640950491E-2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475.71489999999994</v>
      </c>
      <c r="F25" s="46">
        <v>446.25</v>
      </c>
      <c r="G25" s="21">
        <f t="shared" si="0"/>
        <v>-6.1938148248036687E-2</v>
      </c>
      <c r="H25" s="46">
        <v>442.65</v>
      </c>
      <c r="I25" s="21">
        <f t="shared" si="1"/>
        <v>8.1328363266689775E-3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511.38330000000002</v>
      </c>
      <c r="F26" s="46">
        <v>453.65</v>
      </c>
      <c r="G26" s="21">
        <f t="shared" si="0"/>
        <v>-0.11289633431518011</v>
      </c>
      <c r="H26" s="46">
        <v>490.15</v>
      </c>
      <c r="I26" s="21">
        <f t="shared" si="1"/>
        <v>-7.446699989799041E-2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1181.8534</v>
      </c>
      <c r="F27" s="46">
        <v>1517.6999999999998</v>
      </c>
      <c r="G27" s="21">
        <f t="shared" si="0"/>
        <v>0.28416942405885526</v>
      </c>
      <c r="H27" s="46">
        <v>1379.9</v>
      </c>
      <c r="I27" s="21">
        <f t="shared" si="1"/>
        <v>9.986230886296088E-2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505.22989999999999</v>
      </c>
      <c r="F28" s="46">
        <v>476.25</v>
      </c>
      <c r="G28" s="21">
        <f t="shared" si="0"/>
        <v>-5.7359827674490341E-2</v>
      </c>
      <c r="H28" s="46">
        <v>482.75</v>
      </c>
      <c r="I28" s="21">
        <f t="shared" si="1"/>
        <v>-1.3464526152252718E-2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938.45</v>
      </c>
      <c r="F29" s="46">
        <v>1357.15</v>
      </c>
      <c r="G29" s="21">
        <f t="shared" si="0"/>
        <v>0.44616122329372904</v>
      </c>
      <c r="H29" s="46">
        <v>1312.4</v>
      </c>
      <c r="I29" s="21">
        <f t="shared" si="1"/>
        <v>3.4097836025601951E-2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1396.1888888888889</v>
      </c>
      <c r="F30" s="46">
        <v>2688.5</v>
      </c>
      <c r="G30" s="21">
        <f t="shared" si="0"/>
        <v>0.92559905138591569</v>
      </c>
      <c r="H30" s="46">
        <v>2589.8972222222224</v>
      </c>
      <c r="I30" s="21">
        <f t="shared" si="1"/>
        <v>3.8072081367450182E-2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1041.0766000000001</v>
      </c>
      <c r="F31" s="49">
        <v>1895.8</v>
      </c>
      <c r="G31" s="23">
        <f t="shared" si="0"/>
        <v>0.82099953067814579</v>
      </c>
      <c r="H31" s="49">
        <v>1708.1</v>
      </c>
      <c r="I31" s="23">
        <f t="shared" si="1"/>
        <v>0.10988817984895501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2233.2535714285714</v>
      </c>
      <c r="F33" s="54">
        <v>4478.3333333333339</v>
      </c>
      <c r="G33" s="21">
        <f t="shared" si="0"/>
        <v>1.0052954982933828</v>
      </c>
      <c r="H33" s="54">
        <v>4012.9523809523807</v>
      </c>
      <c r="I33" s="21">
        <f>(F33-H33)/H33</f>
        <v>0.11596971710651245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2253.1233333333334</v>
      </c>
      <c r="F34" s="46">
        <v>4090.333333333333</v>
      </c>
      <c r="G34" s="21">
        <f t="shared" si="0"/>
        <v>0.81540587362431682</v>
      </c>
      <c r="H34" s="46">
        <v>4527.1964285714284</v>
      </c>
      <c r="I34" s="21">
        <f>(F34-H34)/H34</f>
        <v>-9.6497490694466947E-2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1810.5616666666665</v>
      </c>
      <c r="F35" s="46">
        <v>4002.6666666666665</v>
      </c>
      <c r="G35" s="21">
        <f t="shared" si="0"/>
        <v>1.2107320288271504</v>
      </c>
      <c r="H35" s="46">
        <v>3515.833333333333</v>
      </c>
      <c r="I35" s="21">
        <f>(F35-H35)/H35</f>
        <v>0.13846883147665329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1451.9333333333334</v>
      </c>
      <c r="F36" s="46">
        <v>2524.166666666667</v>
      </c>
      <c r="G36" s="21">
        <f t="shared" si="0"/>
        <v>0.73848661554708683</v>
      </c>
      <c r="H36" s="46">
        <v>2342.1666666666665</v>
      </c>
      <c r="I36" s="21">
        <f>(F36-H36)/H36</f>
        <v>7.7705827937095476E-2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1391.4831999999999</v>
      </c>
      <c r="F37" s="49">
        <v>3677.2</v>
      </c>
      <c r="G37" s="23">
        <f t="shared" si="0"/>
        <v>1.6426477876269008</v>
      </c>
      <c r="H37" s="49">
        <v>3374.1669999999999</v>
      </c>
      <c r="I37" s="23">
        <f>(F37-H37)/H37</f>
        <v>8.9809721925441122E-2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26433.264444444445</v>
      </c>
      <c r="F39" s="46">
        <v>77221.488888888882</v>
      </c>
      <c r="G39" s="21">
        <f t="shared" si="0"/>
        <v>1.9213754151019642</v>
      </c>
      <c r="H39" s="46">
        <v>65742.305555555562</v>
      </c>
      <c r="I39" s="21">
        <f t="shared" ref="I39:I44" si="2">(F39-H39)/H39</f>
        <v>0.17460877339680203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15471.404511111112</v>
      </c>
      <c r="F40" s="46">
        <v>52966.474999999999</v>
      </c>
      <c r="G40" s="21">
        <f t="shared" si="0"/>
        <v>2.4235078632945717</v>
      </c>
      <c r="H40" s="46">
        <v>45558.175000000003</v>
      </c>
      <c r="I40" s="21">
        <f t="shared" si="2"/>
        <v>0.16261186932970856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10909.5</v>
      </c>
      <c r="F41" s="57">
        <v>42736</v>
      </c>
      <c r="G41" s="21">
        <f t="shared" si="0"/>
        <v>2.9173197671753974</v>
      </c>
      <c r="H41" s="57">
        <v>44028.5</v>
      </c>
      <c r="I41" s="21">
        <f t="shared" si="2"/>
        <v>-2.9355985327685477E-2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5823.713333333334</v>
      </c>
      <c r="F42" s="47">
        <v>6900</v>
      </c>
      <c r="G42" s="21">
        <f t="shared" si="0"/>
        <v>0.18481106556297971</v>
      </c>
      <c r="H42" s="47">
        <v>6900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19000</v>
      </c>
      <c r="G43" s="21">
        <f t="shared" si="0"/>
        <v>0.90457097032878908</v>
      </c>
      <c r="H43" s="47">
        <v>19000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12540.666666666666</v>
      </c>
      <c r="F44" s="50">
        <v>21040</v>
      </c>
      <c r="G44" s="31">
        <f t="shared" si="0"/>
        <v>0.67774174685024724</v>
      </c>
      <c r="H44" s="50">
        <v>20450</v>
      </c>
      <c r="I44" s="31">
        <f t="shared" si="2"/>
        <v>2.8850855745721271E-2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5943.6666666666661</v>
      </c>
      <c r="F46" s="43">
        <v>14801.3</v>
      </c>
      <c r="G46" s="21">
        <f t="shared" si="0"/>
        <v>1.4902641467107847</v>
      </c>
      <c r="H46" s="43">
        <v>12964.3</v>
      </c>
      <c r="I46" s="21">
        <f t="shared" ref="I46:I51" si="3">(F46-H46)/H46</f>
        <v>0.14169681355723024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6033.1111111111113</v>
      </c>
      <c r="F47" s="47">
        <v>8767.7777777777774</v>
      </c>
      <c r="G47" s="21">
        <f t="shared" si="0"/>
        <v>0.4532763637703045</v>
      </c>
      <c r="H47" s="47">
        <v>7805.333333333333</v>
      </c>
      <c r="I47" s="21">
        <f t="shared" si="3"/>
        <v>0.12330600159435143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19041.5</v>
      </c>
      <c r="F48" s="47">
        <v>28974.666666666668</v>
      </c>
      <c r="G48" s="21">
        <f t="shared" si="0"/>
        <v>0.5216588329000692</v>
      </c>
      <c r="H48" s="47">
        <v>28103.833333333332</v>
      </c>
      <c r="I48" s="21">
        <f t="shared" si="3"/>
        <v>3.0986283010028377E-2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19259.017500000002</v>
      </c>
      <c r="F49" s="47">
        <v>46593</v>
      </c>
      <c r="G49" s="21">
        <f t="shared" si="0"/>
        <v>1.419282292048387</v>
      </c>
      <c r="H49" s="47">
        <v>38280.716</v>
      </c>
      <c r="I49" s="21">
        <f t="shared" si="3"/>
        <v>0.2171402436673337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2261.2666666666669</v>
      </c>
      <c r="F50" s="47">
        <v>4273.6000000000004</v>
      </c>
      <c r="G50" s="21">
        <f t="shared" si="0"/>
        <v>0.8899142073763967</v>
      </c>
      <c r="H50" s="47">
        <v>4150.6000000000004</v>
      </c>
      <c r="I50" s="21">
        <f t="shared" si="3"/>
        <v>2.9634269744133374E-2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27853</v>
      </c>
      <c r="F51" s="50">
        <v>55317.166666666664</v>
      </c>
      <c r="G51" s="31">
        <f t="shared" si="0"/>
        <v>0.98603980421019866</v>
      </c>
      <c r="H51" s="50">
        <v>55317.166666666664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7340</v>
      </c>
      <c r="G53" s="22">
        <f t="shared" si="0"/>
        <v>0.95733333333333337</v>
      </c>
      <c r="H53" s="66">
        <v>6500</v>
      </c>
      <c r="I53" s="22">
        <f t="shared" ref="I53:I61" si="4">(F53-H53)/H53</f>
        <v>0.12923076923076923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3559.15</v>
      </c>
      <c r="F54" s="70">
        <v>14482.5</v>
      </c>
      <c r="G54" s="21">
        <f t="shared" si="0"/>
        <v>3.0690895298034642</v>
      </c>
      <c r="H54" s="70">
        <v>11683.571428571429</v>
      </c>
      <c r="I54" s="21">
        <f t="shared" si="4"/>
        <v>0.23956104420125932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2902.4</v>
      </c>
      <c r="F55" s="70">
        <v>7543.333333333333</v>
      </c>
      <c r="G55" s="21">
        <f t="shared" si="0"/>
        <v>1.5989985299522231</v>
      </c>
      <c r="H55" s="70">
        <v>6805.833333333333</v>
      </c>
      <c r="I55" s="21">
        <f t="shared" si="4"/>
        <v>0.10836292396228726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4710</v>
      </c>
      <c r="F56" s="70">
        <v>6674.6</v>
      </c>
      <c r="G56" s="21">
        <f t="shared" si="0"/>
        <v>0.41711252653927822</v>
      </c>
      <c r="H56" s="70">
        <v>7138.25</v>
      </c>
      <c r="I56" s="21">
        <f t="shared" si="4"/>
        <v>-6.4952894617027926E-2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2028.7333333333331</v>
      </c>
      <c r="F57" s="104">
        <v>4852.1428571428569</v>
      </c>
      <c r="G57" s="21">
        <f t="shared" si="0"/>
        <v>1.3917105207565594</v>
      </c>
      <c r="H57" s="104">
        <v>5123.5714285714284</v>
      </c>
      <c r="I57" s="21">
        <f t="shared" si="4"/>
        <v>-5.2976439425623897E-2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4410.9972222222223</v>
      </c>
      <c r="F58" s="50">
        <v>13886.625</v>
      </c>
      <c r="G58" s="29">
        <f t="shared" si="0"/>
        <v>2.1481826671847322</v>
      </c>
      <c r="H58" s="50">
        <v>10655.333333333334</v>
      </c>
      <c r="I58" s="29">
        <f t="shared" si="4"/>
        <v>0.30325580304073069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4460.5249999999996</v>
      </c>
      <c r="F59" s="68">
        <v>11580.714285714286</v>
      </c>
      <c r="G59" s="21">
        <f t="shared" si="0"/>
        <v>1.5962670954011662</v>
      </c>
      <c r="H59" s="68">
        <v>10881.666666666666</v>
      </c>
      <c r="I59" s="21">
        <f t="shared" si="4"/>
        <v>6.4240859462179833E-2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4820.5</v>
      </c>
      <c r="F60" s="70">
        <v>15700.625</v>
      </c>
      <c r="G60" s="21">
        <f t="shared" si="0"/>
        <v>2.2570532102478995</v>
      </c>
      <c r="H60" s="70">
        <v>13463.888888888889</v>
      </c>
      <c r="I60" s="21">
        <f t="shared" si="4"/>
        <v>0.16612853311326595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21488.75</v>
      </c>
      <c r="F61" s="73">
        <v>58203.333333333336</v>
      </c>
      <c r="G61" s="29">
        <f t="shared" si="0"/>
        <v>1.708549046981948</v>
      </c>
      <c r="H61" s="73">
        <v>58203.333333333336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6405.5</v>
      </c>
      <c r="F63" s="54">
        <v>29327.571428571428</v>
      </c>
      <c r="G63" s="21">
        <f t="shared" si="0"/>
        <v>3.5784983886615294</v>
      </c>
      <c r="H63" s="54">
        <v>19398.8</v>
      </c>
      <c r="I63" s="21">
        <f t="shared" ref="I63:I74" si="5">(F63-H63)/H63</f>
        <v>0.51182400089548985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46526.857142857145</v>
      </c>
      <c r="F64" s="46">
        <v>80144.666666666672</v>
      </c>
      <c r="G64" s="21">
        <f t="shared" si="0"/>
        <v>0.72254632245175343</v>
      </c>
      <c r="H64" s="46">
        <v>60242.166666666664</v>
      </c>
      <c r="I64" s="21">
        <f t="shared" si="5"/>
        <v>0.33037490351442661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10619.842857142858</v>
      </c>
      <c r="F65" s="46">
        <v>35659.714285714283</v>
      </c>
      <c r="G65" s="21">
        <f t="shared" si="0"/>
        <v>2.3578382246710667</v>
      </c>
      <c r="H65" s="46">
        <v>28782.25</v>
      </c>
      <c r="I65" s="21">
        <f t="shared" si="5"/>
        <v>0.23894811162137369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7518.6</v>
      </c>
      <c r="F66" s="46">
        <v>15875</v>
      </c>
      <c r="G66" s="21">
        <f t="shared" si="0"/>
        <v>1.1114303194743702</v>
      </c>
      <c r="H66" s="46">
        <v>15442.777777777777</v>
      </c>
      <c r="I66" s="21">
        <f t="shared" si="5"/>
        <v>2.7988631866748236E-2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3726.46</v>
      </c>
      <c r="F67" s="46">
        <v>10988</v>
      </c>
      <c r="G67" s="21">
        <f t="shared" si="0"/>
        <v>1.9486429479989051</v>
      </c>
      <c r="H67" s="46">
        <v>9825</v>
      </c>
      <c r="I67" s="21">
        <f t="shared" si="5"/>
        <v>0.11837150127226463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3003.6</v>
      </c>
      <c r="F68" s="58">
        <v>9447</v>
      </c>
      <c r="G68" s="31">
        <f t="shared" si="0"/>
        <v>2.1452257291250501</v>
      </c>
      <c r="H68" s="58">
        <v>8536.25</v>
      </c>
      <c r="I68" s="31">
        <f t="shared" si="5"/>
        <v>0.10669204861619563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3863.6444444444446</v>
      </c>
      <c r="F70" s="43">
        <v>10237.166666666666</v>
      </c>
      <c r="G70" s="21">
        <f t="shared" si="0"/>
        <v>1.6496140661666587</v>
      </c>
      <c r="H70" s="43">
        <v>8366.4285714285706</v>
      </c>
      <c r="I70" s="21">
        <f t="shared" si="5"/>
        <v>0.22360055778479757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2778.75</v>
      </c>
      <c r="F71" s="47">
        <v>7447.1428571428569</v>
      </c>
      <c r="G71" s="21">
        <f t="shared" si="0"/>
        <v>1.680033416875522</v>
      </c>
      <c r="H71" s="47">
        <v>6317.1428571428569</v>
      </c>
      <c r="I71" s="21">
        <f t="shared" si="5"/>
        <v>0.17887833559475352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1324</v>
      </c>
      <c r="F72" s="47">
        <v>2192.5</v>
      </c>
      <c r="G72" s="21">
        <f t="shared" si="0"/>
        <v>0.6559667673716012</v>
      </c>
      <c r="H72" s="47">
        <v>2033.3333333333333</v>
      </c>
      <c r="I72" s="21">
        <f t="shared" si="5"/>
        <v>7.8278688524590204E-2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2250.8333333333335</v>
      </c>
      <c r="F73" s="47">
        <v>6334.2857142857147</v>
      </c>
      <c r="G73" s="21">
        <f t="shared" si="0"/>
        <v>1.8141958004971703</v>
      </c>
      <c r="H73" s="47">
        <v>5122.5</v>
      </c>
      <c r="I73" s="21">
        <f t="shared" si="5"/>
        <v>0.23656138883078862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1554.2</v>
      </c>
      <c r="F74" s="50">
        <v>4561.875</v>
      </c>
      <c r="G74" s="21">
        <f t="shared" si="0"/>
        <v>1.9351917385149917</v>
      </c>
      <c r="H74" s="50">
        <v>4165.625</v>
      </c>
      <c r="I74" s="21">
        <f t="shared" si="5"/>
        <v>9.5123780945236311E-2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3321.6666666666665</v>
      </c>
      <c r="G76" s="22">
        <f t="shared" si="0"/>
        <v>1.2777142857142858</v>
      </c>
      <c r="H76" s="43">
        <v>3321.6666666666665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1182</v>
      </c>
      <c r="F77" s="32">
        <v>2858.3333333333335</v>
      </c>
      <c r="G77" s="21">
        <f t="shared" si="0"/>
        <v>1.4182177100958828</v>
      </c>
      <c r="H77" s="32">
        <v>3122.5</v>
      </c>
      <c r="I77" s="21">
        <f t="shared" si="6"/>
        <v>-8.4601014144649003E-2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918.94047619047637</v>
      </c>
      <c r="F78" s="47">
        <v>2023.3333333333333</v>
      </c>
      <c r="G78" s="21">
        <f t="shared" si="0"/>
        <v>1.2018110919666796</v>
      </c>
      <c r="H78" s="47">
        <v>1718.6</v>
      </c>
      <c r="I78" s="21">
        <f t="shared" si="6"/>
        <v>0.17731486869157068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1509.0844444444442</v>
      </c>
      <c r="F79" s="47">
        <v>4827</v>
      </c>
      <c r="G79" s="21">
        <f t="shared" si="0"/>
        <v>2.198628160120633</v>
      </c>
      <c r="H79" s="47">
        <v>3306</v>
      </c>
      <c r="I79" s="21">
        <f t="shared" si="6"/>
        <v>0.46007259528130673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1919.9</v>
      </c>
      <c r="F80" s="61">
        <v>5350.5</v>
      </c>
      <c r="G80" s="21">
        <f t="shared" si="0"/>
        <v>1.7868638991614145</v>
      </c>
      <c r="H80" s="61">
        <v>4609.8</v>
      </c>
      <c r="I80" s="21">
        <f t="shared" si="6"/>
        <v>0.16067942210074185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9999</v>
      </c>
      <c r="G81" s="21">
        <f>(F81-E81)/E81</f>
        <v>0.1235673084126151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3887.3</v>
      </c>
      <c r="F82" s="50">
        <v>9716.6666666666661</v>
      </c>
      <c r="G82" s="23">
        <f>(F82-E82)/E82</f>
        <v>1.4995926907279258</v>
      </c>
      <c r="H82" s="50">
        <v>7781.666666666667</v>
      </c>
      <c r="I82" s="23">
        <f t="shared" si="6"/>
        <v>0.24866138359391721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1" zoomScaleNormal="100" workbookViewId="0">
      <selection activeCell="H81" sqref="H8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8" t="s">
        <v>0</v>
      </c>
      <c r="D13" s="190" t="s">
        <v>23</v>
      </c>
      <c r="E13" s="165" t="s">
        <v>223</v>
      </c>
      <c r="F13" s="182" t="s">
        <v>225</v>
      </c>
      <c r="G13" s="165" t="s">
        <v>197</v>
      </c>
      <c r="H13" s="182" t="s">
        <v>220</v>
      </c>
      <c r="I13" s="165" t="s">
        <v>187</v>
      </c>
    </row>
    <row r="14" spans="1:9" ht="38.25" customHeight="1" thickBot="1" x14ac:dyDescent="0.25">
      <c r="A14" s="164"/>
      <c r="B14" s="170"/>
      <c r="C14" s="189"/>
      <c r="D14" s="191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14</v>
      </c>
      <c r="C16" s="14" t="s">
        <v>94</v>
      </c>
      <c r="D16" s="11" t="s">
        <v>81</v>
      </c>
      <c r="E16" s="42">
        <v>511.38330000000002</v>
      </c>
      <c r="F16" s="42">
        <v>453.65</v>
      </c>
      <c r="G16" s="21">
        <f t="shared" ref="G16:G31" si="0">(F16-E16)/E16</f>
        <v>-0.11289633431518011</v>
      </c>
      <c r="H16" s="42">
        <v>490.15</v>
      </c>
      <c r="I16" s="21">
        <f t="shared" ref="I16:I31" si="1">(F16-H16)/H16</f>
        <v>-7.446699989799041E-2</v>
      </c>
    </row>
    <row r="17" spans="1:9" ht="16.5" x14ac:dyDescent="0.3">
      <c r="A17" s="37"/>
      <c r="B17" s="34" t="s">
        <v>11</v>
      </c>
      <c r="C17" s="15" t="s">
        <v>91</v>
      </c>
      <c r="D17" s="11" t="s">
        <v>81</v>
      </c>
      <c r="E17" s="46">
        <v>370.07989999999995</v>
      </c>
      <c r="F17" s="46">
        <v>395.55</v>
      </c>
      <c r="G17" s="21">
        <f t="shared" si="0"/>
        <v>6.8823246007146191E-2</v>
      </c>
      <c r="H17" s="46">
        <v>413.75</v>
      </c>
      <c r="I17" s="21">
        <f t="shared" si="1"/>
        <v>-4.3987915407854961E-2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1107.6888888888889</v>
      </c>
      <c r="F18" s="46">
        <v>1603.6</v>
      </c>
      <c r="G18" s="21">
        <f t="shared" si="0"/>
        <v>0.4476989126509649</v>
      </c>
      <c r="H18" s="46">
        <v>1673.1999999999998</v>
      </c>
      <c r="I18" s="21">
        <f t="shared" si="1"/>
        <v>-4.1596939995218692E-2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1090.3200000000002</v>
      </c>
      <c r="F19" s="46">
        <v>1601.2444444444445</v>
      </c>
      <c r="G19" s="21">
        <f t="shared" si="0"/>
        <v>0.46860045165129899</v>
      </c>
      <c r="H19" s="46">
        <v>1642.8777777777777</v>
      </c>
      <c r="I19" s="21">
        <f t="shared" si="1"/>
        <v>-2.5341710683827085E-2</v>
      </c>
    </row>
    <row r="20" spans="1:9" ht="16.5" x14ac:dyDescent="0.3">
      <c r="A20" s="37"/>
      <c r="B20" s="34" t="s">
        <v>16</v>
      </c>
      <c r="C20" s="15" t="s">
        <v>96</v>
      </c>
      <c r="D20" s="11" t="s">
        <v>81</v>
      </c>
      <c r="E20" s="46">
        <v>505.22989999999999</v>
      </c>
      <c r="F20" s="46">
        <v>476.25</v>
      </c>
      <c r="G20" s="21">
        <f t="shared" si="0"/>
        <v>-5.7359827674490341E-2</v>
      </c>
      <c r="H20" s="46">
        <v>482.75</v>
      </c>
      <c r="I20" s="21">
        <f t="shared" si="1"/>
        <v>-1.3464526152252718E-2</v>
      </c>
    </row>
    <row r="21" spans="1:9" ht="16.5" x14ac:dyDescent="0.3">
      <c r="A21" s="37"/>
      <c r="B21" s="34" t="s">
        <v>13</v>
      </c>
      <c r="C21" s="15" t="s">
        <v>93</v>
      </c>
      <c r="D21" s="11" t="s">
        <v>81</v>
      </c>
      <c r="E21" s="46">
        <v>475.71489999999994</v>
      </c>
      <c r="F21" s="46">
        <v>446.25</v>
      </c>
      <c r="G21" s="21">
        <f t="shared" si="0"/>
        <v>-6.1938148248036687E-2</v>
      </c>
      <c r="H21" s="46">
        <v>442.65</v>
      </c>
      <c r="I21" s="21">
        <f t="shared" si="1"/>
        <v>8.1328363266689775E-3</v>
      </c>
    </row>
    <row r="22" spans="1:9" ht="16.5" x14ac:dyDescent="0.3">
      <c r="A22" s="37"/>
      <c r="B22" s="34" t="s">
        <v>8</v>
      </c>
      <c r="C22" s="15" t="s">
        <v>89</v>
      </c>
      <c r="D22" s="11" t="s">
        <v>161</v>
      </c>
      <c r="E22" s="46">
        <v>2175.4799333333331</v>
      </c>
      <c r="F22" s="46">
        <v>2894.9</v>
      </c>
      <c r="G22" s="21">
        <f t="shared" si="0"/>
        <v>0.33069487594139785</v>
      </c>
      <c r="H22" s="46">
        <v>2824.3330000000001</v>
      </c>
      <c r="I22" s="21">
        <f t="shared" si="1"/>
        <v>2.498536822676363E-2</v>
      </c>
    </row>
    <row r="23" spans="1:9" ht="16.5" x14ac:dyDescent="0.3">
      <c r="A23" s="37"/>
      <c r="B23" s="34" t="s">
        <v>17</v>
      </c>
      <c r="C23" s="15" t="s">
        <v>97</v>
      </c>
      <c r="D23" s="13" t="s">
        <v>161</v>
      </c>
      <c r="E23" s="46">
        <v>938.45</v>
      </c>
      <c r="F23" s="46">
        <v>1357.15</v>
      </c>
      <c r="G23" s="21">
        <f t="shared" si="0"/>
        <v>0.44616122329372904</v>
      </c>
      <c r="H23" s="46">
        <v>1312.4</v>
      </c>
      <c r="I23" s="21">
        <f t="shared" si="1"/>
        <v>3.4097836025601951E-2</v>
      </c>
    </row>
    <row r="24" spans="1:9" ht="16.5" x14ac:dyDescent="0.3">
      <c r="A24" s="37"/>
      <c r="B24" s="34" t="s">
        <v>9</v>
      </c>
      <c r="C24" s="15" t="s">
        <v>88</v>
      </c>
      <c r="D24" s="13" t="s">
        <v>161</v>
      </c>
      <c r="E24" s="46">
        <v>1151.73</v>
      </c>
      <c r="F24" s="46">
        <v>1553.6</v>
      </c>
      <c r="G24" s="21">
        <f t="shared" si="0"/>
        <v>0.34892726593906548</v>
      </c>
      <c r="H24" s="46">
        <v>1500.6999999999998</v>
      </c>
      <c r="I24" s="21">
        <f t="shared" si="1"/>
        <v>3.5250216565602781E-2</v>
      </c>
    </row>
    <row r="25" spans="1:9" ht="16.5" x14ac:dyDescent="0.3">
      <c r="A25" s="37"/>
      <c r="B25" s="34" t="s">
        <v>12</v>
      </c>
      <c r="C25" s="15" t="s">
        <v>92</v>
      </c>
      <c r="D25" s="13" t="s">
        <v>81</v>
      </c>
      <c r="E25" s="46">
        <v>493.931625</v>
      </c>
      <c r="F25" s="46">
        <v>494.9</v>
      </c>
      <c r="G25" s="21">
        <f t="shared" si="0"/>
        <v>1.9605446401614402E-3</v>
      </c>
      <c r="H25" s="46">
        <v>477.65</v>
      </c>
      <c r="I25" s="21">
        <f t="shared" si="1"/>
        <v>3.6114309640950491E-2</v>
      </c>
    </row>
    <row r="26" spans="1:9" ht="16.5" x14ac:dyDescent="0.3">
      <c r="A26" s="37"/>
      <c r="B26" s="34" t="s">
        <v>18</v>
      </c>
      <c r="C26" s="15" t="s">
        <v>98</v>
      </c>
      <c r="D26" s="13" t="s">
        <v>83</v>
      </c>
      <c r="E26" s="46">
        <v>1396.1888888888889</v>
      </c>
      <c r="F26" s="46">
        <v>2688.5</v>
      </c>
      <c r="G26" s="21">
        <f t="shared" si="0"/>
        <v>0.92559905138591569</v>
      </c>
      <c r="H26" s="46">
        <v>2589.8972222222224</v>
      </c>
      <c r="I26" s="21">
        <f t="shared" si="1"/>
        <v>3.8072081367450182E-2</v>
      </c>
    </row>
    <row r="27" spans="1:9" ht="16.5" x14ac:dyDescent="0.3">
      <c r="A27" s="37"/>
      <c r="B27" s="34" t="s">
        <v>10</v>
      </c>
      <c r="C27" s="15" t="s">
        <v>90</v>
      </c>
      <c r="D27" s="13" t="s">
        <v>161</v>
      </c>
      <c r="E27" s="46">
        <v>1382.9599999999998</v>
      </c>
      <c r="F27" s="46">
        <v>1523.5111111111109</v>
      </c>
      <c r="G27" s="21">
        <f t="shared" si="0"/>
        <v>0.10163064087978767</v>
      </c>
      <c r="H27" s="46">
        <v>1412.3330000000001</v>
      </c>
      <c r="I27" s="21">
        <f t="shared" si="1"/>
        <v>7.8719474168705866E-2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1181.8534</v>
      </c>
      <c r="F28" s="46">
        <v>1517.6999999999998</v>
      </c>
      <c r="G28" s="21">
        <f t="shared" si="0"/>
        <v>0.28416942405885526</v>
      </c>
      <c r="H28" s="46">
        <v>1379.9</v>
      </c>
      <c r="I28" s="21">
        <f t="shared" si="1"/>
        <v>9.986230886296088E-2</v>
      </c>
    </row>
    <row r="29" spans="1:9" ht="17.25" thickBot="1" x14ac:dyDescent="0.35">
      <c r="A29" s="38"/>
      <c r="B29" s="34" t="s">
        <v>7</v>
      </c>
      <c r="C29" s="15" t="s">
        <v>87</v>
      </c>
      <c r="D29" s="13" t="s">
        <v>161</v>
      </c>
      <c r="E29" s="46">
        <v>684.50009999999997</v>
      </c>
      <c r="F29" s="46">
        <v>888.35</v>
      </c>
      <c r="G29" s="21">
        <f t="shared" si="0"/>
        <v>0.29780842983076272</v>
      </c>
      <c r="H29" s="46">
        <v>803.05</v>
      </c>
      <c r="I29" s="21">
        <f t="shared" si="1"/>
        <v>0.10622003611232186</v>
      </c>
    </row>
    <row r="30" spans="1:9" ht="16.5" x14ac:dyDescent="0.3">
      <c r="A30" s="37"/>
      <c r="B30" s="34" t="s">
        <v>19</v>
      </c>
      <c r="C30" s="15" t="s">
        <v>99</v>
      </c>
      <c r="D30" s="13" t="s">
        <v>161</v>
      </c>
      <c r="E30" s="46">
        <v>1041.0766000000001</v>
      </c>
      <c r="F30" s="46">
        <v>1895.8</v>
      </c>
      <c r="G30" s="21">
        <f t="shared" si="0"/>
        <v>0.82099953067814579</v>
      </c>
      <c r="H30" s="46">
        <v>1708.1</v>
      </c>
      <c r="I30" s="21">
        <f t="shared" si="1"/>
        <v>0.10988817984895501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1139.5300000000002</v>
      </c>
      <c r="F31" s="49">
        <v>3807.3</v>
      </c>
      <c r="G31" s="23">
        <f t="shared" si="0"/>
        <v>2.3411143190613668</v>
      </c>
      <c r="H31" s="49">
        <v>2615.1999999999998</v>
      </c>
      <c r="I31" s="23">
        <f t="shared" si="1"/>
        <v>0.45583511777301944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5">
        <f>SUM(E16:E31)</f>
        <v>15646.117436111108</v>
      </c>
      <c r="F32" s="106">
        <f>SUM(F16:F31)</f>
        <v>23598.255555555552</v>
      </c>
      <c r="G32" s="107">
        <f t="shared" ref="G32" si="2">(F32-E32)/E32</f>
        <v>0.50824993177482969</v>
      </c>
      <c r="H32" s="106">
        <f>SUM(H16:H31)</f>
        <v>21768.940999999999</v>
      </c>
      <c r="I32" s="110">
        <f t="shared" ref="I32" si="3">(F32-H32)/H32</f>
        <v>8.4033235955554897E-2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2253.1233333333334</v>
      </c>
      <c r="F34" s="54">
        <v>4090.333333333333</v>
      </c>
      <c r="G34" s="21">
        <f>(F34-E34)/E34</f>
        <v>0.81540587362431682</v>
      </c>
      <c r="H34" s="54">
        <v>4527.1964285714284</v>
      </c>
      <c r="I34" s="21">
        <f>(F34-H34)/H34</f>
        <v>-9.6497490694466947E-2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1451.9333333333334</v>
      </c>
      <c r="F35" s="46">
        <v>2524.166666666667</v>
      </c>
      <c r="G35" s="21">
        <f>(F35-E35)/E35</f>
        <v>0.73848661554708683</v>
      </c>
      <c r="H35" s="46">
        <v>2342.1666666666665</v>
      </c>
      <c r="I35" s="21">
        <f>(F35-H35)/H35</f>
        <v>7.7705827937095476E-2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1391.4831999999999</v>
      </c>
      <c r="F36" s="46">
        <v>3677.2</v>
      </c>
      <c r="G36" s="21">
        <f>(F36-E36)/E36</f>
        <v>1.6426477876269008</v>
      </c>
      <c r="H36" s="46">
        <v>3374.1669999999999</v>
      </c>
      <c r="I36" s="21">
        <f>(F36-H36)/H36</f>
        <v>8.9809721925441122E-2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2233.2535714285714</v>
      </c>
      <c r="F37" s="46">
        <v>4478.3333333333339</v>
      </c>
      <c r="G37" s="21">
        <f>(F37-E37)/E37</f>
        <v>1.0052954982933828</v>
      </c>
      <c r="H37" s="46">
        <v>4012.9523809523807</v>
      </c>
      <c r="I37" s="21">
        <f>(F37-H37)/H37</f>
        <v>0.11596971710651245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1810.5616666666665</v>
      </c>
      <c r="F38" s="49">
        <v>4002.6666666666665</v>
      </c>
      <c r="G38" s="23">
        <f>(F38-E38)/E38</f>
        <v>1.2107320288271504</v>
      </c>
      <c r="H38" s="49">
        <v>3515.833333333333</v>
      </c>
      <c r="I38" s="23">
        <f>(F38-H38)/H38</f>
        <v>0.13846883147665329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9140.3551047619039</v>
      </c>
      <c r="F39" s="108">
        <f>SUM(F34:F38)</f>
        <v>18772.7</v>
      </c>
      <c r="G39" s="109">
        <f t="shared" ref="G39" si="4">(F39-E39)/E39</f>
        <v>1.0538261134099569</v>
      </c>
      <c r="H39" s="108">
        <f>SUM(H34:H38)</f>
        <v>17772.315809523807</v>
      </c>
      <c r="I39" s="110">
        <f t="shared" ref="I39" si="5">(F39-H39)/H39</f>
        <v>5.6288904676120445E-2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10909.5</v>
      </c>
      <c r="F41" s="46">
        <v>42736</v>
      </c>
      <c r="G41" s="21">
        <f t="shared" ref="G41:G46" si="6">(F41-E41)/E41</f>
        <v>2.9173197671753974</v>
      </c>
      <c r="H41" s="46">
        <v>44028.5</v>
      </c>
      <c r="I41" s="21">
        <f t="shared" ref="I41:I46" si="7">(F41-H41)/H41</f>
        <v>-2.9355985327685477E-2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5823.713333333334</v>
      </c>
      <c r="F42" s="46">
        <v>6900</v>
      </c>
      <c r="G42" s="21">
        <f t="shared" si="6"/>
        <v>0.18481106556297971</v>
      </c>
      <c r="H42" s="46">
        <v>6900</v>
      </c>
      <c r="I42" s="21">
        <f t="shared" si="7"/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9976</v>
      </c>
      <c r="F43" s="57">
        <v>19000</v>
      </c>
      <c r="G43" s="21">
        <f t="shared" si="6"/>
        <v>0.90457097032878908</v>
      </c>
      <c r="H43" s="57">
        <v>19000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217</v>
      </c>
      <c r="E44" s="47">
        <v>12540.666666666666</v>
      </c>
      <c r="F44" s="47">
        <v>21040</v>
      </c>
      <c r="G44" s="21">
        <f t="shared" si="6"/>
        <v>0.67774174685024724</v>
      </c>
      <c r="H44" s="47">
        <v>20450</v>
      </c>
      <c r="I44" s="21">
        <f t="shared" si="7"/>
        <v>2.8850855745721271E-2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15471.404511111112</v>
      </c>
      <c r="F45" s="47">
        <v>52966.474999999999</v>
      </c>
      <c r="G45" s="21">
        <f t="shared" si="6"/>
        <v>2.4235078632945717</v>
      </c>
      <c r="H45" s="47">
        <v>45558.175000000003</v>
      </c>
      <c r="I45" s="21">
        <f t="shared" si="7"/>
        <v>0.16261186932970856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26433.264444444445</v>
      </c>
      <c r="F46" s="50">
        <v>77221.488888888882</v>
      </c>
      <c r="G46" s="31">
        <f t="shared" si="6"/>
        <v>1.9213754151019642</v>
      </c>
      <c r="H46" s="50">
        <v>65742.305555555562</v>
      </c>
      <c r="I46" s="31">
        <f t="shared" si="7"/>
        <v>0.17460877339680203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81154.548955555554</v>
      </c>
      <c r="F47" s="86">
        <f>SUM(F41:F46)</f>
        <v>219863.96388888889</v>
      </c>
      <c r="G47" s="109">
        <f t="shared" ref="G47" si="8">(F47-E47)/E47</f>
        <v>1.7092007375864762</v>
      </c>
      <c r="H47" s="108">
        <f>SUM(H41:H46)</f>
        <v>201678.98055555555</v>
      </c>
      <c r="I47" s="110">
        <f t="shared" ref="I47" si="9">(F47-H47)/H47</f>
        <v>9.0167965363767824E-2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27853</v>
      </c>
      <c r="F49" s="43">
        <v>55317.166666666664</v>
      </c>
      <c r="G49" s="21">
        <f t="shared" ref="G49:G54" si="10">(F49-E49)/E49</f>
        <v>0.98603980421019866</v>
      </c>
      <c r="H49" s="43">
        <v>55317.166666666664</v>
      </c>
      <c r="I49" s="21">
        <f t="shared" ref="I49:I54" si="11">(F49-H49)/H49</f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2261.2666666666669</v>
      </c>
      <c r="F50" s="47">
        <v>4273.6000000000004</v>
      </c>
      <c r="G50" s="21">
        <f t="shared" si="10"/>
        <v>0.8899142073763967</v>
      </c>
      <c r="H50" s="47">
        <v>4150.6000000000004</v>
      </c>
      <c r="I50" s="21">
        <f t="shared" si="11"/>
        <v>2.9634269744133374E-2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19041.5</v>
      </c>
      <c r="F51" s="47">
        <v>28974.666666666668</v>
      </c>
      <c r="G51" s="21">
        <f t="shared" si="10"/>
        <v>0.5216588329000692</v>
      </c>
      <c r="H51" s="47">
        <v>28103.833333333332</v>
      </c>
      <c r="I51" s="21">
        <f t="shared" si="11"/>
        <v>3.0986283010028377E-2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6033.1111111111113</v>
      </c>
      <c r="F52" s="47">
        <v>8767.7777777777774</v>
      </c>
      <c r="G52" s="21">
        <f t="shared" si="10"/>
        <v>0.4532763637703045</v>
      </c>
      <c r="H52" s="47">
        <v>7805.333333333333</v>
      </c>
      <c r="I52" s="21">
        <f t="shared" si="11"/>
        <v>0.12330600159435143</v>
      </c>
    </row>
    <row r="53" spans="1:9" ht="16.5" x14ac:dyDescent="0.3">
      <c r="A53" s="37"/>
      <c r="B53" s="34" t="s">
        <v>45</v>
      </c>
      <c r="C53" s="15" t="s">
        <v>109</v>
      </c>
      <c r="D53" s="13" t="s">
        <v>108</v>
      </c>
      <c r="E53" s="47">
        <v>5943.6666666666661</v>
      </c>
      <c r="F53" s="47">
        <v>14801.3</v>
      </c>
      <c r="G53" s="21">
        <f t="shared" si="10"/>
        <v>1.4902641467107847</v>
      </c>
      <c r="H53" s="47">
        <v>12964.3</v>
      </c>
      <c r="I53" s="21">
        <f t="shared" si="11"/>
        <v>0.14169681355723024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19259.017500000002</v>
      </c>
      <c r="F54" s="50">
        <v>46593</v>
      </c>
      <c r="G54" s="31">
        <f t="shared" si="10"/>
        <v>1.419282292048387</v>
      </c>
      <c r="H54" s="50">
        <v>38280.716</v>
      </c>
      <c r="I54" s="31">
        <f t="shared" si="11"/>
        <v>0.2171402436673337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80391.561944444431</v>
      </c>
      <c r="F55" s="86">
        <f>SUM(F49:F54)</f>
        <v>158727.51111111112</v>
      </c>
      <c r="G55" s="109">
        <f t="shared" ref="G55" si="12">(F55-E55)/E55</f>
        <v>0.97442999329707891</v>
      </c>
      <c r="H55" s="86">
        <f>SUM(H49:H54)</f>
        <v>146621.94933333332</v>
      </c>
      <c r="I55" s="110">
        <f t="shared" ref="I55" si="13">(F55-H55)/H55</f>
        <v>8.2563093948892774E-2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41</v>
      </c>
      <c r="C57" s="19" t="s">
        <v>118</v>
      </c>
      <c r="D57" s="20" t="s">
        <v>114</v>
      </c>
      <c r="E57" s="43">
        <v>4710</v>
      </c>
      <c r="F57" s="66">
        <v>6674.6</v>
      </c>
      <c r="G57" s="22">
        <f t="shared" ref="G57:G65" si="14">(F57-E57)/E57</f>
        <v>0.41711252653927822</v>
      </c>
      <c r="H57" s="66">
        <v>7138.25</v>
      </c>
      <c r="I57" s="22">
        <f t="shared" ref="I57:I65" si="15">(F57-H57)/H57</f>
        <v>-6.4952894617027926E-2</v>
      </c>
    </row>
    <row r="58" spans="1:9" ht="16.5" x14ac:dyDescent="0.3">
      <c r="A58" s="117"/>
      <c r="B58" s="98" t="s">
        <v>42</v>
      </c>
      <c r="C58" s="15" t="s">
        <v>198</v>
      </c>
      <c r="D58" s="11" t="s">
        <v>114</v>
      </c>
      <c r="E58" s="47">
        <v>2028.7333333333331</v>
      </c>
      <c r="F58" s="70">
        <v>4852.1428571428569</v>
      </c>
      <c r="G58" s="21">
        <f t="shared" si="14"/>
        <v>1.3917105207565594</v>
      </c>
      <c r="H58" s="70">
        <v>5123.5714285714284</v>
      </c>
      <c r="I58" s="21">
        <f t="shared" si="15"/>
        <v>-5.2976439425623897E-2</v>
      </c>
    </row>
    <row r="59" spans="1:9" ht="16.5" x14ac:dyDescent="0.3">
      <c r="A59" s="117"/>
      <c r="B59" s="98" t="s">
        <v>56</v>
      </c>
      <c r="C59" s="15" t="s">
        <v>123</v>
      </c>
      <c r="D59" s="11" t="s">
        <v>120</v>
      </c>
      <c r="E59" s="47">
        <v>21488.75</v>
      </c>
      <c r="F59" s="70">
        <v>58203.333333333336</v>
      </c>
      <c r="G59" s="21">
        <f t="shared" si="14"/>
        <v>1.708549046981948</v>
      </c>
      <c r="H59" s="70">
        <v>58203.333333333336</v>
      </c>
      <c r="I59" s="21">
        <f t="shared" si="15"/>
        <v>0</v>
      </c>
    </row>
    <row r="60" spans="1:9" ht="16.5" x14ac:dyDescent="0.3">
      <c r="A60" s="117"/>
      <c r="B60" s="98" t="s">
        <v>54</v>
      </c>
      <c r="C60" s="15" t="s">
        <v>121</v>
      </c>
      <c r="D60" s="11" t="s">
        <v>120</v>
      </c>
      <c r="E60" s="47">
        <v>4460.5249999999996</v>
      </c>
      <c r="F60" s="70">
        <v>11580.714285714286</v>
      </c>
      <c r="G60" s="21">
        <f t="shared" si="14"/>
        <v>1.5962670954011662</v>
      </c>
      <c r="H60" s="70">
        <v>10881.666666666666</v>
      </c>
      <c r="I60" s="21">
        <f t="shared" si="15"/>
        <v>6.4240859462179833E-2</v>
      </c>
    </row>
    <row r="61" spans="1:9" ht="16.5" x14ac:dyDescent="0.3">
      <c r="A61" s="117"/>
      <c r="B61" s="98" t="s">
        <v>40</v>
      </c>
      <c r="C61" s="15" t="s">
        <v>117</v>
      </c>
      <c r="D61" s="11" t="s">
        <v>114</v>
      </c>
      <c r="E61" s="47">
        <v>2902.4</v>
      </c>
      <c r="F61" s="104">
        <v>7543.333333333333</v>
      </c>
      <c r="G61" s="21">
        <f t="shared" si="14"/>
        <v>1.5989985299522231</v>
      </c>
      <c r="H61" s="104">
        <v>6805.833333333333</v>
      </c>
      <c r="I61" s="21">
        <f t="shared" si="15"/>
        <v>0.10836292396228726</v>
      </c>
    </row>
    <row r="62" spans="1:9" ht="17.25" thickBot="1" x14ac:dyDescent="0.35">
      <c r="A62" s="117"/>
      <c r="B62" s="99" t="s">
        <v>38</v>
      </c>
      <c r="C62" s="16" t="s">
        <v>115</v>
      </c>
      <c r="D62" s="12" t="s">
        <v>114</v>
      </c>
      <c r="E62" s="50">
        <v>3750</v>
      </c>
      <c r="F62" s="73">
        <v>7340</v>
      </c>
      <c r="G62" s="29">
        <f t="shared" si="14"/>
        <v>0.95733333333333337</v>
      </c>
      <c r="H62" s="73">
        <v>6500</v>
      </c>
      <c r="I62" s="29">
        <f t="shared" si="15"/>
        <v>0.12923076923076923</v>
      </c>
    </row>
    <row r="63" spans="1:9" ht="16.5" x14ac:dyDescent="0.3">
      <c r="A63" s="117"/>
      <c r="B63" s="100" t="s">
        <v>55</v>
      </c>
      <c r="C63" s="14" t="s">
        <v>122</v>
      </c>
      <c r="D63" s="11" t="s">
        <v>120</v>
      </c>
      <c r="E63" s="43">
        <v>4820.5</v>
      </c>
      <c r="F63" s="68">
        <v>15700.625</v>
      </c>
      <c r="G63" s="21">
        <f t="shared" si="14"/>
        <v>2.2570532102478995</v>
      </c>
      <c r="H63" s="68">
        <v>13463.888888888889</v>
      </c>
      <c r="I63" s="21">
        <f t="shared" si="15"/>
        <v>0.16612853311326595</v>
      </c>
    </row>
    <row r="64" spans="1:9" ht="16.5" x14ac:dyDescent="0.3">
      <c r="A64" s="117"/>
      <c r="B64" s="98" t="s">
        <v>39</v>
      </c>
      <c r="C64" s="15" t="s">
        <v>116</v>
      </c>
      <c r="D64" s="13" t="s">
        <v>114</v>
      </c>
      <c r="E64" s="47">
        <v>3559.15</v>
      </c>
      <c r="F64" s="70">
        <v>14482.5</v>
      </c>
      <c r="G64" s="21">
        <f t="shared" si="14"/>
        <v>3.0690895298034642</v>
      </c>
      <c r="H64" s="70">
        <v>11683.571428571429</v>
      </c>
      <c r="I64" s="21">
        <f t="shared" si="15"/>
        <v>0.23956104420125932</v>
      </c>
    </row>
    <row r="65" spans="1:9" ht="16.5" customHeight="1" thickBot="1" x14ac:dyDescent="0.35">
      <c r="A65" s="118"/>
      <c r="B65" s="99" t="s">
        <v>43</v>
      </c>
      <c r="C65" s="16" t="s">
        <v>119</v>
      </c>
      <c r="D65" s="12" t="s">
        <v>114</v>
      </c>
      <c r="E65" s="50">
        <v>4410.9972222222223</v>
      </c>
      <c r="F65" s="50">
        <v>13886.625</v>
      </c>
      <c r="G65" s="29">
        <f t="shared" si="14"/>
        <v>2.1481826671847322</v>
      </c>
      <c r="H65" s="50">
        <v>10655.333333333334</v>
      </c>
      <c r="I65" s="29">
        <f t="shared" si="15"/>
        <v>0.30325580304073069</v>
      </c>
    </row>
    <row r="66" spans="1:9" ht="15.75" customHeight="1" thickBot="1" x14ac:dyDescent="0.25">
      <c r="A66" s="175" t="s">
        <v>192</v>
      </c>
      <c r="B66" s="186"/>
      <c r="C66" s="186"/>
      <c r="D66" s="187"/>
      <c r="E66" s="105">
        <f>SUM(E57:E65)</f>
        <v>52131.055555555555</v>
      </c>
      <c r="F66" s="105">
        <f>SUM(F57:F65)</f>
        <v>140263.87380952382</v>
      </c>
      <c r="G66" s="107">
        <f t="shared" ref="G66" si="16">(F66-E66)/E66</f>
        <v>1.6906010690699709</v>
      </c>
      <c r="H66" s="105">
        <f>SUM(H57:H65)</f>
        <v>130455.44841269842</v>
      </c>
      <c r="I66" s="110">
        <f t="shared" ref="I66" si="17">(F66-H66)/H66</f>
        <v>7.5186015733097286E-2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7518.6</v>
      </c>
      <c r="F68" s="54">
        <v>15875</v>
      </c>
      <c r="G68" s="21">
        <f t="shared" ref="G68:G73" si="18">(F68-E68)/E68</f>
        <v>1.1114303194743702</v>
      </c>
      <c r="H68" s="54">
        <v>15442.777777777777</v>
      </c>
      <c r="I68" s="21">
        <f t="shared" ref="I68:I73" si="19">(F68-H68)/H68</f>
        <v>2.7988631866748236E-2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3003.6</v>
      </c>
      <c r="F69" s="46">
        <v>9447</v>
      </c>
      <c r="G69" s="21">
        <f t="shared" si="18"/>
        <v>2.1452257291250501</v>
      </c>
      <c r="H69" s="46">
        <v>8536.25</v>
      </c>
      <c r="I69" s="21">
        <f t="shared" si="19"/>
        <v>0.10669204861619563</v>
      </c>
    </row>
    <row r="70" spans="1:9" ht="16.5" x14ac:dyDescent="0.3">
      <c r="A70" s="37"/>
      <c r="B70" s="34" t="s">
        <v>63</v>
      </c>
      <c r="C70" s="15" t="s">
        <v>132</v>
      </c>
      <c r="D70" s="13" t="s">
        <v>126</v>
      </c>
      <c r="E70" s="47">
        <v>3726.46</v>
      </c>
      <c r="F70" s="46">
        <v>10988</v>
      </c>
      <c r="G70" s="21">
        <f t="shared" si="18"/>
        <v>1.9486429479989051</v>
      </c>
      <c r="H70" s="46">
        <v>9825</v>
      </c>
      <c r="I70" s="21">
        <f t="shared" si="19"/>
        <v>0.11837150127226463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10619.842857142858</v>
      </c>
      <c r="F71" s="46">
        <v>35659.714285714283</v>
      </c>
      <c r="G71" s="21">
        <f t="shared" si="18"/>
        <v>2.3578382246710667</v>
      </c>
      <c r="H71" s="46">
        <v>28782.25</v>
      </c>
      <c r="I71" s="21">
        <f t="shared" si="19"/>
        <v>0.23894811162137369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46526.857142857145</v>
      </c>
      <c r="F72" s="46">
        <v>80144.666666666672</v>
      </c>
      <c r="G72" s="21">
        <f t="shared" si="18"/>
        <v>0.72254632245175343</v>
      </c>
      <c r="H72" s="46">
        <v>60242.166666666664</v>
      </c>
      <c r="I72" s="21">
        <f t="shared" si="19"/>
        <v>0.33037490351442661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6405.5</v>
      </c>
      <c r="F73" s="58">
        <v>29327.571428571428</v>
      </c>
      <c r="G73" s="31">
        <f t="shared" si="18"/>
        <v>3.5784983886615294</v>
      </c>
      <c r="H73" s="58">
        <v>19398.8</v>
      </c>
      <c r="I73" s="31">
        <f t="shared" si="19"/>
        <v>0.51182400089548985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77800.86</v>
      </c>
      <c r="F74" s="86">
        <f>SUM(F68:F73)</f>
        <v>181441.95238095237</v>
      </c>
      <c r="G74" s="109">
        <f t="shared" ref="G74" si="20">(F74-E74)/E74</f>
        <v>1.3321329916012801</v>
      </c>
      <c r="H74" s="86">
        <f>SUM(H68:H73)</f>
        <v>142227.24444444443</v>
      </c>
      <c r="I74" s="110">
        <f t="shared" ref="I74" si="21">(F74-H74)/H74</f>
        <v>0.27571867886272416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1324</v>
      </c>
      <c r="F76" s="43">
        <v>2192.5</v>
      </c>
      <c r="G76" s="21">
        <f>(F76-E76)/E76</f>
        <v>0.6559667673716012</v>
      </c>
      <c r="H76" s="43">
        <v>2033.3333333333333</v>
      </c>
      <c r="I76" s="21">
        <f>(F76-H76)/H76</f>
        <v>7.8278688524590204E-2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1554.2</v>
      </c>
      <c r="F77" s="47">
        <v>4561.875</v>
      </c>
      <c r="G77" s="21">
        <f>(F77-E77)/E77</f>
        <v>1.9351917385149917</v>
      </c>
      <c r="H77" s="47">
        <v>4165.625</v>
      </c>
      <c r="I77" s="21">
        <f>(F77-H77)/H77</f>
        <v>9.5123780945236311E-2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2778.75</v>
      </c>
      <c r="F78" s="47">
        <v>7447.1428571428569</v>
      </c>
      <c r="G78" s="21">
        <f>(F78-E78)/E78</f>
        <v>1.680033416875522</v>
      </c>
      <c r="H78" s="47">
        <v>6317.1428571428569</v>
      </c>
      <c r="I78" s="21">
        <f>(F78-H78)/H78</f>
        <v>0.17887833559475352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3863.6444444444446</v>
      </c>
      <c r="F79" s="47">
        <v>10237.166666666666</v>
      </c>
      <c r="G79" s="21">
        <f>(F79-E79)/E79</f>
        <v>1.6496140661666587</v>
      </c>
      <c r="H79" s="47">
        <v>8366.4285714285706</v>
      </c>
      <c r="I79" s="21">
        <f>(F79-H79)/H79</f>
        <v>0.22360055778479757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2250.8333333333335</v>
      </c>
      <c r="F80" s="50">
        <v>6334.2857142857147</v>
      </c>
      <c r="G80" s="21">
        <f>(F80-E80)/E80</f>
        <v>1.8141958004971703</v>
      </c>
      <c r="H80" s="50">
        <v>5122.5</v>
      </c>
      <c r="I80" s="21">
        <f>(F80-H80)/H80</f>
        <v>0.23656138883078862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11771.427777777779</v>
      </c>
      <c r="F81" s="86">
        <f>SUM(F76:F80)</f>
        <v>30772.970238095237</v>
      </c>
      <c r="G81" s="109">
        <f t="shared" ref="G81" si="22">(F81-E81)/E81</f>
        <v>1.6142088129860308</v>
      </c>
      <c r="H81" s="86">
        <f>SUM(H76:H80)</f>
        <v>26005.029761904763</v>
      </c>
      <c r="I81" s="110">
        <f t="shared" ref="I81" si="23">(F81-H81)/H81</f>
        <v>0.18334685712127563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1182</v>
      </c>
      <c r="F83" s="161">
        <v>2858.3333333333335</v>
      </c>
      <c r="G83" s="22">
        <f t="shared" ref="G83:G89" si="24">(F83-E83)/E83</f>
        <v>1.4182177100958828</v>
      </c>
      <c r="H83" s="161">
        <v>3122.5</v>
      </c>
      <c r="I83" s="22">
        <f t="shared" ref="I83:I89" si="25">(F83-H83)/H83</f>
        <v>-8.4601014144649003E-2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1458.3333333333333</v>
      </c>
      <c r="F84" s="47">
        <v>3321.6666666666665</v>
      </c>
      <c r="G84" s="21">
        <f t="shared" si="24"/>
        <v>1.2777142857142858</v>
      </c>
      <c r="H84" s="47">
        <v>3321.6666666666665</v>
      </c>
      <c r="I84" s="21">
        <f t="shared" si="25"/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8899.3333333333339</v>
      </c>
      <c r="F85" s="47">
        <v>9999</v>
      </c>
      <c r="G85" s="21">
        <f t="shared" si="24"/>
        <v>0.1235673084126151</v>
      </c>
      <c r="H85" s="47">
        <v>9999</v>
      </c>
      <c r="I85" s="21">
        <f t="shared" si="25"/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1919.9</v>
      </c>
      <c r="F86" s="47">
        <v>5350.5</v>
      </c>
      <c r="G86" s="21">
        <f t="shared" si="24"/>
        <v>1.7868638991614145</v>
      </c>
      <c r="H86" s="47">
        <v>4609.8</v>
      </c>
      <c r="I86" s="21">
        <f t="shared" si="25"/>
        <v>0.16067942210074185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918.94047619047637</v>
      </c>
      <c r="F87" s="61">
        <v>2023.3333333333333</v>
      </c>
      <c r="G87" s="21">
        <f t="shared" si="24"/>
        <v>1.2018110919666796</v>
      </c>
      <c r="H87" s="61">
        <v>1718.6</v>
      </c>
      <c r="I87" s="21">
        <f t="shared" si="25"/>
        <v>0.17731486869157068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3887.3</v>
      </c>
      <c r="F88" s="61">
        <v>9716.6666666666661</v>
      </c>
      <c r="G88" s="21">
        <f t="shared" si="24"/>
        <v>1.4995926907279258</v>
      </c>
      <c r="H88" s="61">
        <v>7781.666666666667</v>
      </c>
      <c r="I88" s="21">
        <f t="shared" si="25"/>
        <v>0.24866138359391721</v>
      </c>
    </row>
    <row r="89" spans="1:11" ht="16.5" customHeight="1" thickBot="1" x14ac:dyDescent="0.35">
      <c r="A89" s="35"/>
      <c r="B89" s="36" t="s">
        <v>77</v>
      </c>
      <c r="C89" s="16" t="s">
        <v>146</v>
      </c>
      <c r="D89" s="12" t="s">
        <v>162</v>
      </c>
      <c r="E89" s="50">
        <v>1509.0844444444442</v>
      </c>
      <c r="F89" s="50">
        <v>4827</v>
      </c>
      <c r="G89" s="23">
        <f t="shared" si="24"/>
        <v>2.198628160120633</v>
      </c>
      <c r="H89" s="50">
        <v>3306</v>
      </c>
      <c r="I89" s="23">
        <f t="shared" si="25"/>
        <v>0.46007259528130673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19774.89158730159</v>
      </c>
      <c r="F90" s="86">
        <f>SUM(F83:F89)</f>
        <v>38096.5</v>
      </c>
      <c r="G90" s="119">
        <f t="shared" ref="G90:G91" si="26">(F90-E90)/E90</f>
        <v>0.92650866538573573</v>
      </c>
      <c r="H90" s="86">
        <f>SUM(H83:H89)</f>
        <v>33859.23333333333</v>
      </c>
      <c r="I90" s="110">
        <f t="shared" ref="I90:I91" si="27">(F90-H90)/H90</f>
        <v>0.12514360927644563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5">
        <f>SUM(E90+E81+E74+E66+E55+E47+E39+E32)</f>
        <v>347810.8183615079</v>
      </c>
      <c r="F91" s="105">
        <f>SUM(F32,F39,F47,F55,F66,F74,F81,F90)</f>
        <v>811537.72698412708</v>
      </c>
      <c r="G91" s="107">
        <f t="shared" si="26"/>
        <v>1.3332733892728728</v>
      </c>
      <c r="H91" s="105">
        <f>SUM(H32,H39,H47,H55,H66,H74,H81,H90)</f>
        <v>720389.14265079354</v>
      </c>
      <c r="I91" s="120">
        <f t="shared" si="27"/>
        <v>0.12652687129339141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16:I31">
    <sortCondition ref="I16:I31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A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8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4000</v>
      </c>
      <c r="E16" s="42">
        <v>5000</v>
      </c>
      <c r="F16" s="133">
        <v>4000</v>
      </c>
      <c r="G16" s="42">
        <v>4500</v>
      </c>
      <c r="H16" s="133">
        <v>2999</v>
      </c>
      <c r="I16" s="139">
        <v>4099.8</v>
      </c>
    </row>
    <row r="17" spans="1:9" ht="16.5" x14ac:dyDescent="0.3">
      <c r="A17" s="91"/>
      <c r="B17" s="152" t="s">
        <v>5</v>
      </c>
      <c r="C17" s="158" t="s">
        <v>164</v>
      </c>
      <c r="D17" s="92">
        <v>1500</v>
      </c>
      <c r="E17" s="46">
        <v>1500</v>
      </c>
      <c r="F17" s="92">
        <v>2000</v>
      </c>
      <c r="G17" s="46">
        <v>1500</v>
      </c>
      <c r="H17" s="92">
        <v>1166</v>
      </c>
      <c r="I17" s="141">
        <v>1533.2</v>
      </c>
    </row>
    <row r="18" spans="1:9" ht="16.5" x14ac:dyDescent="0.3">
      <c r="A18" s="91"/>
      <c r="B18" s="152" t="s">
        <v>6</v>
      </c>
      <c r="C18" s="158" t="s">
        <v>165</v>
      </c>
      <c r="D18" s="92">
        <v>1000</v>
      </c>
      <c r="E18" s="46">
        <v>2000</v>
      </c>
      <c r="F18" s="92">
        <v>2000</v>
      </c>
      <c r="G18" s="46">
        <v>1500</v>
      </c>
      <c r="H18" s="92">
        <v>1708</v>
      </c>
      <c r="I18" s="141">
        <v>1641.6</v>
      </c>
    </row>
    <row r="19" spans="1:9" ht="16.5" x14ac:dyDescent="0.3">
      <c r="A19" s="91"/>
      <c r="B19" s="152" t="s">
        <v>7</v>
      </c>
      <c r="C19" s="158" t="s">
        <v>166</v>
      </c>
      <c r="D19" s="92">
        <v>750</v>
      </c>
      <c r="E19" s="46">
        <v>750</v>
      </c>
      <c r="F19" s="92">
        <v>1500</v>
      </c>
      <c r="G19" s="46">
        <v>1000</v>
      </c>
      <c r="H19" s="92">
        <v>666</v>
      </c>
      <c r="I19" s="141">
        <v>933.2</v>
      </c>
    </row>
    <row r="20" spans="1:9" ht="16.5" x14ac:dyDescent="0.3">
      <c r="A20" s="91"/>
      <c r="B20" s="152" t="s">
        <v>8</v>
      </c>
      <c r="C20" s="158" t="s">
        <v>167</v>
      </c>
      <c r="D20" s="92">
        <v>2000</v>
      </c>
      <c r="E20" s="46">
        <v>2000</v>
      </c>
      <c r="F20" s="92">
        <v>3000</v>
      </c>
      <c r="G20" s="46">
        <v>3000</v>
      </c>
      <c r="H20" s="92">
        <v>2625</v>
      </c>
      <c r="I20" s="141">
        <v>2525</v>
      </c>
    </row>
    <row r="21" spans="1:9" ht="16.5" x14ac:dyDescent="0.3">
      <c r="A21" s="91"/>
      <c r="B21" s="152" t="s">
        <v>9</v>
      </c>
      <c r="C21" s="158" t="s">
        <v>168</v>
      </c>
      <c r="D21" s="92">
        <v>1500</v>
      </c>
      <c r="E21" s="46">
        <v>1500</v>
      </c>
      <c r="F21" s="92">
        <v>2000</v>
      </c>
      <c r="G21" s="46">
        <v>1500</v>
      </c>
      <c r="H21" s="92">
        <v>1416</v>
      </c>
      <c r="I21" s="141">
        <v>1583.2</v>
      </c>
    </row>
    <row r="22" spans="1:9" ht="16.5" x14ac:dyDescent="0.3">
      <c r="A22" s="91"/>
      <c r="B22" s="152" t="s">
        <v>10</v>
      </c>
      <c r="C22" s="158" t="s">
        <v>169</v>
      </c>
      <c r="D22" s="92">
        <v>1500</v>
      </c>
      <c r="E22" s="46">
        <v>1750</v>
      </c>
      <c r="F22" s="92">
        <v>1625</v>
      </c>
      <c r="G22" s="46">
        <v>1500</v>
      </c>
      <c r="H22" s="92">
        <v>1249</v>
      </c>
      <c r="I22" s="141">
        <v>1524.8</v>
      </c>
    </row>
    <row r="23" spans="1:9" ht="16.5" x14ac:dyDescent="0.3">
      <c r="A23" s="91"/>
      <c r="B23" s="152" t="s">
        <v>11</v>
      </c>
      <c r="C23" s="158" t="s">
        <v>170</v>
      </c>
      <c r="D23" s="92">
        <v>250</v>
      </c>
      <c r="E23" s="46">
        <v>500</v>
      </c>
      <c r="F23" s="92">
        <v>500</v>
      </c>
      <c r="G23" s="46">
        <v>325</v>
      </c>
      <c r="H23" s="92">
        <v>358</v>
      </c>
      <c r="I23" s="141">
        <v>386.6</v>
      </c>
    </row>
    <row r="24" spans="1:9" ht="16.5" x14ac:dyDescent="0.3">
      <c r="A24" s="91"/>
      <c r="B24" s="152" t="s">
        <v>12</v>
      </c>
      <c r="C24" s="158" t="s">
        <v>171</v>
      </c>
      <c r="D24" s="92"/>
      <c r="E24" s="46">
        <v>500</v>
      </c>
      <c r="F24" s="92">
        <v>500</v>
      </c>
      <c r="G24" s="46">
        <v>500</v>
      </c>
      <c r="H24" s="92">
        <v>500</v>
      </c>
      <c r="I24" s="141">
        <v>500</v>
      </c>
    </row>
    <row r="25" spans="1:9" ht="16.5" x14ac:dyDescent="0.3">
      <c r="A25" s="91"/>
      <c r="B25" s="152" t="s">
        <v>13</v>
      </c>
      <c r="C25" s="158" t="s">
        <v>172</v>
      </c>
      <c r="D25" s="92">
        <v>250</v>
      </c>
      <c r="E25" s="46">
        <v>500</v>
      </c>
      <c r="F25" s="92">
        <v>500</v>
      </c>
      <c r="G25" s="46">
        <v>325</v>
      </c>
      <c r="H25" s="92">
        <v>500</v>
      </c>
      <c r="I25" s="141">
        <v>415</v>
      </c>
    </row>
    <row r="26" spans="1:9" ht="16.5" x14ac:dyDescent="0.3">
      <c r="A26" s="91"/>
      <c r="B26" s="152" t="s">
        <v>14</v>
      </c>
      <c r="C26" s="158" t="s">
        <v>173</v>
      </c>
      <c r="D26" s="92">
        <v>250</v>
      </c>
      <c r="E26" s="46">
        <v>500</v>
      </c>
      <c r="F26" s="92">
        <v>500</v>
      </c>
      <c r="G26" s="46">
        <v>325</v>
      </c>
      <c r="H26" s="92">
        <v>500</v>
      </c>
      <c r="I26" s="141">
        <v>415</v>
      </c>
    </row>
    <row r="27" spans="1:9" ht="16.5" x14ac:dyDescent="0.3">
      <c r="A27" s="91"/>
      <c r="B27" s="152" t="s">
        <v>15</v>
      </c>
      <c r="C27" s="158" t="s">
        <v>174</v>
      </c>
      <c r="D27" s="92">
        <v>1000</v>
      </c>
      <c r="E27" s="46">
        <v>2600</v>
      </c>
      <c r="F27" s="92">
        <v>1500</v>
      </c>
      <c r="G27" s="46">
        <v>1500</v>
      </c>
      <c r="H27" s="92">
        <v>1083</v>
      </c>
      <c r="I27" s="141">
        <v>1536.6</v>
      </c>
    </row>
    <row r="28" spans="1:9" ht="16.5" x14ac:dyDescent="0.3">
      <c r="A28" s="91"/>
      <c r="B28" s="152" t="s">
        <v>16</v>
      </c>
      <c r="C28" s="158" t="s">
        <v>175</v>
      </c>
      <c r="D28" s="92">
        <v>250</v>
      </c>
      <c r="E28" s="46">
        <v>500</v>
      </c>
      <c r="F28" s="92">
        <v>500</v>
      </c>
      <c r="G28" s="46">
        <v>500</v>
      </c>
      <c r="H28" s="92">
        <v>541</v>
      </c>
      <c r="I28" s="141">
        <v>458.2</v>
      </c>
    </row>
    <row r="29" spans="1:9" ht="16.5" x14ac:dyDescent="0.3">
      <c r="A29" s="91"/>
      <c r="B29" s="154" t="s">
        <v>17</v>
      </c>
      <c r="C29" s="158" t="s">
        <v>176</v>
      </c>
      <c r="D29" s="92"/>
      <c r="E29" s="46">
        <v>2000</v>
      </c>
      <c r="F29" s="92">
        <v>1500</v>
      </c>
      <c r="G29" s="46">
        <v>1500</v>
      </c>
      <c r="H29" s="92">
        <v>1208</v>
      </c>
      <c r="I29" s="141">
        <v>1552</v>
      </c>
    </row>
    <row r="30" spans="1:9" ht="16.5" x14ac:dyDescent="0.3">
      <c r="A30" s="91"/>
      <c r="B30" s="152" t="s">
        <v>18</v>
      </c>
      <c r="C30" s="158" t="s">
        <v>177</v>
      </c>
      <c r="D30" s="92"/>
      <c r="E30" s="46">
        <v>3000</v>
      </c>
      <c r="F30" s="92">
        <v>2375</v>
      </c>
      <c r="G30" s="46">
        <v>2000</v>
      </c>
      <c r="H30" s="92">
        <v>1583</v>
      </c>
      <c r="I30" s="141">
        <v>2239.5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1500</v>
      </c>
      <c r="E31" s="49">
        <v>2000</v>
      </c>
      <c r="F31" s="134">
        <v>1750</v>
      </c>
      <c r="G31" s="49">
        <v>2000</v>
      </c>
      <c r="H31" s="134">
        <v>1958</v>
      </c>
      <c r="I31" s="94">
        <v>1841.6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/>
      <c r="E33" s="42">
        <v>5000</v>
      </c>
      <c r="F33" s="133">
        <v>3000</v>
      </c>
      <c r="G33" s="42"/>
      <c r="H33" s="133">
        <v>4500</v>
      </c>
      <c r="I33" s="139">
        <v>4166.666666666667</v>
      </c>
    </row>
    <row r="34" spans="1:9" ht="16.5" x14ac:dyDescent="0.3">
      <c r="A34" s="91"/>
      <c r="B34" s="140" t="s">
        <v>27</v>
      </c>
      <c r="C34" s="15" t="s">
        <v>180</v>
      </c>
      <c r="D34" s="92"/>
      <c r="E34" s="46">
        <v>5000</v>
      </c>
      <c r="F34" s="92">
        <v>2500</v>
      </c>
      <c r="G34" s="46"/>
      <c r="H34" s="92">
        <v>3749</v>
      </c>
      <c r="I34" s="141">
        <v>3749.6666666666665</v>
      </c>
    </row>
    <row r="35" spans="1:9" ht="16.5" x14ac:dyDescent="0.3">
      <c r="A35" s="91"/>
      <c r="B35" s="143" t="s">
        <v>28</v>
      </c>
      <c r="C35" s="15" t="s">
        <v>181</v>
      </c>
      <c r="D35" s="92"/>
      <c r="E35" s="46">
        <v>5000</v>
      </c>
      <c r="F35" s="92">
        <v>4000</v>
      </c>
      <c r="G35" s="46"/>
      <c r="H35" s="92">
        <v>3916</v>
      </c>
      <c r="I35" s="141">
        <v>4305.333333333333</v>
      </c>
    </row>
    <row r="36" spans="1:9" ht="16.5" x14ac:dyDescent="0.3">
      <c r="A36" s="91"/>
      <c r="B36" s="140" t="s">
        <v>29</v>
      </c>
      <c r="C36" s="15" t="s">
        <v>182</v>
      </c>
      <c r="D36" s="92"/>
      <c r="E36" s="46">
        <v>2500</v>
      </c>
      <c r="F36" s="92">
        <v>2000</v>
      </c>
      <c r="G36" s="46"/>
      <c r="H36" s="92">
        <v>2875</v>
      </c>
      <c r="I36" s="141">
        <v>2458.3333333333335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3500</v>
      </c>
      <c r="E37" s="49">
        <v>3500</v>
      </c>
      <c r="F37" s="134">
        <v>3000</v>
      </c>
      <c r="G37" s="49">
        <v>4500</v>
      </c>
      <c r="H37" s="134">
        <v>3333</v>
      </c>
      <c r="I37" s="94">
        <v>3566.6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75000</v>
      </c>
      <c r="E39" s="42">
        <v>75000</v>
      </c>
      <c r="F39" s="42">
        <v>90000</v>
      </c>
      <c r="G39" s="42">
        <v>90000</v>
      </c>
      <c r="H39" s="42">
        <v>66666</v>
      </c>
      <c r="I39" s="139">
        <v>79333.2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50000</v>
      </c>
      <c r="E40" s="49">
        <v>50000</v>
      </c>
      <c r="F40" s="49">
        <v>70000</v>
      </c>
      <c r="G40" s="49">
        <v>45000</v>
      </c>
      <c r="H40" s="49">
        <v>49666</v>
      </c>
      <c r="I40" s="94">
        <v>52933.2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06-07-2020</vt:lpstr>
      <vt:lpstr>By Order</vt:lpstr>
      <vt:lpstr>All Stores</vt:lpstr>
      <vt:lpstr>'06-07-2020'!Print_Titles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2020-07-10T10:31:08Z</cp:lastPrinted>
  <dcterms:created xsi:type="dcterms:W3CDTF">2010-10-20T06:23:14Z</dcterms:created>
  <dcterms:modified xsi:type="dcterms:W3CDTF">2020-07-13T08:38:01Z</dcterms:modified>
</cp:coreProperties>
</file>