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13-07-2020" sheetId="9" r:id="rId4"/>
    <sheet name="By Order" sheetId="11" r:id="rId5"/>
    <sheet name="All Stores" sheetId="12" r:id="rId6"/>
  </sheets>
  <definedNames>
    <definedName name="_xlnm.Print_Titles" localSheetId="3">'13-07-2020'!$12:$14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F66" i="11" l="1"/>
  <c r="I86" i="11"/>
  <c r="G86" i="11"/>
  <c r="I85" i="11"/>
  <c r="G85" i="11"/>
  <c r="I89" i="11"/>
  <c r="G89" i="11"/>
  <c r="I87" i="11"/>
  <c r="G87" i="11"/>
  <c r="I84" i="11"/>
  <c r="G84" i="11"/>
  <c r="I83" i="11"/>
  <c r="G83" i="11"/>
  <c r="I88" i="11"/>
  <c r="G88" i="11"/>
  <c r="I76" i="11"/>
  <c r="G76" i="11"/>
  <c r="I78" i="11"/>
  <c r="G78" i="11"/>
  <c r="I77" i="11"/>
  <c r="G77" i="11"/>
  <c r="I79" i="11"/>
  <c r="G79" i="11"/>
  <c r="I80" i="11"/>
  <c r="G80" i="11"/>
  <c r="I71" i="11"/>
  <c r="G71" i="11"/>
  <c r="I68" i="11"/>
  <c r="G68" i="11"/>
  <c r="I73" i="11"/>
  <c r="G73" i="11"/>
  <c r="I72" i="11"/>
  <c r="G72" i="11"/>
  <c r="I70" i="11"/>
  <c r="G70" i="11"/>
  <c r="I69" i="11"/>
  <c r="G69" i="11"/>
  <c r="I60" i="11"/>
  <c r="G60" i="11"/>
  <c r="I61" i="11"/>
  <c r="G61" i="11"/>
  <c r="I62" i="11"/>
  <c r="G62" i="11"/>
  <c r="I59" i="11"/>
  <c r="G59" i="11"/>
  <c r="I64" i="11"/>
  <c r="G64" i="11"/>
  <c r="I63" i="11"/>
  <c r="G63" i="11"/>
  <c r="I58" i="11"/>
  <c r="G58" i="11"/>
  <c r="I65" i="11"/>
  <c r="G65" i="11"/>
  <c r="I57" i="11"/>
  <c r="G57" i="11"/>
  <c r="I49" i="11"/>
  <c r="G49" i="11"/>
  <c r="I51" i="11"/>
  <c r="G51" i="11"/>
  <c r="I54" i="11"/>
  <c r="G54" i="11"/>
  <c r="I50" i="11"/>
  <c r="G50" i="11"/>
  <c r="I52" i="11"/>
  <c r="G52" i="11"/>
  <c r="I53" i="11"/>
  <c r="G53" i="11"/>
  <c r="I46" i="11"/>
  <c r="G46" i="11"/>
  <c r="I44" i="11"/>
  <c r="G44" i="11"/>
  <c r="I43" i="11"/>
  <c r="G43" i="11"/>
  <c r="I41" i="11"/>
  <c r="G41" i="11"/>
  <c r="I42" i="11"/>
  <c r="G42" i="11"/>
  <c r="I45" i="11"/>
  <c r="G45" i="11"/>
  <c r="I36" i="11"/>
  <c r="G36" i="11"/>
  <c r="I38" i="11"/>
  <c r="G38" i="11"/>
  <c r="I37" i="11"/>
  <c r="G37" i="11"/>
  <c r="I35" i="11"/>
  <c r="G35" i="11"/>
  <c r="I34" i="11"/>
  <c r="G34" i="11"/>
  <c r="I21" i="11"/>
  <c r="G21" i="11"/>
  <c r="I26" i="11"/>
  <c r="G26" i="11"/>
  <c r="I24" i="11"/>
  <c r="G24" i="11"/>
  <c r="I18" i="11"/>
  <c r="G18" i="11"/>
  <c r="I19" i="11"/>
  <c r="G19" i="11"/>
  <c r="I27" i="11"/>
  <c r="G27" i="11"/>
  <c r="I20" i="11"/>
  <c r="G20" i="11"/>
  <c r="I22" i="11"/>
  <c r="G22" i="11"/>
  <c r="I29" i="11"/>
  <c r="G29" i="11"/>
  <c r="I31" i="11"/>
  <c r="G31" i="11"/>
  <c r="I30" i="11"/>
  <c r="G30" i="11"/>
  <c r="I25" i="11"/>
  <c r="G25" i="11"/>
  <c r="I17" i="11"/>
  <c r="G17" i="11"/>
  <c r="I28" i="11"/>
  <c r="G28" i="11"/>
  <c r="I23" i="11"/>
  <c r="G23" i="11"/>
  <c r="I16" i="11"/>
  <c r="G16" i="11"/>
  <c r="D40" i="8" l="1"/>
  <c r="H81" i="11" l="1"/>
  <c r="E40" i="8" l="1"/>
  <c r="H74" i="11" l="1"/>
  <c r="G16" i="9" l="1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G70" i="9" l="1"/>
  <c r="I70" i="9"/>
  <c r="G71" i="9"/>
  <c r="I71" i="9"/>
  <c r="G72" i="9"/>
  <c r="I72" i="9"/>
  <c r="G73" i="9"/>
  <c r="I73" i="9"/>
  <c r="G74" i="9"/>
  <c r="I74" i="9"/>
  <c r="I17" i="9" l="1"/>
  <c r="H15" i="8" l="1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G34" i="7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F81" i="11"/>
  <c r="H66" i="1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I32" i="11"/>
  <c r="I81" i="1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G66" i="11"/>
  <c r="I66" i="11"/>
  <c r="F91" i="11"/>
  <c r="I91" i="11" s="1"/>
  <c r="G91" i="11" l="1"/>
</calcChain>
</file>

<file path=xl/sharedStrings.xml><?xml version="1.0" encoding="utf-8"?>
<sst xmlns="http://schemas.openxmlformats.org/spreadsheetml/2006/main" count="848" uniqueCount="226">
  <si>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</si>
  <si>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</si>
  <si>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</si>
  <si>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</si>
  <si>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</si>
  <si>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</si>
  <si>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</si>
  <si>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</si>
  <si>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</si>
  <si>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</si>
  <si>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</si>
  <si>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</si>
  <si>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</si>
  <si>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</si>
  <si>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</si>
  <si>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</si>
  <si>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</si>
  <si>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</si>
  <si>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</si>
  <si>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</si>
  <si>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</si>
  <si>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</si>
  <si>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</si>
  <si>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</si>
  <si>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</si>
  <si>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</si>
  <si>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</si>
  <si>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</si>
  <si>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</si>
  <si>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</si>
  <si>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</si>
  <si>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</si>
  <si>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</si>
  <si>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</si>
  <si>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</si>
  <si>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</si>
  <si>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</si>
  <si>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</si>
  <si>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</si>
  <si>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</si>
  <si>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</si>
  <si>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</si>
  <si>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</si>
  <si>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</si>
  <si>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</si>
  <si>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</si>
  <si>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</si>
  <si>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</si>
  <si>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</si>
  <si>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</si>
  <si>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</si>
  <si>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</si>
  <si>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</si>
  <si>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</si>
  <si>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</si>
  <si>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</si>
  <si>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</si>
  <si>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</si>
  <si>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</si>
  <si>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</si>
  <si>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</si>
  <si>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</si>
  <si>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</si>
  <si>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</si>
  <si>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</si>
  <si>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</si>
  <si>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</si>
  <si>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</si>
  <si>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</si>
  <si>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</si>
  <si>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</si>
  <si>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</si>
  <si>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</si>
  <si>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</si>
  <si>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</si>
  <si>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</si>
  <si>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</si>
  <si>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</si>
  <si>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</si>
  <si>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</si>
  <si>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</si>
  <si>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</si>
  <si>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</si>
  <si>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</si>
  <si>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</si>
  <si>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</si>
  <si>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</si>
  <si>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</si>
  <si>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</si>
  <si>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</si>
  <si>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</si>
  <si>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</si>
  <si>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</si>
  <si>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</si>
  <si>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</si>
  <si>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</si>
  <si>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</si>
  <si>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</si>
  <si>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</si>
  <si>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</si>
  <si>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</si>
  <si>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</si>
  <si>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</si>
  <si>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</si>
  <si>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</si>
  <si>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</si>
  <si>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</si>
  <si>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</si>
  <si>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</si>
  <si>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</si>
  <si>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</si>
  <si>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</si>
  <si>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</si>
  <si>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</si>
  <si>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</si>
  <si>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</si>
  <si>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</si>
  <si>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</si>
  <si>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</si>
  <si>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</si>
  <si>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</si>
  <si>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</si>
  <si>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</si>
  <si>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</si>
  <si>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</si>
  <si>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</si>
  <si>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</si>
  <si>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</si>
  <si>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</si>
  <si>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</si>
  <si>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</si>
  <si>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</si>
  <si>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</si>
  <si>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</si>
  <si>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</si>
  <si>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</si>
  <si>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</si>
  <si>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</si>
  <si>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</si>
  <si>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</si>
  <si>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</si>
  <si>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</si>
  <si>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</si>
  <si>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</si>
  <si>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</si>
  <si>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</si>
  <si>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</si>
  <si>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</si>
  <si>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</si>
  <si>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</si>
  <si>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</si>
  <si>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</si>
  <si>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</si>
  <si>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</si>
  <si>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</si>
  <si>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</si>
  <si>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</si>
  <si>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</si>
  <si>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</si>
  <si>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</si>
  <si>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</si>
  <si>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</si>
  <si>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</si>
  <si>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</si>
  <si>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</si>
  <si>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</si>
  <si>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</si>
  <si>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</si>
  <si>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</si>
  <si>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</si>
  <si>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</si>
  <si>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</si>
  <si>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</si>
  <si>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</si>
  <si>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</si>
  <si>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</si>
  <si>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</si>
  <si>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</si>
  <si>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</si>
  <si>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</si>
  <si>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</si>
  <si>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</si>
  <si>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</si>
  <si>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</si>
  <si>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</si>
  <si>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</si>
  <si>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</si>
  <si>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</si>
  <si>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</si>
  <si>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</si>
  <si>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</si>
  <si>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</si>
  <si>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</si>
  <si>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</si>
  <si>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</si>
  <si>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</si>
  <si>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</si>
  <si>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</si>
  <si>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</si>
  <si>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</si>
  <si>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</si>
  <si>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</si>
  <si>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</si>
  <si>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</si>
  <si>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</si>
  <si>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</si>
  <si>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</si>
  <si>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</si>
  <si>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</si>
  <si>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</si>
  <si>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</si>
  <si>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</si>
  <si>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</si>
  <si>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</si>
  <si>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</si>
  <si>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</si>
  <si>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</si>
  <si>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غرام 650</t>
  </si>
  <si>
    <t>معدل أسعار  السوبرماركات في 06-07-2020 (ل.ل.)</t>
  </si>
  <si>
    <t>معدل الأسعار في تموز 2019 (ل.ل.)</t>
  </si>
  <si>
    <t>معدل أسعار المحلات والملاحم في 06-07-2020 (ل.ل.)</t>
  </si>
  <si>
    <t>المعدل العام للأسعار في 06-07-2020  (ل.ل.)</t>
  </si>
  <si>
    <t>معدل أسعار  السوبرماركات في 13-07-2020 (ل.ل.)</t>
  </si>
  <si>
    <t xml:space="preserve"> التاريخ 13 تموز 2020</t>
  </si>
  <si>
    <t>معدل أسعار المحلات والملاحم في 13-07-2020 (ل.ل.)</t>
  </si>
  <si>
    <t>المعدل العام للأسعار في 13-07-2020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</si>
</sst>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9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right" indent="1"/>
    </xf>
    <xf numFmtId="1" fontId="14" fillId="2" borderId="13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1" fontId="1" fillId="2" borderId="21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zoomScaleNormal="100" workbookViewId="0">
      <selection activeCell="A10" sqref="A10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62" t="s">
        <v>202</v>
      </c>
      <c r="B9" s="162"/>
      <c r="C9" s="162"/>
      <c r="D9" s="162"/>
      <c r="E9" s="162"/>
      <c r="F9" s="162"/>
      <c r="G9" s="162"/>
      <c r="H9" s="162"/>
      <c r="I9" s="162"/>
    </row>
    <row r="10" spans="1:9" ht="18" x14ac:dyDescent="0.2">
      <c r="A10" s="2" t="s">
        <v>223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63" t="s">
        <v>3</v>
      </c>
      <c r="B12" s="169"/>
      <c r="C12" s="167" t="s">
        <v>0</v>
      </c>
      <c r="D12" s="165" t="s">
        <v>23</v>
      </c>
      <c r="E12" s="165" t="s">
        <v>219</v>
      </c>
      <c r="F12" s="165" t="s">
        <v>222</v>
      </c>
      <c r="G12" s="165" t="s">
        <v>197</v>
      </c>
      <c r="H12" s="165" t="s">
        <v>218</v>
      </c>
      <c r="I12" s="165" t="s">
        <v>187</v>
      </c>
    </row>
    <row r="13" spans="1:9" ht="38.25" customHeight="1" thickBot="1" x14ac:dyDescent="0.25">
      <c r="A13" s="164"/>
      <c r="B13" s="170"/>
      <c r="C13" s="168"/>
      <c r="D13" s="166"/>
      <c r="E13" s="166"/>
      <c r="F13" s="166"/>
      <c r="G13" s="166"/>
      <c r="H13" s="166"/>
      <c r="I13" s="166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7" t="s">
        <v>4</v>
      </c>
      <c r="C15" s="19" t="s">
        <v>84</v>
      </c>
      <c r="D15" s="20" t="s">
        <v>161</v>
      </c>
      <c r="E15" s="42">
        <v>1139.5300000000002</v>
      </c>
      <c r="F15" s="43">
        <v>2907.8</v>
      </c>
      <c r="G15" s="45">
        <f t="shared" ref="G15:G30" si="0">(F15-E15)/E15</f>
        <v>1.5517537932305421</v>
      </c>
      <c r="H15" s="43">
        <v>3514.8</v>
      </c>
      <c r="I15" s="45">
        <f>(F15-H15)/H15</f>
        <v>-0.17269830431318994</v>
      </c>
    </row>
    <row r="16" spans="1:9" ht="16.5" x14ac:dyDescent="0.3">
      <c r="A16" s="37"/>
      <c r="B16" s="98" t="s">
        <v>5</v>
      </c>
      <c r="C16" s="15" t="s">
        <v>85</v>
      </c>
      <c r="D16" s="11" t="s">
        <v>161</v>
      </c>
      <c r="E16" s="46">
        <v>1107.6888888888889</v>
      </c>
      <c r="F16" s="47">
        <v>1494.8</v>
      </c>
      <c r="G16" s="48">
        <f t="shared" si="0"/>
        <v>0.34947638727280023</v>
      </c>
      <c r="H16" s="47">
        <v>1674</v>
      </c>
      <c r="I16" s="44">
        <f t="shared" ref="I16:I30" si="1">(F16-H16)/H16</f>
        <v>-0.10704898446833934</v>
      </c>
    </row>
    <row r="17" spans="1:9" ht="16.5" x14ac:dyDescent="0.3">
      <c r="A17" s="37"/>
      <c r="B17" s="98" t="s">
        <v>6</v>
      </c>
      <c r="C17" s="15" t="s">
        <v>86</v>
      </c>
      <c r="D17" s="11" t="s">
        <v>161</v>
      </c>
      <c r="E17" s="46">
        <v>1090.3200000000002</v>
      </c>
      <c r="F17" s="47">
        <v>1726.4444444444443</v>
      </c>
      <c r="G17" s="48">
        <f t="shared" si="0"/>
        <v>0.58342912580200679</v>
      </c>
      <c r="H17" s="47">
        <v>1560.8888888888889</v>
      </c>
      <c r="I17" s="44">
        <f>(F17-H17)/H17</f>
        <v>0.10606492027334843</v>
      </c>
    </row>
    <row r="18" spans="1:9" ht="16.5" x14ac:dyDescent="0.3">
      <c r="A18" s="37"/>
      <c r="B18" s="98" t="s">
        <v>7</v>
      </c>
      <c r="C18" s="15" t="s">
        <v>87</v>
      </c>
      <c r="D18" s="11" t="s">
        <v>161</v>
      </c>
      <c r="E18" s="46">
        <v>684.50009999999997</v>
      </c>
      <c r="F18" s="47">
        <v>735</v>
      </c>
      <c r="G18" s="48">
        <f t="shared" si="0"/>
        <v>7.3776322311713355E-2</v>
      </c>
      <c r="H18" s="47">
        <v>843.5</v>
      </c>
      <c r="I18" s="44">
        <f t="shared" si="1"/>
        <v>-0.12863070539419086</v>
      </c>
    </row>
    <row r="19" spans="1:9" ht="16.5" x14ac:dyDescent="0.3">
      <c r="A19" s="37"/>
      <c r="B19" s="98" t="s">
        <v>8</v>
      </c>
      <c r="C19" s="15" t="s">
        <v>89</v>
      </c>
      <c r="D19" s="11" t="s">
        <v>161</v>
      </c>
      <c r="E19" s="46">
        <v>2175.4799333333331</v>
      </c>
      <c r="F19" s="47">
        <v>2969.8</v>
      </c>
      <c r="G19" s="48">
        <f>(F19-E19)/E19</f>
        <v>0.36512406044103884</v>
      </c>
      <c r="H19" s="47">
        <v>3264.8</v>
      </c>
      <c r="I19" s="44">
        <f>(F19-H19)/H19</f>
        <v>-9.0357755452095068E-2</v>
      </c>
    </row>
    <row r="20" spans="1:9" ht="16.5" x14ac:dyDescent="0.3">
      <c r="A20" s="37"/>
      <c r="B20" s="98" t="s">
        <v>9</v>
      </c>
      <c r="C20" s="15" t="s">
        <v>88</v>
      </c>
      <c r="D20" s="11" t="s">
        <v>161</v>
      </c>
      <c r="E20" s="46">
        <v>1151.73</v>
      </c>
      <c r="F20" s="47">
        <v>1858.8</v>
      </c>
      <c r="G20" s="48">
        <f t="shared" si="0"/>
        <v>0.61391992915006111</v>
      </c>
      <c r="H20" s="47">
        <v>1524</v>
      </c>
      <c r="I20" s="44">
        <f t="shared" si="1"/>
        <v>0.21968503937007872</v>
      </c>
    </row>
    <row r="21" spans="1:9" ht="16.5" x14ac:dyDescent="0.3">
      <c r="A21" s="37"/>
      <c r="B21" s="98" t="s">
        <v>10</v>
      </c>
      <c r="C21" s="15" t="s">
        <v>90</v>
      </c>
      <c r="D21" s="11" t="s">
        <v>161</v>
      </c>
      <c r="E21" s="46">
        <v>1382.9599999999998</v>
      </c>
      <c r="F21" s="47">
        <v>1815</v>
      </c>
      <c r="G21" s="48">
        <f t="shared" si="0"/>
        <v>0.31240238329380476</v>
      </c>
      <c r="H21" s="47">
        <v>1522.2222222222222</v>
      </c>
      <c r="I21" s="44">
        <f t="shared" si="1"/>
        <v>0.1923357664233577</v>
      </c>
    </row>
    <row r="22" spans="1:9" ht="16.5" x14ac:dyDescent="0.3">
      <c r="A22" s="37"/>
      <c r="B22" s="98" t="s">
        <v>11</v>
      </c>
      <c r="C22" s="15" t="s">
        <v>91</v>
      </c>
      <c r="D22" s="13" t="s">
        <v>81</v>
      </c>
      <c r="E22" s="46">
        <v>370.07989999999995</v>
      </c>
      <c r="F22" s="47">
        <v>429.3</v>
      </c>
      <c r="G22" s="48">
        <f t="shared" si="0"/>
        <v>0.16001976870400167</v>
      </c>
      <c r="H22" s="47">
        <v>404.5</v>
      </c>
      <c r="I22" s="44">
        <f t="shared" si="1"/>
        <v>6.1310259579728091E-2</v>
      </c>
    </row>
    <row r="23" spans="1:9" ht="16.5" x14ac:dyDescent="0.3">
      <c r="A23" s="37"/>
      <c r="B23" s="98" t="s">
        <v>12</v>
      </c>
      <c r="C23" s="15" t="s">
        <v>92</v>
      </c>
      <c r="D23" s="13" t="s">
        <v>81</v>
      </c>
      <c r="E23" s="46">
        <v>493.931625</v>
      </c>
      <c r="F23" s="47">
        <v>504.8</v>
      </c>
      <c r="G23" s="48">
        <f t="shared" si="0"/>
        <v>2.2003804676406405E-2</v>
      </c>
      <c r="H23" s="47">
        <v>489.8</v>
      </c>
      <c r="I23" s="44">
        <f t="shared" si="1"/>
        <v>3.0624744793793384E-2</v>
      </c>
    </row>
    <row r="24" spans="1:9" ht="16.5" x14ac:dyDescent="0.3">
      <c r="A24" s="37"/>
      <c r="B24" s="98" t="s">
        <v>13</v>
      </c>
      <c r="C24" s="15" t="s">
        <v>93</v>
      </c>
      <c r="D24" s="13" t="s">
        <v>81</v>
      </c>
      <c r="E24" s="46">
        <v>475.71489999999994</v>
      </c>
      <c r="F24" s="47">
        <v>442.3</v>
      </c>
      <c r="G24" s="48">
        <f t="shared" si="0"/>
        <v>-7.0241440829370561E-2</v>
      </c>
      <c r="H24" s="47">
        <v>477.5</v>
      </c>
      <c r="I24" s="44">
        <f t="shared" si="1"/>
        <v>-7.3717277486910968E-2</v>
      </c>
    </row>
    <row r="25" spans="1:9" ht="16.5" x14ac:dyDescent="0.3">
      <c r="A25" s="37"/>
      <c r="B25" s="98" t="s">
        <v>14</v>
      </c>
      <c r="C25" s="15" t="s">
        <v>94</v>
      </c>
      <c r="D25" s="13" t="s">
        <v>81</v>
      </c>
      <c r="E25" s="46">
        <v>511.38330000000002</v>
      </c>
      <c r="F25" s="47">
        <v>502.3</v>
      </c>
      <c r="G25" s="48">
        <f t="shared" si="0"/>
        <v>-1.7762214761412834E-2</v>
      </c>
      <c r="H25" s="47">
        <v>492.3</v>
      </c>
      <c r="I25" s="44">
        <f t="shared" si="1"/>
        <v>2.0312817387771683E-2</v>
      </c>
    </row>
    <row r="26" spans="1:9" ht="16.5" x14ac:dyDescent="0.3">
      <c r="A26" s="37"/>
      <c r="B26" s="98" t="s">
        <v>15</v>
      </c>
      <c r="C26" s="15" t="s">
        <v>95</v>
      </c>
      <c r="D26" s="13" t="s">
        <v>82</v>
      </c>
      <c r="E26" s="46">
        <v>1181.8534</v>
      </c>
      <c r="F26" s="47">
        <v>1488.8</v>
      </c>
      <c r="G26" s="48">
        <f t="shared" si="0"/>
        <v>0.25971630660790923</v>
      </c>
      <c r="H26" s="47">
        <v>1498.8</v>
      </c>
      <c r="I26" s="44">
        <f t="shared" si="1"/>
        <v>-6.6720042700827327E-3</v>
      </c>
    </row>
    <row r="27" spans="1:9" ht="16.5" x14ac:dyDescent="0.3">
      <c r="A27" s="37"/>
      <c r="B27" s="98" t="s">
        <v>16</v>
      </c>
      <c r="C27" s="15" t="s">
        <v>96</v>
      </c>
      <c r="D27" s="13" t="s">
        <v>81</v>
      </c>
      <c r="E27" s="46">
        <v>505.22989999999999</v>
      </c>
      <c r="F27" s="47">
        <v>449.8</v>
      </c>
      <c r="G27" s="48">
        <f t="shared" si="0"/>
        <v>-0.1097122319957706</v>
      </c>
      <c r="H27" s="47">
        <v>494.3</v>
      </c>
      <c r="I27" s="44">
        <f t="shared" si="1"/>
        <v>-9.002629981792433E-2</v>
      </c>
    </row>
    <row r="28" spans="1:9" ht="16.5" x14ac:dyDescent="0.3">
      <c r="A28" s="37"/>
      <c r="B28" s="98" t="s">
        <v>17</v>
      </c>
      <c r="C28" s="15" t="s">
        <v>97</v>
      </c>
      <c r="D28" s="11" t="s">
        <v>161</v>
      </c>
      <c r="E28" s="46">
        <v>938.45</v>
      </c>
      <c r="F28" s="47">
        <v>1091.3</v>
      </c>
      <c r="G28" s="48">
        <f t="shared" si="0"/>
        <v>0.16287495338057426</v>
      </c>
      <c r="H28" s="47">
        <v>1162.3</v>
      </c>
      <c r="I28" s="44">
        <f t="shared" si="1"/>
        <v>-6.1085778198399728E-2</v>
      </c>
    </row>
    <row r="29" spans="1:9" ht="16.5" x14ac:dyDescent="0.3">
      <c r="A29" s="37"/>
      <c r="B29" s="98" t="s">
        <v>18</v>
      </c>
      <c r="C29" s="15" t="s">
        <v>98</v>
      </c>
      <c r="D29" s="13" t="s">
        <v>83</v>
      </c>
      <c r="E29" s="46">
        <v>1396.1888888888889</v>
      </c>
      <c r="F29" s="47">
        <v>3212.5</v>
      </c>
      <c r="G29" s="48">
        <f t="shared" si="0"/>
        <v>1.3009064357735742</v>
      </c>
      <c r="H29" s="47">
        <v>3137.5</v>
      </c>
      <c r="I29" s="44">
        <f t="shared" si="1"/>
        <v>2.3904382470119521E-2</v>
      </c>
    </row>
    <row r="30" spans="1:9" ht="17.25" thickBot="1" x14ac:dyDescent="0.35">
      <c r="A30" s="38"/>
      <c r="B30" s="99" t="s">
        <v>19</v>
      </c>
      <c r="C30" s="16" t="s">
        <v>99</v>
      </c>
      <c r="D30" s="12" t="s">
        <v>161</v>
      </c>
      <c r="E30" s="49">
        <v>1041.0766000000001</v>
      </c>
      <c r="F30" s="50">
        <v>1839.8</v>
      </c>
      <c r="G30" s="51">
        <f t="shared" si="0"/>
        <v>0.76720906031314107</v>
      </c>
      <c r="H30" s="50">
        <v>1950</v>
      </c>
      <c r="I30" s="56">
        <f t="shared" si="1"/>
        <v>-5.6512820512820534E-2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2233.2535714285714</v>
      </c>
      <c r="F32" s="43">
        <v>4690</v>
      </c>
      <c r="G32" s="45">
        <f>(F32-E32)/E32</f>
        <v>1.1000750026786672</v>
      </c>
      <c r="H32" s="43">
        <v>4790</v>
      </c>
      <c r="I32" s="44">
        <f>(F32-H32)/H32</f>
        <v>-2.0876826722338204E-2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2253.1233333333334</v>
      </c>
      <c r="F33" s="47">
        <v>4368.5</v>
      </c>
      <c r="G33" s="48">
        <f>(F33-E33)/E33</f>
        <v>0.93886412491104931</v>
      </c>
      <c r="H33" s="47">
        <v>4431</v>
      </c>
      <c r="I33" s="44">
        <f>(F33-H33)/H33</f>
        <v>-1.4105168133604153E-2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1810.5616666666665</v>
      </c>
      <c r="F34" s="47">
        <v>4533</v>
      </c>
      <c r="G34" s="48">
        <f>(F34-E34)/E34</f>
        <v>1.5036429763508012</v>
      </c>
      <c r="H34" s="47">
        <v>3700</v>
      </c>
      <c r="I34" s="44">
        <f>(F34-H34)/H34</f>
        <v>0.22513513513513514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1451.9333333333334</v>
      </c>
      <c r="F35" s="47">
        <v>3599.7142857142858</v>
      </c>
      <c r="G35" s="48">
        <f>(F35-E35)/E35</f>
        <v>1.4792559018189211</v>
      </c>
      <c r="H35" s="47">
        <v>2590</v>
      </c>
      <c r="I35" s="44">
        <f>(F35-H35)/H35</f>
        <v>0.3898510755653613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1391.4831999999999</v>
      </c>
      <c r="F36" s="50">
        <v>4019</v>
      </c>
      <c r="G36" s="51">
        <f>(F36-E36)/E36</f>
        <v>1.8882849609682679</v>
      </c>
      <c r="H36" s="50">
        <v>3787.8</v>
      </c>
      <c r="I36" s="56">
        <f>(F36-H36)/H36</f>
        <v>6.103806959184746E-2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26433.264444444445</v>
      </c>
      <c r="F38" s="43">
        <v>79443.111111111109</v>
      </c>
      <c r="G38" s="45">
        <f t="shared" ref="G38:G43" si="2">(F38-E38)/E38</f>
        <v>2.0054218720536388</v>
      </c>
      <c r="H38" s="43">
        <v>75109.777777777781</v>
      </c>
      <c r="I38" s="44">
        <f t="shared" ref="I38:I43" si="3">(F38-H38)/H38</f>
        <v>5.7693331834292851E-2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15471.404511111112</v>
      </c>
      <c r="F39" s="57">
        <v>51998.5</v>
      </c>
      <c r="G39" s="48">
        <f t="shared" si="2"/>
        <v>2.3609424382030859</v>
      </c>
      <c r="H39" s="57">
        <v>52999.75</v>
      </c>
      <c r="I39" s="44">
        <f>(F39-H39)/H39</f>
        <v>-1.8891598545276157E-2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10909.5</v>
      </c>
      <c r="F40" s="57">
        <v>37989.75</v>
      </c>
      <c r="G40" s="48">
        <f t="shared" si="2"/>
        <v>2.4822631651313074</v>
      </c>
      <c r="H40" s="57">
        <v>42736</v>
      </c>
      <c r="I40" s="44">
        <f t="shared" si="3"/>
        <v>-0.11105976226132534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5823.713333333334</v>
      </c>
      <c r="F41" s="47">
        <v>6900</v>
      </c>
      <c r="G41" s="48">
        <f t="shared" si="2"/>
        <v>0.18481106556297971</v>
      </c>
      <c r="H41" s="47">
        <v>6900</v>
      </c>
      <c r="I41" s="44">
        <f t="shared" si="3"/>
        <v>0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9976</v>
      </c>
      <c r="F42" s="47">
        <v>19000</v>
      </c>
      <c r="G42" s="48">
        <f t="shared" si="2"/>
        <v>0.90457097032878908</v>
      </c>
      <c r="H42" s="47">
        <v>19000</v>
      </c>
      <c r="I42" s="44">
        <f t="shared" si="3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217</v>
      </c>
      <c r="E43" s="50">
        <v>12540.666666666666</v>
      </c>
      <c r="F43" s="50">
        <v>22475</v>
      </c>
      <c r="G43" s="51">
        <f t="shared" si="2"/>
        <v>0.79216947530700133</v>
      </c>
      <c r="H43" s="50">
        <v>21040</v>
      </c>
      <c r="I43" s="59">
        <f t="shared" si="3"/>
        <v>6.8203422053231932E-2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29"/>
      <c r="G44" s="6"/>
      <c r="H44" s="129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5943.6666666666661</v>
      </c>
      <c r="F45" s="43">
        <v>15046.5</v>
      </c>
      <c r="G45" s="45">
        <f t="shared" ref="G45:G50" si="4">(F45-E45)/E45</f>
        <v>1.5315181425607092</v>
      </c>
      <c r="H45" s="43">
        <v>14801.3</v>
      </c>
      <c r="I45" s="44">
        <f t="shared" ref="I45:I50" si="5">(F45-H45)/H45</f>
        <v>1.6566112436069855E-2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6033.1111111111113</v>
      </c>
      <c r="F46" s="47">
        <v>8843.75</v>
      </c>
      <c r="G46" s="48">
        <f t="shared" si="4"/>
        <v>0.46586890861541858</v>
      </c>
      <c r="H46" s="47">
        <v>8767.7777777777774</v>
      </c>
      <c r="I46" s="87">
        <f t="shared" si="5"/>
        <v>8.66493473577498E-3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19041.5</v>
      </c>
      <c r="F47" s="47">
        <v>28974.666666666668</v>
      </c>
      <c r="G47" s="48">
        <f t="shared" si="4"/>
        <v>0.5216588329000692</v>
      </c>
      <c r="H47" s="47">
        <v>28974.666666666668</v>
      </c>
      <c r="I47" s="87">
        <f t="shared" si="5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19259.017500000002</v>
      </c>
      <c r="F48" s="47">
        <v>62793</v>
      </c>
      <c r="G48" s="48">
        <f t="shared" si="4"/>
        <v>2.2604466972419539</v>
      </c>
      <c r="H48" s="47">
        <v>46593</v>
      </c>
      <c r="I48" s="87">
        <f t="shared" si="5"/>
        <v>0.34769171334749854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2261.2666666666669</v>
      </c>
      <c r="F49" s="47">
        <v>4273.6000000000004</v>
      </c>
      <c r="G49" s="48">
        <f t="shared" si="4"/>
        <v>0.8899142073763967</v>
      </c>
      <c r="H49" s="47">
        <v>4273.6000000000004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27853</v>
      </c>
      <c r="F50" s="50">
        <v>53699.714285714283</v>
      </c>
      <c r="G50" s="56">
        <f t="shared" si="4"/>
        <v>0.92796877484343809</v>
      </c>
      <c r="H50" s="50">
        <v>55317.166666666664</v>
      </c>
      <c r="I50" s="59">
        <f t="shared" si="5"/>
        <v>-2.9239610023754803E-2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7235</v>
      </c>
      <c r="G52" s="45">
        <f t="shared" ref="G52:G60" si="6">(F52-E52)/E52</f>
        <v>0.92933333333333334</v>
      </c>
      <c r="H52" s="66">
        <v>7340</v>
      </c>
      <c r="I52" s="124">
        <f t="shared" ref="I52:I60" si="7">(F52-H52)/H52</f>
        <v>-1.4305177111716621E-2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3559.15</v>
      </c>
      <c r="F53" s="70">
        <v>18031.142857142859</v>
      </c>
      <c r="G53" s="48">
        <f t="shared" si="6"/>
        <v>4.0661373803135179</v>
      </c>
      <c r="H53" s="70">
        <v>14482.5</v>
      </c>
      <c r="I53" s="87">
        <f t="shared" si="7"/>
        <v>0.24502971566669143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2902.4</v>
      </c>
      <c r="F54" s="70">
        <v>7454</v>
      </c>
      <c r="G54" s="48">
        <f t="shared" si="6"/>
        <v>1.5682194046306506</v>
      </c>
      <c r="H54" s="70">
        <v>7543.333333333333</v>
      </c>
      <c r="I54" s="87">
        <f t="shared" si="7"/>
        <v>-1.1842686699071989E-2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4710</v>
      </c>
      <c r="F55" s="70">
        <v>7055</v>
      </c>
      <c r="G55" s="48">
        <f t="shared" si="6"/>
        <v>0.49787685774946921</v>
      </c>
      <c r="H55" s="70">
        <v>6674.6</v>
      </c>
      <c r="I55" s="87">
        <f t="shared" si="7"/>
        <v>5.6992179306625056E-2</v>
      </c>
    </row>
    <row r="56" spans="1:9" ht="16.5" x14ac:dyDescent="0.3">
      <c r="A56" s="37"/>
      <c r="B56" s="101" t="s">
        <v>42</v>
      </c>
      <c r="C56" s="102" t="s">
        <v>198</v>
      </c>
      <c r="D56" s="103" t="s">
        <v>114</v>
      </c>
      <c r="E56" s="61">
        <v>2028.7333333333331</v>
      </c>
      <c r="F56" s="104">
        <v>5162.5</v>
      </c>
      <c r="G56" s="55">
        <f t="shared" si="6"/>
        <v>1.5446912687719763</v>
      </c>
      <c r="H56" s="104">
        <v>4852.1428571428569</v>
      </c>
      <c r="I56" s="88">
        <f t="shared" si="7"/>
        <v>6.3962902988370443E-2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4410.9972222222223</v>
      </c>
      <c r="F57" s="50">
        <v>13886.625</v>
      </c>
      <c r="G57" s="51">
        <f t="shared" si="6"/>
        <v>2.1481826671847322</v>
      </c>
      <c r="H57" s="50">
        <v>13886.625</v>
      </c>
      <c r="I57" s="125">
        <f t="shared" si="7"/>
        <v>0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4460.5249999999996</v>
      </c>
      <c r="F58" s="68">
        <v>11809.285714285714</v>
      </c>
      <c r="G58" s="44">
        <f t="shared" si="6"/>
        <v>1.6475102626452525</v>
      </c>
      <c r="H58" s="68">
        <v>11580.714285714286</v>
      </c>
      <c r="I58" s="44">
        <f t="shared" si="7"/>
        <v>1.9737247887497596E-2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4820.5</v>
      </c>
      <c r="F59" s="70">
        <v>15950.625</v>
      </c>
      <c r="G59" s="48">
        <f t="shared" si="6"/>
        <v>2.308915050305985</v>
      </c>
      <c r="H59" s="70">
        <v>15700.625</v>
      </c>
      <c r="I59" s="44">
        <f t="shared" si="7"/>
        <v>1.5922933004259385E-2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21488.75</v>
      </c>
      <c r="F60" s="73">
        <v>58203.333333333336</v>
      </c>
      <c r="G60" s="51">
        <f t="shared" si="6"/>
        <v>1.708549046981948</v>
      </c>
      <c r="H60" s="73">
        <v>58203.333333333336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6405.5</v>
      </c>
      <c r="F62" s="54">
        <v>29333.5</v>
      </c>
      <c r="G62" s="45">
        <f t="shared" ref="G62:G67" si="8">(F62-E62)/E62</f>
        <v>3.5794239325579582</v>
      </c>
      <c r="H62" s="54">
        <v>29327.571428571428</v>
      </c>
      <c r="I62" s="44">
        <f t="shared" ref="I62:I67" si="9">(F62-H62)/H62</f>
        <v>2.0215009766532359E-4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46526.857142857145</v>
      </c>
      <c r="F63" s="46">
        <v>80813.28571428571</v>
      </c>
      <c r="G63" s="48">
        <f t="shared" si="8"/>
        <v>0.73691692662916641</v>
      </c>
      <c r="H63" s="46">
        <v>80144.666666666672</v>
      </c>
      <c r="I63" s="44">
        <f t="shared" si="9"/>
        <v>8.3426517998998299E-3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10619.842857142858</v>
      </c>
      <c r="F64" s="46">
        <v>39732.571428571428</v>
      </c>
      <c r="G64" s="48">
        <f t="shared" si="8"/>
        <v>2.7413521050217313</v>
      </c>
      <c r="H64" s="46">
        <v>35659.714285714283</v>
      </c>
      <c r="I64" s="87">
        <f t="shared" si="9"/>
        <v>0.11421451978623343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7518.6</v>
      </c>
      <c r="F65" s="46">
        <v>18071.25</v>
      </c>
      <c r="G65" s="48">
        <f t="shared" si="8"/>
        <v>1.4035392227276353</v>
      </c>
      <c r="H65" s="46">
        <v>15875</v>
      </c>
      <c r="I65" s="87">
        <f t="shared" si="9"/>
        <v>0.13834645669291337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3726.46</v>
      </c>
      <c r="F66" s="46">
        <v>10988</v>
      </c>
      <c r="G66" s="48">
        <f t="shared" si="8"/>
        <v>1.9486429479989051</v>
      </c>
      <c r="H66" s="46">
        <v>10988</v>
      </c>
      <c r="I66" s="87">
        <f t="shared" si="9"/>
        <v>0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3003.6</v>
      </c>
      <c r="F67" s="58">
        <v>9848.75</v>
      </c>
      <c r="G67" s="51">
        <f t="shared" si="8"/>
        <v>2.2789818884005859</v>
      </c>
      <c r="H67" s="58">
        <v>9447</v>
      </c>
      <c r="I67" s="88">
        <f t="shared" si="9"/>
        <v>4.2526728061818564E-2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3863.6444444444446</v>
      </c>
      <c r="F69" s="43">
        <v>11237.166666666666</v>
      </c>
      <c r="G69" s="45">
        <f>(F69-E69)/E69</f>
        <v>1.9084370542492981</v>
      </c>
      <c r="H69" s="43">
        <v>10237.166666666666</v>
      </c>
      <c r="I69" s="44">
        <f>(F69-H69)/H69</f>
        <v>9.7683278250818101E-2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2778.75</v>
      </c>
      <c r="F70" s="47">
        <v>7983.5714285714284</v>
      </c>
      <c r="G70" s="48">
        <f>(F70-E70)/E70</f>
        <v>1.8730801362380309</v>
      </c>
      <c r="H70" s="47">
        <v>7447.1428571428569</v>
      </c>
      <c r="I70" s="44">
        <f>(F70-H70)/H70</f>
        <v>7.2031459812008466E-2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1324</v>
      </c>
      <c r="F71" s="47">
        <v>2301</v>
      </c>
      <c r="G71" s="48">
        <f>(F71-E71)/E71</f>
        <v>0.73791540785498488</v>
      </c>
      <c r="H71" s="47">
        <v>2192.5</v>
      </c>
      <c r="I71" s="44">
        <f>(F71-H71)/H71</f>
        <v>4.9486887115165336E-2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2250.8333333333335</v>
      </c>
      <c r="F72" s="47">
        <v>6697.8571428571431</v>
      </c>
      <c r="G72" s="48">
        <f>(F72-E72)/E72</f>
        <v>1.9757232770931399</v>
      </c>
      <c r="H72" s="47">
        <v>6334.2857142857147</v>
      </c>
      <c r="I72" s="44">
        <f>(F72-H72)/H72</f>
        <v>5.73973838520523E-2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1554.2</v>
      </c>
      <c r="F73" s="50">
        <v>4749.375</v>
      </c>
      <c r="G73" s="48">
        <f>(F73-E73)/E73</f>
        <v>2.0558325826791921</v>
      </c>
      <c r="H73" s="50">
        <v>4561.875</v>
      </c>
      <c r="I73" s="59">
        <f>(F73-H73)/H73</f>
        <v>4.1101520756267981E-2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1458.3333333333333</v>
      </c>
      <c r="F75" s="43">
        <v>3966.6666666666665</v>
      </c>
      <c r="G75" s="44">
        <f t="shared" ref="G75:G81" si="10">(F75-E75)/E75</f>
        <v>1.72</v>
      </c>
      <c r="H75" s="43">
        <v>3321.6666666666665</v>
      </c>
      <c r="I75" s="45">
        <f t="shared" ref="I75:I81" si="11">(F75-H75)/H75</f>
        <v>0.19417962870045158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1182</v>
      </c>
      <c r="F76" s="32">
        <v>2858.3333333333335</v>
      </c>
      <c r="G76" s="48">
        <f t="shared" si="10"/>
        <v>1.4182177100958828</v>
      </c>
      <c r="H76" s="32">
        <v>2858.3333333333335</v>
      </c>
      <c r="I76" s="44">
        <f t="shared" si="11"/>
        <v>0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918.94047619047637</v>
      </c>
      <c r="F77" s="47">
        <v>2023.3333333333333</v>
      </c>
      <c r="G77" s="48">
        <f t="shared" si="10"/>
        <v>1.2018110919666796</v>
      </c>
      <c r="H77" s="47">
        <v>2023.3333333333333</v>
      </c>
      <c r="I77" s="44">
        <f t="shared" si="11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1509.0844444444442</v>
      </c>
      <c r="F78" s="47">
        <v>5327.2222222222226</v>
      </c>
      <c r="G78" s="48">
        <f t="shared" si="10"/>
        <v>2.5301021369837202</v>
      </c>
      <c r="H78" s="47">
        <v>4827</v>
      </c>
      <c r="I78" s="44">
        <f t="shared" si="11"/>
        <v>0.10363004396565623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1919.9</v>
      </c>
      <c r="F79" s="61">
        <v>7351.1111111111113</v>
      </c>
      <c r="G79" s="48">
        <f t="shared" si="10"/>
        <v>2.8289031257415029</v>
      </c>
      <c r="H79" s="61">
        <v>5350.5</v>
      </c>
      <c r="I79" s="44">
        <f t="shared" si="11"/>
        <v>0.37391105711823408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8899.3333333333339</v>
      </c>
      <c r="F80" s="61">
        <v>9999</v>
      </c>
      <c r="G80" s="48">
        <f t="shared" si="10"/>
        <v>0.1235673084126151</v>
      </c>
      <c r="H80" s="61">
        <v>9999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3887.3</v>
      </c>
      <c r="F81" s="50">
        <v>9731.6666666666661</v>
      </c>
      <c r="G81" s="51">
        <f t="shared" si="10"/>
        <v>1.5034514101475742</v>
      </c>
      <c r="H81" s="50">
        <v>9716.6666666666661</v>
      </c>
      <c r="I81" s="56">
        <f t="shared" si="11"/>
        <v>1.5437392795883363E-3</v>
      </c>
    </row>
    <row r="82" spans="1:9" x14ac:dyDescent="0.25">
      <c r="F82" s="95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3" zoomScaleNormal="100" workbookViewId="0">
      <selection activeCell="A11" sqref="A1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2" t="s">
        <v>203</v>
      </c>
      <c r="B9" s="162"/>
      <c r="C9" s="162"/>
      <c r="D9" s="162"/>
      <c r="E9" s="162"/>
      <c r="F9" s="162"/>
      <c r="G9" s="162"/>
      <c r="H9" s="162"/>
      <c r="I9" s="162"/>
    </row>
    <row r="10" spans="1:9" ht="18" x14ac:dyDescent="0.2">
      <c r="A10" s="2" t="s">
        <v>223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63" t="s">
        <v>3</v>
      </c>
      <c r="B12" s="169"/>
      <c r="C12" s="171" t="s">
        <v>0</v>
      </c>
      <c r="D12" s="165" t="s">
        <v>23</v>
      </c>
      <c r="E12" s="165" t="s">
        <v>219</v>
      </c>
      <c r="F12" s="173" t="s">
        <v>224</v>
      </c>
      <c r="G12" s="165" t="s">
        <v>197</v>
      </c>
      <c r="H12" s="173" t="s">
        <v>220</v>
      </c>
      <c r="I12" s="165" t="s">
        <v>187</v>
      </c>
    </row>
    <row r="13" spans="1:9" ht="30.75" customHeight="1" thickBot="1" x14ac:dyDescent="0.25">
      <c r="A13" s="164"/>
      <c r="B13" s="170"/>
      <c r="C13" s="172"/>
      <c r="D13" s="166"/>
      <c r="E13" s="166"/>
      <c r="F13" s="174"/>
      <c r="G13" s="166"/>
      <c r="H13" s="174"/>
      <c r="I13" s="166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5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1139.5300000000002</v>
      </c>
      <c r="F15" s="83">
        <v>3099.8666666666663</v>
      </c>
      <c r="G15" s="44">
        <f>(F15-E15)/E15</f>
        <v>1.7203028149032196</v>
      </c>
      <c r="H15" s="83">
        <v>4099.8</v>
      </c>
      <c r="I15" s="126">
        <f>(F15-H15)/H15</f>
        <v>-0.24389807632892674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1107.6888888888889</v>
      </c>
      <c r="F16" s="83">
        <v>1659.9333333333336</v>
      </c>
      <c r="G16" s="48">
        <f t="shared" ref="G16:G39" si="0">(F16-E16)/E16</f>
        <v>0.4985555510973802</v>
      </c>
      <c r="H16" s="83">
        <v>1533.2</v>
      </c>
      <c r="I16" s="48">
        <f>(F16-H16)/H16</f>
        <v>8.2659361683624824E-2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1090.3200000000002</v>
      </c>
      <c r="F17" s="83">
        <v>1741.4666666666665</v>
      </c>
      <c r="G17" s="48">
        <f t="shared" si="0"/>
        <v>0.59720693618998666</v>
      </c>
      <c r="H17" s="83">
        <v>1641.6</v>
      </c>
      <c r="I17" s="48">
        <f t="shared" ref="I17:I29" si="1">(F17-H17)/H17</f>
        <v>6.0834957764782267E-2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684.50009999999997</v>
      </c>
      <c r="F18" s="83">
        <v>903.26666666666677</v>
      </c>
      <c r="G18" s="48">
        <f t="shared" si="0"/>
        <v>0.31960048897971938</v>
      </c>
      <c r="H18" s="83">
        <v>933.2</v>
      </c>
      <c r="I18" s="48">
        <f t="shared" si="1"/>
        <v>-3.2076010858694042E-2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2175.4799333333331</v>
      </c>
      <c r="F19" s="83">
        <v>2841.666666666667</v>
      </c>
      <c r="G19" s="48">
        <f t="shared" si="0"/>
        <v>0.3062251796147728</v>
      </c>
      <c r="H19" s="83">
        <v>2525</v>
      </c>
      <c r="I19" s="48">
        <f t="shared" si="1"/>
        <v>0.12541254125412554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1151.73</v>
      </c>
      <c r="F20" s="83">
        <v>1633.1333333333334</v>
      </c>
      <c r="G20" s="48">
        <f t="shared" si="0"/>
        <v>0.41798280268234173</v>
      </c>
      <c r="H20" s="83">
        <v>1583.2</v>
      </c>
      <c r="I20" s="48">
        <f t="shared" si="1"/>
        <v>3.1539498062994817E-2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1382.9599999999998</v>
      </c>
      <c r="F21" s="83">
        <v>1624.8666666666666</v>
      </c>
      <c r="G21" s="48">
        <f t="shared" si="0"/>
        <v>0.1749194963460019</v>
      </c>
      <c r="H21" s="83">
        <v>1524.8</v>
      </c>
      <c r="I21" s="48">
        <f t="shared" si="1"/>
        <v>6.5626093039524269E-2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370.07989999999995</v>
      </c>
      <c r="F22" s="83">
        <v>428.33333333333337</v>
      </c>
      <c r="G22" s="48">
        <f t="shared" si="0"/>
        <v>0.15740772015268439</v>
      </c>
      <c r="H22" s="83">
        <v>386.6</v>
      </c>
      <c r="I22" s="48">
        <f t="shared" si="1"/>
        <v>0.10794964649077431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493.931625</v>
      </c>
      <c r="F23" s="83">
        <v>456.25</v>
      </c>
      <c r="G23" s="48">
        <f t="shared" si="0"/>
        <v>-7.6289152370026925E-2</v>
      </c>
      <c r="H23" s="83">
        <v>500</v>
      </c>
      <c r="I23" s="48">
        <f t="shared" si="1"/>
        <v>-8.7499999999999994E-2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475.71489999999994</v>
      </c>
      <c r="F24" s="83">
        <v>418.33333333333337</v>
      </c>
      <c r="G24" s="48">
        <f t="shared" si="0"/>
        <v>-0.12062175615408846</v>
      </c>
      <c r="H24" s="83">
        <v>415</v>
      </c>
      <c r="I24" s="48">
        <f t="shared" si="1"/>
        <v>8.0321285140563161E-3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511.38330000000002</v>
      </c>
      <c r="F25" s="83">
        <v>465</v>
      </c>
      <c r="G25" s="48">
        <f t="shared" si="0"/>
        <v>-9.0701632219902406E-2</v>
      </c>
      <c r="H25" s="83">
        <v>415</v>
      </c>
      <c r="I25" s="48">
        <f t="shared" si="1"/>
        <v>0.12048192771084337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1181.8534</v>
      </c>
      <c r="F26" s="83">
        <v>1424.9333333333334</v>
      </c>
      <c r="G26" s="48">
        <f t="shared" si="0"/>
        <v>0.20567689134145861</v>
      </c>
      <c r="H26" s="83">
        <v>1536.6</v>
      </c>
      <c r="I26" s="48">
        <f t="shared" si="1"/>
        <v>-7.2671265564666479E-2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505.22989999999999</v>
      </c>
      <c r="F27" s="83">
        <v>456.53333333333342</v>
      </c>
      <c r="G27" s="48">
        <f t="shared" si="0"/>
        <v>-9.6384965867353789E-2</v>
      </c>
      <c r="H27" s="83">
        <v>458.2</v>
      </c>
      <c r="I27" s="48">
        <f t="shared" si="1"/>
        <v>-3.6374217954311915E-3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938.45</v>
      </c>
      <c r="F28" s="83">
        <v>1593.75</v>
      </c>
      <c r="G28" s="48">
        <f t="shared" si="0"/>
        <v>0.69827907720176874</v>
      </c>
      <c r="H28" s="83">
        <v>1552</v>
      </c>
      <c r="I28" s="48">
        <f t="shared" si="1"/>
        <v>2.690077319587629E-2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1396.1888888888889</v>
      </c>
      <c r="F29" s="83">
        <v>2241.6</v>
      </c>
      <c r="G29" s="48">
        <f t="shared" si="0"/>
        <v>0.60551342145682285</v>
      </c>
      <c r="H29" s="83">
        <v>2239.5</v>
      </c>
      <c r="I29" s="48">
        <f t="shared" si="1"/>
        <v>9.3770931011382406E-4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1041.0766000000001</v>
      </c>
      <c r="F30" s="94">
        <v>1833.2</v>
      </c>
      <c r="G30" s="51">
        <f t="shared" si="0"/>
        <v>0.76086946916297982</v>
      </c>
      <c r="H30" s="94">
        <v>1841.6</v>
      </c>
      <c r="I30" s="51">
        <f>(F30-H30)/H30</f>
        <v>-4.5612510860120895E-3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41"/>
      <c r="G31" s="41"/>
      <c r="H31" s="41"/>
      <c r="I31" s="127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2233.2535714285714</v>
      </c>
      <c r="F32" s="83">
        <v>4250</v>
      </c>
      <c r="G32" s="44">
        <f t="shared" si="0"/>
        <v>0.90305304080689452</v>
      </c>
      <c r="H32" s="83">
        <v>4166.666666666667</v>
      </c>
      <c r="I32" s="45">
        <f>(F32-H32)/H32</f>
        <v>1.9999999999999924E-2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2253.1233333333334</v>
      </c>
      <c r="F33" s="83">
        <v>3937.5</v>
      </c>
      <c r="G33" s="48">
        <f t="shared" si="0"/>
        <v>0.74757410823789783</v>
      </c>
      <c r="H33" s="83">
        <v>3749.6666666666665</v>
      </c>
      <c r="I33" s="48">
        <f>(F33-H33)/H33</f>
        <v>5.0093341630367189E-2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1810.5616666666665</v>
      </c>
      <c r="F34" s="83">
        <v>4770.75</v>
      </c>
      <c r="G34" s="48">
        <f>(F34-E34)/E34</f>
        <v>1.6349558194188363</v>
      </c>
      <c r="H34" s="83">
        <v>4305.333333333333</v>
      </c>
      <c r="I34" s="48">
        <f>(F34-H34)/H34</f>
        <v>0.10810235366986691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1451.9333333333334</v>
      </c>
      <c r="F35" s="83">
        <v>2805.3333333333335</v>
      </c>
      <c r="G35" s="48">
        <f t="shared" si="0"/>
        <v>0.93213646172918874</v>
      </c>
      <c r="H35" s="83">
        <v>2458.3333333333335</v>
      </c>
      <c r="I35" s="48">
        <f>(F35-H35)/H35</f>
        <v>0.14115254237288136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1391.4831999999999</v>
      </c>
      <c r="F36" s="83">
        <v>3708.2</v>
      </c>
      <c r="G36" s="55">
        <f t="shared" si="0"/>
        <v>1.664926173740366</v>
      </c>
      <c r="H36" s="83">
        <v>3566.6</v>
      </c>
      <c r="I36" s="48">
        <f>(F36-H36)/H36</f>
        <v>3.9701676666853564E-2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6"/>
      <c r="G37" s="6"/>
      <c r="H37" s="6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26433.264444444445</v>
      </c>
      <c r="F38" s="84">
        <v>75999.8</v>
      </c>
      <c r="G38" s="45">
        <f t="shared" si="0"/>
        <v>1.8751575561062832</v>
      </c>
      <c r="H38" s="84">
        <v>79333.2</v>
      </c>
      <c r="I38" s="45">
        <f>(F38-H38)/H38</f>
        <v>-4.2017717676836361E-2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15471.404511111112</v>
      </c>
      <c r="F39" s="85">
        <v>51500</v>
      </c>
      <c r="G39" s="51">
        <f t="shared" si="0"/>
        <v>2.3287217048080024</v>
      </c>
      <c r="H39" s="85">
        <v>52933.2</v>
      </c>
      <c r="I39" s="51">
        <f>(F39-H39)/H39</f>
        <v>-2.7075634951221485E-2</v>
      </c>
    </row>
    <row r="40" spans="1:9" x14ac:dyDescent="0.25">
      <c r="F40" s="95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zoomScaleNormal="100" workbookViewId="0">
      <selection activeCell="A11" sqref="A11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2" t="s">
        <v>204</v>
      </c>
      <c r="B9" s="162"/>
      <c r="C9" s="162"/>
      <c r="D9" s="162"/>
      <c r="E9" s="162"/>
      <c r="F9" s="162"/>
      <c r="G9" s="162"/>
      <c r="H9" s="162"/>
      <c r="I9" s="162"/>
    </row>
    <row r="10" spans="1:9" ht="18" x14ac:dyDescent="0.2">
      <c r="A10" s="2" t="s">
        <v>223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63" t="s">
        <v>3</v>
      </c>
      <c r="B12" s="169"/>
      <c r="C12" s="171" t="s">
        <v>0</v>
      </c>
      <c r="D12" s="165" t="s">
        <v>222</v>
      </c>
      <c r="E12" s="173" t="s">
        <v>224</v>
      </c>
      <c r="F12" s="180" t="s">
        <v>186</v>
      </c>
      <c r="G12" s="165" t="s">
        <v>219</v>
      </c>
      <c r="H12" s="182" t="s">
        <v>225</v>
      </c>
      <c r="I12" s="178" t="s">
        <v>196</v>
      </c>
    </row>
    <row r="13" spans="1:9" ht="39.75" customHeight="1" thickBot="1" x14ac:dyDescent="0.25">
      <c r="A13" s="164"/>
      <c r="B13" s="170"/>
      <c r="C13" s="172"/>
      <c r="D13" s="166"/>
      <c r="E13" s="174"/>
      <c r="F13" s="181"/>
      <c r="G13" s="166"/>
      <c r="H13" s="183"/>
      <c r="I13" s="179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2907.8</v>
      </c>
      <c r="E15" s="83">
        <v>3099.8666666666663</v>
      </c>
      <c r="F15" s="67">
        <f t="shared" ref="F15:F30" si="0">D15-E15</f>
        <v>-192.06666666666615</v>
      </c>
      <c r="G15" s="42">
        <v>1139.5300000000002</v>
      </c>
      <c r="H15" s="66">
        <f>AVERAGE(D15:E15)</f>
        <v>3003.833333333333</v>
      </c>
      <c r="I15" s="69">
        <f>(H15-G15)/G15</f>
        <v>1.6360283040668806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1494.8</v>
      </c>
      <c r="E16" s="83">
        <v>1659.9333333333336</v>
      </c>
      <c r="F16" s="71">
        <f t="shared" si="0"/>
        <v>-165.13333333333367</v>
      </c>
      <c r="G16" s="46">
        <v>1107.6888888888889</v>
      </c>
      <c r="H16" s="68">
        <f t="shared" ref="H16:H30" si="1">AVERAGE(D16:E16)</f>
        <v>1577.3666666666668</v>
      </c>
      <c r="I16" s="72">
        <f t="shared" ref="I16:I39" si="2">(H16-G16)/G16</f>
        <v>0.42401596918509021</v>
      </c>
    </row>
    <row r="17" spans="1:9" ht="16.5" x14ac:dyDescent="0.3">
      <c r="A17" s="37"/>
      <c r="B17" s="34" t="s">
        <v>6</v>
      </c>
      <c r="C17" s="15" t="s">
        <v>165</v>
      </c>
      <c r="D17" s="47">
        <v>1726.4444444444443</v>
      </c>
      <c r="E17" s="83">
        <v>1741.4666666666665</v>
      </c>
      <c r="F17" s="71">
        <f t="shared" si="0"/>
        <v>-15.022222222222126</v>
      </c>
      <c r="G17" s="46">
        <v>1090.3200000000002</v>
      </c>
      <c r="H17" s="68">
        <f t="shared" si="1"/>
        <v>1733.9555555555553</v>
      </c>
      <c r="I17" s="72">
        <f t="shared" si="2"/>
        <v>0.59031803099599667</v>
      </c>
    </row>
    <row r="18" spans="1:9" ht="16.5" x14ac:dyDescent="0.3">
      <c r="A18" s="37"/>
      <c r="B18" s="34" t="s">
        <v>7</v>
      </c>
      <c r="C18" s="15" t="s">
        <v>166</v>
      </c>
      <c r="D18" s="47">
        <v>735</v>
      </c>
      <c r="E18" s="83">
        <v>903.26666666666677</v>
      </c>
      <c r="F18" s="71">
        <f t="shared" si="0"/>
        <v>-168.26666666666677</v>
      </c>
      <c r="G18" s="46">
        <v>684.50009999999997</v>
      </c>
      <c r="H18" s="68">
        <f t="shared" si="1"/>
        <v>819.13333333333344</v>
      </c>
      <c r="I18" s="72">
        <f t="shared" si="2"/>
        <v>0.19668840564571644</v>
      </c>
    </row>
    <row r="19" spans="1:9" ht="16.5" x14ac:dyDescent="0.3">
      <c r="A19" s="37"/>
      <c r="B19" s="34" t="s">
        <v>8</v>
      </c>
      <c r="C19" s="15" t="s">
        <v>167</v>
      </c>
      <c r="D19" s="47">
        <v>2969.8</v>
      </c>
      <c r="E19" s="83">
        <v>2841.666666666667</v>
      </c>
      <c r="F19" s="71">
        <f t="shared" si="0"/>
        <v>128.13333333333321</v>
      </c>
      <c r="G19" s="46">
        <v>2175.4799333333331</v>
      </c>
      <c r="H19" s="68">
        <f t="shared" si="1"/>
        <v>2905.7333333333336</v>
      </c>
      <c r="I19" s="72">
        <f t="shared" si="2"/>
        <v>0.33567462002790582</v>
      </c>
    </row>
    <row r="20" spans="1:9" ht="16.5" x14ac:dyDescent="0.3">
      <c r="A20" s="37"/>
      <c r="B20" s="34" t="s">
        <v>9</v>
      </c>
      <c r="C20" s="15" t="s">
        <v>168</v>
      </c>
      <c r="D20" s="47">
        <v>1858.8</v>
      </c>
      <c r="E20" s="83">
        <v>1633.1333333333334</v>
      </c>
      <c r="F20" s="71">
        <f t="shared" si="0"/>
        <v>225.66666666666652</v>
      </c>
      <c r="G20" s="46">
        <v>1151.73</v>
      </c>
      <c r="H20" s="68">
        <f t="shared" si="1"/>
        <v>1745.9666666666667</v>
      </c>
      <c r="I20" s="72">
        <f t="shared" si="2"/>
        <v>0.51595136591620139</v>
      </c>
    </row>
    <row r="21" spans="1:9" ht="16.5" x14ac:dyDescent="0.3">
      <c r="A21" s="37"/>
      <c r="B21" s="34" t="s">
        <v>10</v>
      </c>
      <c r="C21" s="15" t="s">
        <v>169</v>
      </c>
      <c r="D21" s="47">
        <v>1815</v>
      </c>
      <c r="E21" s="83">
        <v>1624.8666666666666</v>
      </c>
      <c r="F21" s="71">
        <f t="shared" si="0"/>
        <v>190.13333333333344</v>
      </c>
      <c r="G21" s="46">
        <v>1382.9599999999998</v>
      </c>
      <c r="H21" s="68">
        <f t="shared" si="1"/>
        <v>1719.9333333333334</v>
      </c>
      <c r="I21" s="72">
        <f t="shared" si="2"/>
        <v>0.24366093981990342</v>
      </c>
    </row>
    <row r="22" spans="1:9" ht="16.5" x14ac:dyDescent="0.3">
      <c r="A22" s="37"/>
      <c r="B22" s="34" t="s">
        <v>11</v>
      </c>
      <c r="C22" s="15" t="s">
        <v>170</v>
      </c>
      <c r="D22" s="47">
        <v>429.3</v>
      </c>
      <c r="E22" s="83">
        <v>428.33333333333337</v>
      </c>
      <c r="F22" s="71">
        <f t="shared" si="0"/>
        <v>0.96666666666664014</v>
      </c>
      <c r="G22" s="46">
        <v>370.07989999999995</v>
      </c>
      <c r="H22" s="68">
        <f t="shared" si="1"/>
        <v>428.81666666666672</v>
      </c>
      <c r="I22" s="72">
        <f t="shared" si="2"/>
        <v>0.1587137444283431</v>
      </c>
    </row>
    <row r="23" spans="1:9" ht="16.5" x14ac:dyDescent="0.3">
      <c r="A23" s="37"/>
      <c r="B23" s="34" t="s">
        <v>12</v>
      </c>
      <c r="C23" s="15" t="s">
        <v>171</v>
      </c>
      <c r="D23" s="47">
        <v>504.8</v>
      </c>
      <c r="E23" s="83">
        <v>456.25</v>
      </c>
      <c r="F23" s="71">
        <f t="shared" si="0"/>
        <v>48.550000000000011</v>
      </c>
      <c r="G23" s="46">
        <v>493.931625</v>
      </c>
      <c r="H23" s="68">
        <f t="shared" si="1"/>
        <v>480.52499999999998</v>
      </c>
      <c r="I23" s="72">
        <f t="shared" si="2"/>
        <v>-2.7142673846810315E-2</v>
      </c>
    </row>
    <row r="24" spans="1:9" ht="16.5" x14ac:dyDescent="0.3">
      <c r="A24" s="37"/>
      <c r="B24" s="34" t="s">
        <v>13</v>
      </c>
      <c r="C24" s="15" t="s">
        <v>172</v>
      </c>
      <c r="D24" s="47">
        <v>442.3</v>
      </c>
      <c r="E24" s="83">
        <v>418.33333333333337</v>
      </c>
      <c r="F24" s="71">
        <f t="shared" si="0"/>
        <v>23.96666666666664</v>
      </c>
      <c r="G24" s="46">
        <v>475.71489999999994</v>
      </c>
      <c r="H24" s="68">
        <f t="shared" si="1"/>
        <v>430.31666666666672</v>
      </c>
      <c r="I24" s="72">
        <f t="shared" si="2"/>
        <v>-9.5431598491729455E-2</v>
      </c>
    </row>
    <row r="25" spans="1:9" ht="16.5" x14ac:dyDescent="0.3">
      <c r="A25" s="37"/>
      <c r="B25" s="34" t="s">
        <v>14</v>
      </c>
      <c r="C25" s="15" t="s">
        <v>173</v>
      </c>
      <c r="D25" s="47">
        <v>502.3</v>
      </c>
      <c r="E25" s="83">
        <v>465</v>
      </c>
      <c r="F25" s="71">
        <f t="shared" si="0"/>
        <v>37.300000000000011</v>
      </c>
      <c r="G25" s="46">
        <v>511.38330000000002</v>
      </c>
      <c r="H25" s="68">
        <f t="shared" si="1"/>
        <v>483.65</v>
      </c>
      <c r="I25" s="72">
        <f t="shared" si="2"/>
        <v>-5.4231923490657676E-2</v>
      </c>
    </row>
    <row r="26" spans="1:9" ht="16.5" x14ac:dyDescent="0.3">
      <c r="A26" s="37"/>
      <c r="B26" s="34" t="s">
        <v>15</v>
      </c>
      <c r="C26" s="15" t="s">
        <v>174</v>
      </c>
      <c r="D26" s="47">
        <v>1488.8</v>
      </c>
      <c r="E26" s="83">
        <v>1424.9333333333334</v>
      </c>
      <c r="F26" s="71">
        <f t="shared" si="0"/>
        <v>63.866666666666561</v>
      </c>
      <c r="G26" s="46">
        <v>1181.8534</v>
      </c>
      <c r="H26" s="68">
        <f t="shared" si="1"/>
        <v>1456.8666666666668</v>
      </c>
      <c r="I26" s="72">
        <f t="shared" si="2"/>
        <v>0.23269659897468403</v>
      </c>
    </row>
    <row r="27" spans="1:9" ht="16.5" x14ac:dyDescent="0.3">
      <c r="A27" s="37"/>
      <c r="B27" s="34" t="s">
        <v>16</v>
      </c>
      <c r="C27" s="15" t="s">
        <v>175</v>
      </c>
      <c r="D27" s="47">
        <v>449.8</v>
      </c>
      <c r="E27" s="83">
        <v>456.53333333333342</v>
      </c>
      <c r="F27" s="71">
        <f t="shared" si="0"/>
        <v>-6.7333333333334053</v>
      </c>
      <c r="G27" s="46">
        <v>505.22989999999999</v>
      </c>
      <c r="H27" s="68">
        <f t="shared" si="1"/>
        <v>453.16666666666674</v>
      </c>
      <c r="I27" s="72">
        <f t="shared" si="2"/>
        <v>-0.10304859893156214</v>
      </c>
    </row>
    <row r="28" spans="1:9" ht="16.5" x14ac:dyDescent="0.3">
      <c r="A28" s="37"/>
      <c r="B28" s="34" t="s">
        <v>17</v>
      </c>
      <c r="C28" s="15" t="s">
        <v>176</v>
      </c>
      <c r="D28" s="47">
        <v>1091.3</v>
      </c>
      <c r="E28" s="83">
        <v>1593.75</v>
      </c>
      <c r="F28" s="71">
        <f t="shared" si="0"/>
        <v>-502.45000000000005</v>
      </c>
      <c r="G28" s="46">
        <v>938.45</v>
      </c>
      <c r="H28" s="68">
        <f t="shared" si="1"/>
        <v>1342.5250000000001</v>
      </c>
      <c r="I28" s="72">
        <f t="shared" si="2"/>
        <v>0.43057701529117165</v>
      </c>
    </row>
    <row r="29" spans="1:9" ht="16.5" x14ac:dyDescent="0.3">
      <c r="A29" s="37"/>
      <c r="B29" s="34" t="s">
        <v>18</v>
      </c>
      <c r="C29" s="15" t="s">
        <v>177</v>
      </c>
      <c r="D29" s="47">
        <v>3212.5</v>
      </c>
      <c r="E29" s="83">
        <v>2241.6</v>
      </c>
      <c r="F29" s="71">
        <f t="shared" si="0"/>
        <v>970.90000000000009</v>
      </c>
      <c r="G29" s="46">
        <v>1396.1888888888889</v>
      </c>
      <c r="H29" s="68">
        <f t="shared" si="1"/>
        <v>2727.05</v>
      </c>
      <c r="I29" s="72">
        <f t="shared" si="2"/>
        <v>0.95320992861519871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1839.8</v>
      </c>
      <c r="E30" s="94">
        <v>1833.2</v>
      </c>
      <c r="F30" s="74">
        <f t="shared" si="0"/>
        <v>6.5999999999999091</v>
      </c>
      <c r="G30" s="49">
        <v>1041.0766000000001</v>
      </c>
      <c r="H30" s="106">
        <f t="shared" si="1"/>
        <v>1836.5</v>
      </c>
      <c r="I30" s="75">
        <f t="shared" si="2"/>
        <v>0.76403926473806039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76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4690</v>
      </c>
      <c r="E32" s="83">
        <v>4250</v>
      </c>
      <c r="F32" s="67">
        <f>D32-E32</f>
        <v>440</v>
      </c>
      <c r="G32" s="54">
        <v>2233.2535714285714</v>
      </c>
      <c r="H32" s="68">
        <f>AVERAGE(D32:E32)</f>
        <v>4470</v>
      </c>
      <c r="I32" s="78">
        <f t="shared" si="2"/>
        <v>1.0015640217427808</v>
      </c>
    </row>
    <row r="33" spans="1:9" ht="16.5" x14ac:dyDescent="0.3">
      <c r="A33" s="37"/>
      <c r="B33" s="34" t="s">
        <v>27</v>
      </c>
      <c r="C33" s="15" t="s">
        <v>180</v>
      </c>
      <c r="D33" s="47">
        <v>4368.5</v>
      </c>
      <c r="E33" s="83">
        <v>3937.5</v>
      </c>
      <c r="F33" s="79">
        <f>D33-E33</f>
        <v>431</v>
      </c>
      <c r="G33" s="46">
        <v>2253.1233333333334</v>
      </c>
      <c r="H33" s="68">
        <f>AVERAGE(D33:E33)</f>
        <v>4153</v>
      </c>
      <c r="I33" s="72">
        <f t="shared" si="2"/>
        <v>0.84321911657447357</v>
      </c>
    </row>
    <row r="34" spans="1:9" ht="16.5" x14ac:dyDescent="0.3">
      <c r="A34" s="37"/>
      <c r="B34" s="39" t="s">
        <v>28</v>
      </c>
      <c r="C34" s="15" t="s">
        <v>181</v>
      </c>
      <c r="D34" s="47">
        <v>4533</v>
      </c>
      <c r="E34" s="83">
        <v>4770.75</v>
      </c>
      <c r="F34" s="71">
        <f>D34-E34</f>
        <v>-237.75</v>
      </c>
      <c r="G34" s="46">
        <v>1810.5616666666665</v>
      </c>
      <c r="H34" s="68">
        <f>AVERAGE(D34:E34)</f>
        <v>4651.875</v>
      </c>
      <c r="I34" s="72">
        <f t="shared" si="2"/>
        <v>1.5692993978848186</v>
      </c>
    </row>
    <row r="35" spans="1:9" ht="16.5" x14ac:dyDescent="0.3">
      <c r="A35" s="37"/>
      <c r="B35" s="34" t="s">
        <v>29</v>
      </c>
      <c r="C35" s="15" t="s">
        <v>182</v>
      </c>
      <c r="D35" s="47">
        <v>3599.7142857142858</v>
      </c>
      <c r="E35" s="83">
        <v>2805.3333333333335</v>
      </c>
      <c r="F35" s="79">
        <f>D35-E35</f>
        <v>794.38095238095229</v>
      </c>
      <c r="G35" s="46">
        <v>1451.9333333333334</v>
      </c>
      <c r="H35" s="68">
        <f>AVERAGE(D35:E35)</f>
        <v>3202.5238095238096</v>
      </c>
      <c r="I35" s="72">
        <f t="shared" si="2"/>
        <v>1.205696181774055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4019</v>
      </c>
      <c r="E36" s="83">
        <v>3708.2</v>
      </c>
      <c r="F36" s="71">
        <f>D36-E36</f>
        <v>310.80000000000018</v>
      </c>
      <c r="G36" s="49">
        <v>1391.4831999999999</v>
      </c>
      <c r="H36" s="68">
        <f>AVERAGE(D36:E36)</f>
        <v>3863.6</v>
      </c>
      <c r="I36" s="80">
        <f t="shared" si="2"/>
        <v>1.7766055673543166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41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79443.111111111109</v>
      </c>
      <c r="E38" s="84">
        <v>75999.8</v>
      </c>
      <c r="F38" s="67">
        <f>D38-E38</f>
        <v>3443.3111111111066</v>
      </c>
      <c r="G38" s="46">
        <v>26433.264444444445</v>
      </c>
      <c r="H38" s="67">
        <f>AVERAGE(D38:E38)</f>
        <v>77721.455555555556</v>
      </c>
      <c r="I38" s="78">
        <f t="shared" si="2"/>
        <v>1.9402897140799611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51998.5</v>
      </c>
      <c r="E39" s="85">
        <v>51500</v>
      </c>
      <c r="F39" s="74">
        <f>D39-E39</f>
        <v>498.5</v>
      </c>
      <c r="G39" s="46">
        <v>15471.404511111112</v>
      </c>
      <c r="H39" s="81">
        <f>AVERAGE(D39:E39)</f>
        <v>51749.25</v>
      </c>
      <c r="I39" s="75">
        <f t="shared" si="2"/>
        <v>2.344832071505544</v>
      </c>
    </row>
    <row r="40" spans="1:9" ht="15.75" customHeight="1" thickBot="1" x14ac:dyDescent="0.25">
      <c r="A40" s="175"/>
      <c r="B40" s="176"/>
      <c r="C40" s="177"/>
      <c r="D40" s="86">
        <f>SUM(D15:D39)</f>
        <v>176120.36984126983</v>
      </c>
      <c r="E40" s="86">
        <f>SUM(E15:E39)</f>
        <v>169793.71666666667</v>
      </c>
      <c r="F40" s="86">
        <f>SUM(F15:F39)</f>
        <v>6326.6531746031696</v>
      </c>
      <c r="G40" s="86">
        <f>SUM(G15:G39)</f>
        <v>66691.14149642858</v>
      </c>
      <c r="H40" s="86">
        <f>AVERAGE(D40:E40)</f>
        <v>172957.04325396824</v>
      </c>
      <c r="I40" s="75">
        <f>(H40-G40)/G40</f>
        <v>1.5934035521528804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70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2" t="s">
        <v>201</v>
      </c>
      <c r="B9" s="162"/>
      <c r="C9" s="162"/>
      <c r="D9" s="162"/>
      <c r="E9" s="162"/>
      <c r="F9" s="162"/>
      <c r="G9" s="162"/>
      <c r="H9" s="162"/>
      <c r="I9" s="162"/>
    </row>
    <row r="10" spans="1:9" ht="18" x14ac:dyDescent="0.2">
      <c r="A10" s="2" t="s">
        <v>223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63" t="s">
        <v>3</v>
      </c>
      <c r="B13" s="169"/>
      <c r="C13" s="171" t="s">
        <v>0</v>
      </c>
      <c r="D13" s="165" t="s">
        <v>23</v>
      </c>
      <c r="E13" s="165" t="s">
        <v>219</v>
      </c>
      <c r="F13" s="182" t="s">
        <v>225</v>
      </c>
      <c r="G13" s="165" t="s">
        <v>197</v>
      </c>
      <c r="H13" s="182" t="s">
        <v>221</v>
      </c>
      <c r="I13" s="165" t="s">
        <v>187</v>
      </c>
    </row>
    <row r="14" spans="1:9" ht="33.75" customHeight="1" thickBot="1" x14ac:dyDescent="0.25">
      <c r="A14" s="164"/>
      <c r="B14" s="170"/>
      <c r="C14" s="172"/>
      <c r="D14" s="185"/>
      <c r="E14" s="166"/>
      <c r="F14" s="183"/>
      <c r="G14" s="184"/>
      <c r="H14" s="183"/>
      <c r="I14" s="184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1139.5300000000002</v>
      </c>
      <c r="F16" s="42">
        <v>3003.833333333333</v>
      </c>
      <c r="G16" s="21">
        <f>(F16-E16)/E16</f>
        <v>1.6360283040668806</v>
      </c>
      <c r="H16" s="42">
        <v>3807.3</v>
      </c>
      <c r="I16" s="21">
        <f>(F16-H16)/H16</f>
        <v>-0.21103319062502748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1107.6888888888889</v>
      </c>
      <c r="F17" s="46">
        <v>1577.3666666666668</v>
      </c>
      <c r="G17" s="21">
        <f t="shared" ref="G17:G80" si="0">(F17-E17)/E17</f>
        <v>0.42401596918509021</v>
      </c>
      <c r="H17" s="46">
        <v>1603.6</v>
      </c>
      <c r="I17" s="21">
        <f>(F17-H17)/H17</f>
        <v>-1.6359025525899927E-2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1090.3200000000002</v>
      </c>
      <c r="F18" s="46">
        <v>1733.9555555555553</v>
      </c>
      <c r="G18" s="21">
        <f t="shared" si="0"/>
        <v>0.59031803099599667</v>
      </c>
      <c r="H18" s="46">
        <v>1601.2444444444445</v>
      </c>
      <c r="I18" s="21">
        <f t="shared" ref="I18:I31" si="1">(F18-H18)/H18</f>
        <v>8.2879982236038416E-2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684.50009999999997</v>
      </c>
      <c r="F19" s="46">
        <v>819.13333333333344</v>
      </c>
      <c r="G19" s="21">
        <f t="shared" si="0"/>
        <v>0.19668840564571644</v>
      </c>
      <c r="H19" s="46">
        <v>888.35</v>
      </c>
      <c r="I19" s="21">
        <f t="shared" si="1"/>
        <v>-7.7915986566856055E-2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2175.4799333333331</v>
      </c>
      <c r="F20" s="46">
        <v>2905.7333333333336</v>
      </c>
      <c r="G20" s="21">
        <f>(F20-E20)/E20</f>
        <v>0.33567462002790582</v>
      </c>
      <c r="H20" s="46">
        <v>2894.9</v>
      </c>
      <c r="I20" s="21">
        <f t="shared" si="1"/>
        <v>3.742213317673662E-3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1151.73</v>
      </c>
      <c r="F21" s="46">
        <v>1745.9666666666667</v>
      </c>
      <c r="G21" s="21">
        <f t="shared" si="0"/>
        <v>0.51595136591620139</v>
      </c>
      <c r="H21" s="46">
        <v>1553.6</v>
      </c>
      <c r="I21" s="21">
        <f t="shared" si="1"/>
        <v>0.12381994507380716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1382.9599999999998</v>
      </c>
      <c r="F22" s="46">
        <v>1719.9333333333334</v>
      </c>
      <c r="G22" s="21">
        <f t="shared" si="0"/>
        <v>0.24366093981990342</v>
      </c>
      <c r="H22" s="46">
        <v>1523.5111111111109</v>
      </c>
      <c r="I22" s="21">
        <f t="shared" si="1"/>
        <v>0.12892733160243897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370.07989999999995</v>
      </c>
      <c r="F23" s="46">
        <v>428.81666666666672</v>
      </c>
      <c r="G23" s="21">
        <f t="shared" si="0"/>
        <v>0.1587137444283431</v>
      </c>
      <c r="H23" s="46">
        <v>395.55</v>
      </c>
      <c r="I23" s="21">
        <f t="shared" si="1"/>
        <v>8.4102304807651893E-2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493.931625</v>
      </c>
      <c r="F24" s="46">
        <v>480.52499999999998</v>
      </c>
      <c r="G24" s="21">
        <f t="shared" si="0"/>
        <v>-2.7142673846810315E-2</v>
      </c>
      <c r="H24" s="46">
        <v>494.9</v>
      </c>
      <c r="I24" s="21">
        <f t="shared" si="1"/>
        <v>-2.904627197413619E-2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475.71489999999994</v>
      </c>
      <c r="F25" s="46">
        <v>430.31666666666672</v>
      </c>
      <c r="G25" s="21">
        <f t="shared" si="0"/>
        <v>-9.5431598491729455E-2</v>
      </c>
      <c r="H25" s="46">
        <v>446.25</v>
      </c>
      <c r="I25" s="21">
        <f t="shared" si="1"/>
        <v>-3.5704948646125001E-2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511.38330000000002</v>
      </c>
      <c r="F26" s="46">
        <v>483.65</v>
      </c>
      <c r="G26" s="21">
        <f t="shared" si="0"/>
        <v>-5.4231923490657676E-2</v>
      </c>
      <c r="H26" s="46">
        <v>453.65</v>
      </c>
      <c r="I26" s="21">
        <f t="shared" si="1"/>
        <v>6.6130276644990632E-2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1181.8534</v>
      </c>
      <c r="F27" s="46">
        <v>1456.8666666666668</v>
      </c>
      <c r="G27" s="21">
        <f t="shared" si="0"/>
        <v>0.23269659897468403</v>
      </c>
      <c r="H27" s="46">
        <v>1517.6999999999998</v>
      </c>
      <c r="I27" s="21">
        <f t="shared" si="1"/>
        <v>-4.0082581098591974E-2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505.22989999999999</v>
      </c>
      <c r="F28" s="46">
        <v>453.16666666666674</v>
      </c>
      <c r="G28" s="21">
        <f t="shared" si="0"/>
        <v>-0.10304859893156214</v>
      </c>
      <c r="H28" s="46">
        <v>476.25</v>
      </c>
      <c r="I28" s="21">
        <f t="shared" si="1"/>
        <v>-4.8468941382327047E-2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938.45</v>
      </c>
      <c r="F29" s="46">
        <v>1342.5250000000001</v>
      </c>
      <c r="G29" s="21">
        <f t="shared" si="0"/>
        <v>0.43057701529117165</v>
      </c>
      <c r="H29" s="46">
        <v>1357.15</v>
      </c>
      <c r="I29" s="21">
        <f t="shared" si="1"/>
        <v>-1.0776259072320672E-2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1396.1888888888889</v>
      </c>
      <c r="F30" s="46">
        <v>2727.05</v>
      </c>
      <c r="G30" s="21">
        <f t="shared" si="0"/>
        <v>0.95320992861519871</v>
      </c>
      <c r="H30" s="46">
        <v>2688.5</v>
      </c>
      <c r="I30" s="21">
        <f t="shared" si="1"/>
        <v>1.4338850660219522E-2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1041.0766000000001</v>
      </c>
      <c r="F31" s="49">
        <v>1836.5</v>
      </c>
      <c r="G31" s="23">
        <f t="shared" si="0"/>
        <v>0.76403926473806039</v>
      </c>
      <c r="H31" s="49">
        <v>1895.8</v>
      </c>
      <c r="I31" s="23">
        <f t="shared" si="1"/>
        <v>-3.1279670851355607E-2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2233.2535714285714</v>
      </c>
      <c r="F33" s="54">
        <v>4470</v>
      </c>
      <c r="G33" s="21">
        <f t="shared" si="0"/>
        <v>1.0015640217427808</v>
      </c>
      <c r="H33" s="54">
        <v>4478.3333333333339</v>
      </c>
      <c r="I33" s="21">
        <f>(F33-H33)/H33</f>
        <v>-1.8608113137329226E-3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2253.1233333333334</v>
      </c>
      <c r="F34" s="46">
        <v>4153</v>
      </c>
      <c r="G34" s="21">
        <f t="shared" si="0"/>
        <v>0.84321911657447357</v>
      </c>
      <c r="H34" s="46">
        <v>4090.333333333333</v>
      </c>
      <c r="I34" s="21">
        <f>(F34-H34)/H34</f>
        <v>1.5320674761633193E-2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1810.5616666666665</v>
      </c>
      <c r="F35" s="46">
        <v>4651.875</v>
      </c>
      <c r="G35" s="21">
        <f t="shared" si="0"/>
        <v>1.5692993978848186</v>
      </c>
      <c r="H35" s="46">
        <v>4002.6666666666665</v>
      </c>
      <c r="I35" s="21">
        <f>(F35-H35)/H35</f>
        <v>0.16219395403064629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1451.9333333333334</v>
      </c>
      <c r="F36" s="46">
        <v>3202.5238095238096</v>
      </c>
      <c r="G36" s="21">
        <f t="shared" si="0"/>
        <v>1.205696181774055</v>
      </c>
      <c r="H36" s="46">
        <v>2524.166666666667</v>
      </c>
      <c r="I36" s="21">
        <f>(F36-H36)/H36</f>
        <v>0.26874498891666265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1391.4831999999999</v>
      </c>
      <c r="F37" s="49">
        <v>3863.6</v>
      </c>
      <c r="G37" s="23">
        <f t="shared" si="0"/>
        <v>1.7766055673543166</v>
      </c>
      <c r="H37" s="49">
        <v>3677.2</v>
      </c>
      <c r="I37" s="23">
        <f>(F37-H37)/H37</f>
        <v>5.0690742956597437E-2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1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26433.264444444445</v>
      </c>
      <c r="F39" s="46">
        <v>77721.455555555556</v>
      </c>
      <c r="G39" s="21">
        <f t="shared" si="0"/>
        <v>1.9402897140799611</v>
      </c>
      <c r="H39" s="46">
        <v>77221.488888888882</v>
      </c>
      <c r="I39" s="21">
        <f t="shared" ref="I39:I44" si="2">(F39-H39)/H39</f>
        <v>6.4744499731940915E-3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15471.404511111112</v>
      </c>
      <c r="F40" s="46">
        <v>51749.25</v>
      </c>
      <c r="G40" s="21">
        <f t="shared" si="0"/>
        <v>2.344832071505544</v>
      </c>
      <c r="H40" s="46">
        <v>52966.474999999999</v>
      </c>
      <c r="I40" s="21">
        <f t="shared" si="2"/>
        <v>-2.2981046029587556E-2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10909.5</v>
      </c>
      <c r="F41" s="57">
        <v>37989.75</v>
      </c>
      <c r="G41" s="21">
        <f t="shared" si="0"/>
        <v>2.4822631651313074</v>
      </c>
      <c r="H41" s="57">
        <v>42736</v>
      </c>
      <c r="I41" s="21">
        <f t="shared" si="2"/>
        <v>-0.11105976226132534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5823.713333333334</v>
      </c>
      <c r="F42" s="47">
        <v>6900</v>
      </c>
      <c r="G42" s="21">
        <f t="shared" si="0"/>
        <v>0.18481106556297971</v>
      </c>
      <c r="H42" s="47">
        <v>6900</v>
      </c>
      <c r="I42" s="21">
        <f t="shared" si="2"/>
        <v>0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9976</v>
      </c>
      <c r="F43" s="47">
        <v>19000</v>
      </c>
      <c r="G43" s="21">
        <f t="shared" si="0"/>
        <v>0.90457097032878908</v>
      </c>
      <c r="H43" s="47">
        <v>19000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217</v>
      </c>
      <c r="E44" s="50">
        <v>12540.666666666666</v>
      </c>
      <c r="F44" s="50">
        <v>22475</v>
      </c>
      <c r="G44" s="31">
        <f t="shared" si="0"/>
        <v>0.79216947530700133</v>
      </c>
      <c r="H44" s="50">
        <v>21040</v>
      </c>
      <c r="I44" s="31">
        <f t="shared" si="2"/>
        <v>6.8203422053231932E-2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29"/>
      <c r="G45" s="41"/>
      <c r="H45" s="129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5943.6666666666661</v>
      </c>
      <c r="F46" s="43">
        <v>15046.5</v>
      </c>
      <c r="G46" s="21">
        <f t="shared" si="0"/>
        <v>1.5315181425607092</v>
      </c>
      <c r="H46" s="43">
        <v>14801.3</v>
      </c>
      <c r="I46" s="21">
        <f t="shared" ref="I46:I51" si="3">(F46-H46)/H46</f>
        <v>1.6566112436069855E-2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6033.1111111111113</v>
      </c>
      <c r="F47" s="47">
        <v>8843.75</v>
      </c>
      <c r="G47" s="21">
        <f t="shared" si="0"/>
        <v>0.46586890861541858</v>
      </c>
      <c r="H47" s="47">
        <v>8767.7777777777774</v>
      </c>
      <c r="I47" s="21">
        <f t="shared" si="3"/>
        <v>8.66493473577498E-3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19041.5</v>
      </c>
      <c r="F48" s="47">
        <v>28974.666666666668</v>
      </c>
      <c r="G48" s="21">
        <f t="shared" si="0"/>
        <v>0.5216588329000692</v>
      </c>
      <c r="H48" s="47">
        <v>28974.666666666668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19259.017500000002</v>
      </c>
      <c r="F49" s="47">
        <v>62793</v>
      </c>
      <c r="G49" s="21">
        <f t="shared" si="0"/>
        <v>2.2604466972419539</v>
      </c>
      <c r="H49" s="47">
        <v>46593</v>
      </c>
      <c r="I49" s="21">
        <f t="shared" si="3"/>
        <v>0.34769171334749854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2261.2666666666669</v>
      </c>
      <c r="F50" s="47">
        <v>4273.6000000000004</v>
      </c>
      <c r="G50" s="21">
        <f t="shared" si="0"/>
        <v>0.8899142073763967</v>
      </c>
      <c r="H50" s="47">
        <v>4273.6000000000004</v>
      </c>
      <c r="I50" s="21">
        <f t="shared" si="3"/>
        <v>0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27853</v>
      </c>
      <c r="F51" s="50">
        <v>53699.714285714283</v>
      </c>
      <c r="G51" s="31">
        <f t="shared" si="0"/>
        <v>0.92796877484343809</v>
      </c>
      <c r="H51" s="50">
        <v>55317.166666666664</v>
      </c>
      <c r="I51" s="31">
        <f t="shared" si="3"/>
        <v>-2.9239610023754803E-2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7" t="s">
        <v>38</v>
      </c>
      <c r="C53" s="19" t="s">
        <v>115</v>
      </c>
      <c r="D53" s="20" t="s">
        <v>114</v>
      </c>
      <c r="E53" s="43">
        <v>3750</v>
      </c>
      <c r="F53" s="66">
        <v>7235</v>
      </c>
      <c r="G53" s="22">
        <f t="shared" si="0"/>
        <v>0.92933333333333334</v>
      </c>
      <c r="H53" s="66">
        <v>7340</v>
      </c>
      <c r="I53" s="22">
        <f t="shared" ref="I53:I61" si="4">(F53-H53)/H53</f>
        <v>-1.4305177111716621E-2</v>
      </c>
    </row>
    <row r="54" spans="1:9" ht="16.5" x14ac:dyDescent="0.3">
      <c r="A54" s="37"/>
      <c r="B54" s="98" t="s">
        <v>39</v>
      </c>
      <c r="C54" s="15" t="s">
        <v>116</v>
      </c>
      <c r="D54" s="11" t="s">
        <v>114</v>
      </c>
      <c r="E54" s="47">
        <v>3559.15</v>
      </c>
      <c r="F54" s="70">
        <v>18031.142857142859</v>
      </c>
      <c r="G54" s="21">
        <f t="shared" si="0"/>
        <v>4.0661373803135179</v>
      </c>
      <c r="H54" s="70">
        <v>14482.5</v>
      </c>
      <c r="I54" s="21">
        <f t="shared" si="4"/>
        <v>0.24502971566669143</v>
      </c>
    </row>
    <row r="55" spans="1:9" ht="16.5" x14ac:dyDescent="0.3">
      <c r="A55" s="37"/>
      <c r="B55" s="98" t="s">
        <v>40</v>
      </c>
      <c r="C55" s="15" t="s">
        <v>117</v>
      </c>
      <c r="D55" s="11" t="s">
        <v>114</v>
      </c>
      <c r="E55" s="47">
        <v>2902.4</v>
      </c>
      <c r="F55" s="70">
        <v>7454</v>
      </c>
      <c r="G55" s="21">
        <f t="shared" si="0"/>
        <v>1.5682194046306506</v>
      </c>
      <c r="H55" s="70">
        <v>7543.333333333333</v>
      </c>
      <c r="I55" s="21">
        <f t="shared" si="4"/>
        <v>-1.1842686699071989E-2</v>
      </c>
    </row>
    <row r="56" spans="1:9" ht="16.5" x14ac:dyDescent="0.3">
      <c r="A56" s="37"/>
      <c r="B56" s="98" t="s">
        <v>41</v>
      </c>
      <c r="C56" s="15" t="s">
        <v>118</v>
      </c>
      <c r="D56" s="11" t="s">
        <v>114</v>
      </c>
      <c r="E56" s="47">
        <v>4710</v>
      </c>
      <c r="F56" s="70">
        <v>7055</v>
      </c>
      <c r="G56" s="21">
        <f t="shared" si="0"/>
        <v>0.49787685774946921</v>
      </c>
      <c r="H56" s="70">
        <v>6674.6</v>
      </c>
      <c r="I56" s="21">
        <f t="shared" si="4"/>
        <v>5.6992179306625056E-2</v>
      </c>
    </row>
    <row r="57" spans="1:9" ht="16.5" x14ac:dyDescent="0.3">
      <c r="A57" s="37"/>
      <c r="B57" s="98" t="s">
        <v>42</v>
      </c>
      <c r="C57" s="15" t="s">
        <v>198</v>
      </c>
      <c r="D57" s="11" t="s">
        <v>114</v>
      </c>
      <c r="E57" s="47">
        <v>2028.7333333333331</v>
      </c>
      <c r="F57" s="104">
        <v>5162.5</v>
      </c>
      <c r="G57" s="21">
        <f t="shared" si="0"/>
        <v>1.5446912687719763</v>
      </c>
      <c r="H57" s="104">
        <v>4852.1428571428569</v>
      </c>
      <c r="I57" s="21">
        <f t="shared" si="4"/>
        <v>6.3962902988370443E-2</v>
      </c>
    </row>
    <row r="58" spans="1:9" ht="16.5" customHeight="1" thickBot="1" x14ac:dyDescent="0.35">
      <c r="A58" s="38"/>
      <c r="B58" s="99" t="s">
        <v>43</v>
      </c>
      <c r="C58" s="16" t="s">
        <v>119</v>
      </c>
      <c r="D58" s="12" t="s">
        <v>114</v>
      </c>
      <c r="E58" s="50">
        <v>4410.9972222222223</v>
      </c>
      <c r="F58" s="50">
        <v>13886.625</v>
      </c>
      <c r="G58" s="29">
        <f t="shared" si="0"/>
        <v>2.1481826671847322</v>
      </c>
      <c r="H58" s="50">
        <v>13886.625</v>
      </c>
      <c r="I58" s="29">
        <f t="shared" si="4"/>
        <v>0</v>
      </c>
    </row>
    <row r="59" spans="1:9" ht="16.5" x14ac:dyDescent="0.3">
      <c r="A59" s="37"/>
      <c r="B59" s="100" t="s">
        <v>54</v>
      </c>
      <c r="C59" s="14" t="s">
        <v>121</v>
      </c>
      <c r="D59" s="11" t="s">
        <v>120</v>
      </c>
      <c r="E59" s="43">
        <v>4460.5249999999996</v>
      </c>
      <c r="F59" s="68">
        <v>11809.285714285714</v>
      </c>
      <c r="G59" s="21">
        <f t="shared" si="0"/>
        <v>1.6475102626452525</v>
      </c>
      <c r="H59" s="68">
        <v>11580.714285714286</v>
      </c>
      <c r="I59" s="21">
        <f t="shared" si="4"/>
        <v>1.9737247887497596E-2</v>
      </c>
    </row>
    <row r="60" spans="1:9" ht="16.5" x14ac:dyDescent="0.3">
      <c r="A60" s="37"/>
      <c r="B60" s="98" t="s">
        <v>55</v>
      </c>
      <c r="C60" s="15" t="s">
        <v>122</v>
      </c>
      <c r="D60" s="13" t="s">
        <v>120</v>
      </c>
      <c r="E60" s="47">
        <v>4820.5</v>
      </c>
      <c r="F60" s="70">
        <v>15950.625</v>
      </c>
      <c r="G60" s="21">
        <f t="shared" si="0"/>
        <v>2.308915050305985</v>
      </c>
      <c r="H60" s="70">
        <v>15700.625</v>
      </c>
      <c r="I60" s="21">
        <f t="shared" si="4"/>
        <v>1.5922933004259385E-2</v>
      </c>
    </row>
    <row r="61" spans="1:9" ht="16.5" customHeight="1" thickBot="1" x14ac:dyDescent="0.35">
      <c r="A61" s="38"/>
      <c r="B61" s="99" t="s">
        <v>56</v>
      </c>
      <c r="C61" s="16" t="s">
        <v>123</v>
      </c>
      <c r="D61" s="12" t="s">
        <v>120</v>
      </c>
      <c r="E61" s="50">
        <v>21488.75</v>
      </c>
      <c r="F61" s="73">
        <v>58203.333333333336</v>
      </c>
      <c r="G61" s="29">
        <f t="shared" si="0"/>
        <v>1.708549046981948</v>
      </c>
      <c r="H61" s="73">
        <v>58203.333333333336</v>
      </c>
      <c r="I61" s="29">
        <f t="shared" si="4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6405.5</v>
      </c>
      <c r="F63" s="54">
        <v>29333.5</v>
      </c>
      <c r="G63" s="21">
        <f t="shared" si="0"/>
        <v>3.5794239325579582</v>
      </c>
      <c r="H63" s="54">
        <v>29327.571428571428</v>
      </c>
      <c r="I63" s="21">
        <f t="shared" ref="I63:I74" si="5">(F63-H63)/H63</f>
        <v>2.0215009766532359E-4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46526.857142857145</v>
      </c>
      <c r="F64" s="46">
        <v>80813.28571428571</v>
      </c>
      <c r="G64" s="21">
        <f t="shared" si="0"/>
        <v>0.73691692662916641</v>
      </c>
      <c r="H64" s="46">
        <v>80144.666666666672</v>
      </c>
      <c r="I64" s="21">
        <f t="shared" si="5"/>
        <v>8.3426517998998299E-3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10619.842857142858</v>
      </c>
      <c r="F65" s="46">
        <v>39732.571428571428</v>
      </c>
      <c r="G65" s="21">
        <f t="shared" si="0"/>
        <v>2.7413521050217313</v>
      </c>
      <c r="H65" s="46">
        <v>35659.714285714283</v>
      </c>
      <c r="I65" s="21">
        <f t="shared" si="5"/>
        <v>0.11421451978623343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7518.6</v>
      </c>
      <c r="F66" s="46">
        <v>18071.25</v>
      </c>
      <c r="G66" s="21">
        <f t="shared" si="0"/>
        <v>1.4035392227276353</v>
      </c>
      <c r="H66" s="46">
        <v>15875</v>
      </c>
      <c r="I66" s="21">
        <f t="shared" si="5"/>
        <v>0.13834645669291337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3726.46</v>
      </c>
      <c r="F67" s="46">
        <v>10988</v>
      </c>
      <c r="G67" s="21">
        <f t="shared" si="0"/>
        <v>1.9486429479989051</v>
      </c>
      <c r="H67" s="46">
        <v>10988</v>
      </c>
      <c r="I67" s="21">
        <f t="shared" si="5"/>
        <v>0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3003.6</v>
      </c>
      <c r="F68" s="58">
        <v>9848.75</v>
      </c>
      <c r="G68" s="31">
        <f t="shared" si="0"/>
        <v>2.2789818884005859</v>
      </c>
      <c r="H68" s="58">
        <v>9447</v>
      </c>
      <c r="I68" s="31">
        <f t="shared" si="5"/>
        <v>4.2526728061818564E-2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3863.6444444444446</v>
      </c>
      <c r="F70" s="43">
        <v>11237.166666666666</v>
      </c>
      <c r="G70" s="21">
        <f t="shared" si="0"/>
        <v>1.9084370542492981</v>
      </c>
      <c r="H70" s="43">
        <v>10237.166666666666</v>
      </c>
      <c r="I70" s="21">
        <f t="shared" si="5"/>
        <v>9.7683278250818101E-2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2778.75</v>
      </c>
      <c r="F71" s="47">
        <v>7983.5714285714284</v>
      </c>
      <c r="G71" s="21">
        <f t="shared" si="0"/>
        <v>1.8730801362380309</v>
      </c>
      <c r="H71" s="47">
        <v>7447.1428571428569</v>
      </c>
      <c r="I71" s="21">
        <f t="shared" si="5"/>
        <v>7.2031459812008466E-2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1324</v>
      </c>
      <c r="F72" s="47">
        <v>2301</v>
      </c>
      <c r="G72" s="21">
        <f t="shared" si="0"/>
        <v>0.73791540785498488</v>
      </c>
      <c r="H72" s="47">
        <v>2192.5</v>
      </c>
      <c r="I72" s="21">
        <f t="shared" si="5"/>
        <v>4.9486887115165336E-2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2250.8333333333335</v>
      </c>
      <c r="F73" s="47">
        <v>6697.8571428571431</v>
      </c>
      <c r="G73" s="21">
        <f t="shared" si="0"/>
        <v>1.9757232770931399</v>
      </c>
      <c r="H73" s="47">
        <v>6334.2857142857147</v>
      </c>
      <c r="I73" s="21">
        <f t="shared" si="5"/>
        <v>5.73973838520523E-2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1554.2</v>
      </c>
      <c r="F74" s="50">
        <v>4749.375</v>
      </c>
      <c r="G74" s="21">
        <f t="shared" si="0"/>
        <v>2.0558325826791921</v>
      </c>
      <c r="H74" s="50">
        <v>4561.875</v>
      </c>
      <c r="I74" s="21">
        <f t="shared" si="5"/>
        <v>4.1101520756267981E-2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1458.3333333333333</v>
      </c>
      <c r="F76" s="43">
        <v>3966.6666666666665</v>
      </c>
      <c r="G76" s="22">
        <f t="shared" si="0"/>
        <v>1.72</v>
      </c>
      <c r="H76" s="43">
        <v>3321.6666666666665</v>
      </c>
      <c r="I76" s="22">
        <f t="shared" ref="I76:I82" si="6">(F76-H76)/H76</f>
        <v>0.19417962870045158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1182</v>
      </c>
      <c r="F77" s="32">
        <v>2858.3333333333335</v>
      </c>
      <c r="G77" s="21">
        <f t="shared" si="0"/>
        <v>1.4182177100958828</v>
      </c>
      <c r="H77" s="32">
        <v>2858.3333333333335</v>
      </c>
      <c r="I77" s="21">
        <f t="shared" si="6"/>
        <v>0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918.94047619047637</v>
      </c>
      <c r="F78" s="47">
        <v>2023.3333333333333</v>
      </c>
      <c r="G78" s="21">
        <f t="shared" si="0"/>
        <v>1.2018110919666796</v>
      </c>
      <c r="H78" s="47">
        <v>2023.3333333333333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1509.0844444444442</v>
      </c>
      <c r="F79" s="47">
        <v>5327.2222222222226</v>
      </c>
      <c r="G79" s="21">
        <f t="shared" si="0"/>
        <v>2.5301021369837202</v>
      </c>
      <c r="H79" s="47">
        <v>4827</v>
      </c>
      <c r="I79" s="21">
        <f t="shared" si="6"/>
        <v>0.10363004396565623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1919.9</v>
      </c>
      <c r="F80" s="61">
        <v>7351.1111111111113</v>
      </c>
      <c r="G80" s="21">
        <f t="shared" si="0"/>
        <v>2.8289031257415029</v>
      </c>
      <c r="H80" s="61">
        <v>5350.5</v>
      </c>
      <c r="I80" s="21">
        <f t="shared" si="6"/>
        <v>0.37391105711823408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8899.3333333333339</v>
      </c>
      <c r="F81" s="61">
        <v>9999</v>
      </c>
      <c r="G81" s="21">
        <f>(F81-E81)/E81</f>
        <v>0.1235673084126151</v>
      </c>
      <c r="H81" s="61">
        <v>9999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3887.3</v>
      </c>
      <c r="F82" s="50">
        <v>9731.6666666666661</v>
      </c>
      <c r="G82" s="23">
        <f>(F82-E82)/E82</f>
        <v>1.5034514101475742</v>
      </c>
      <c r="H82" s="50">
        <v>9716.6666666666661</v>
      </c>
      <c r="I82" s="23">
        <f t="shared" si="6"/>
        <v>1.5437392795883363E-3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B32" zoomScaleNormal="100" workbookViewId="0">
      <selection activeCell="F66" sqref="F66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2" t="s">
        <v>201</v>
      </c>
      <c r="B9" s="162"/>
      <c r="C9" s="162"/>
      <c r="D9" s="162"/>
      <c r="E9" s="162"/>
      <c r="F9" s="162"/>
      <c r="G9" s="162"/>
      <c r="H9" s="162"/>
      <c r="I9" s="162"/>
    </row>
    <row r="10" spans="1:9" ht="18" x14ac:dyDescent="0.2">
      <c r="A10" s="2" t="s">
        <v>223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63" t="s">
        <v>3</v>
      </c>
      <c r="B13" s="169"/>
      <c r="C13" s="188" t="s">
        <v>0</v>
      </c>
      <c r="D13" s="190" t="s">
        <v>23</v>
      </c>
      <c r="E13" s="165" t="s">
        <v>219</v>
      </c>
      <c r="F13" s="182" t="s">
        <v>225</v>
      </c>
      <c r="G13" s="165" t="s">
        <v>197</v>
      </c>
      <c r="H13" s="182" t="s">
        <v>221</v>
      </c>
      <c r="I13" s="165" t="s">
        <v>187</v>
      </c>
    </row>
    <row r="14" spans="1:9" ht="38.25" customHeight="1" thickBot="1" x14ac:dyDescent="0.25">
      <c r="A14" s="164"/>
      <c r="B14" s="170"/>
      <c r="C14" s="189"/>
      <c r="D14" s="191"/>
      <c r="E14" s="166"/>
      <c r="F14" s="183"/>
      <c r="G14" s="184"/>
      <c r="H14" s="183"/>
      <c r="I14" s="184"/>
    </row>
    <row r="15" spans="1:9" ht="17.25" customHeight="1" thickBot="1" x14ac:dyDescent="0.3">
      <c r="A15" s="33" t="s">
        <v>24</v>
      </c>
      <c r="B15" s="27" t="s">
        <v>22</v>
      </c>
      <c r="C15" s="132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4</v>
      </c>
      <c r="C16" s="14" t="s">
        <v>84</v>
      </c>
      <c r="D16" s="11" t="s">
        <v>161</v>
      </c>
      <c r="E16" s="42">
        <v>1139.5300000000002</v>
      </c>
      <c r="F16" s="42">
        <v>3003.833333333333</v>
      </c>
      <c r="G16" s="21">
        <f>(F16-E16)/E16</f>
        <v>1.6360283040668806</v>
      </c>
      <c r="H16" s="42">
        <v>3807.3</v>
      </c>
      <c r="I16" s="21">
        <f>(F16-H16)/H16</f>
        <v>-0.21103319062502748</v>
      </c>
    </row>
    <row r="17" spans="1:9" ht="16.5" x14ac:dyDescent="0.3">
      <c r="A17" s="37"/>
      <c r="B17" s="34" t="s">
        <v>7</v>
      </c>
      <c r="C17" s="15" t="s">
        <v>87</v>
      </c>
      <c r="D17" s="11" t="s">
        <v>161</v>
      </c>
      <c r="E17" s="46">
        <v>684.50009999999997</v>
      </c>
      <c r="F17" s="46">
        <v>819.13333333333344</v>
      </c>
      <c r="G17" s="21">
        <f>(F17-E17)/E17</f>
        <v>0.19668840564571644</v>
      </c>
      <c r="H17" s="46">
        <v>888.35</v>
      </c>
      <c r="I17" s="21">
        <f>(F17-H17)/H17</f>
        <v>-7.7915986566856055E-2</v>
      </c>
    </row>
    <row r="18" spans="1:9" ht="16.5" x14ac:dyDescent="0.3">
      <c r="A18" s="37"/>
      <c r="B18" s="34" t="s">
        <v>16</v>
      </c>
      <c r="C18" s="15" t="s">
        <v>96</v>
      </c>
      <c r="D18" s="11" t="s">
        <v>81</v>
      </c>
      <c r="E18" s="46">
        <v>505.22989999999999</v>
      </c>
      <c r="F18" s="46">
        <v>453.16666666666674</v>
      </c>
      <c r="G18" s="21">
        <f>(F18-E18)/E18</f>
        <v>-0.10304859893156214</v>
      </c>
      <c r="H18" s="46">
        <v>476.25</v>
      </c>
      <c r="I18" s="21">
        <f>(F18-H18)/H18</f>
        <v>-4.8468941382327047E-2</v>
      </c>
    </row>
    <row r="19" spans="1:9" ht="16.5" x14ac:dyDescent="0.3">
      <c r="A19" s="37"/>
      <c r="B19" s="34" t="s">
        <v>15</v>
      </c>
      <c r="C19" s="15" t="s">
        <v>95</v>
      </c>
      <c r="D19" s="11" t="s">
        <v>82</v>
      </c>
      <c r="E19" s="46">
        <v>1181.8534</v>
      </c>
      <c r="F19" s="46">
        <v>1456.8666666666668</v>
      </c>
      <c r="G19" s="21">
        <f>(F19-E19)/E19</f>
        <v>0.23269659897468403</v>
      </c>
      <c r="H19" s="46">
        <v>1517.6999999999998</v>
      </c>
      <c r="I19" s="21">
        <f>(F19-H19)/H19</f>
        <v>-4.0082581098591974E-2</v>
      </c>
    </row>
    <row r="20" spans="1:9" ht="16.5" x14ac:dyDescent="0.3">
      <c r="A20" s="37"/>
      <c r="B20" s="34" t="s">
        <v>13</v>
      </c>
      <c r="C20" s="15" t="s">
        <v>93</v>
      </c>
      <c r="D20" s="11" t="s">
        <v>81</v>
      </c>
      <c r="E20" s="46">
        <v>475.71489999999994</v>
      </c>
      <c r="F20" s="46">
        <v>430.31666666666672</v>
      </c>
      <c r="G20" s="21">
        <f>(F20-E20)/E20</f>
        <v>-9.5431598491729455E-2</v>
      </c>
      <c r="H20" s="46">
        <v>446.25</v>
      </c>
      <c r="I20" s="21">
        <f>(F20-H20)/H20</f>
        <v>-3.5704948646125001E-2</v>
      </c>
    </row>
    <row r="21" spans="1:9" ht="16.5" x14ac:dyDescent="0.3">
      <c r="A21" s="37"/>
      <c r="B21" s="34" t="s">
        <v>19</v>
      </c>
      <c r="C21" s="15" t="s">
        <v>99</v>
      </c>
      <c r="D21" s="11" t="s">
        <v>161</v>
      </c>
      <c r="E21" s="46">
        <v>1041.0766000000001</v>
      </c>
      <c r="F21" s="46">
        <v>1836.5</v>
      </c>
      <c r="G21" s="21">
        <f>(F21-E21)/E21</f>
        <v>0.76403926473806039</v>
      </c>
      <c r="H21" s="46">
        <v>1895.8</v>
      </c>
      <c r="I21" s="21">
        <f>(F21-H21)/H21</f>
        <v>-3.1279670851355607E-2</v>
      </c>
    </row>
    <row r="22" spans="1:9" ht="16.5" x14ac:dyDescent="0.3">
      <c r="A22" s="37"/>
      <c r="B22" s="34" t="s">
        <v>12</v>
      </c>
      <c r="C22" s="15" t="s">
        <v>92</v>
      </c>
      <c r="D22" s="11" t="s">
        <v>81</v>
      </c>
      <c r="E22" s="46">
        <v>493.931625</v>
      </c>
      <c r="F22" s="46">
        <v>480.52499999999998</v>
      </c>
      <c r="G22" s="21">
        <f>(F22-E22)/E22</f>
        <v>-2.7142673846810315E-2</v>
      </c>
      <c r="H22" s="46">
        <v>494.9</v>
      </c>
      <c r="I22" s="21">
        <f>(F22-H22)/H22</f>
        <v>-2.904627197413619E-2</v>
      </c>
    </row>
    <row r="23" spans="1:9" ht="16.5" x14ac:dyDescent="0.3">
      <c r="A23" s="37"/>
      <c r="B23" s="34" t="s">
        <v>5</v>
      </c>
      <c r="C23" s="15" t="s">
        <v>85</v>
      </c>
      <c r="D23" s="13" t="s">
        <v>161</v>
      </c>
      <c r="E23" s="46">
        <v>1107.6888888888889</v>
      </c>
      <c r="F23" s="46">
        <v>1577.3666666666668</v>
      </c>
      <c r="G23" s="21">
        <f>(F23-E23)/E23</f>
        <v>0.42401596918509021</v>
      </c>
      <c r="H23" s="46">
        <v>1603.6</v>
      </c>
      <c r="I23" s="21">
        <f>(F23-H23)/H23</f>
        <v>-1.6359025525899927E-2</v>
      </c>
    </row>
    <row r="24" spans="1:9" ht="16.5" x14ac:dyDescent="0.3">
      <c r="A24" s="37"/>
      <c r="B24" s="34" t="s">
        <v>17</v>
      </c>
      <c r="C24" s="15" t="s">
        <v>97</v>
      </c>
      <c r="D24" s="13" t="s">
        <v>161</v>
      </c>
      <c r="E24" s="46">
        <v>938.45</v>
      </c>
      <c r="F24" s="46">
        <v>1342.5250000000001</v>
      </c>
      <c r="G24" s="21">
        <f>(F24-E24)/E24</f>
        <v>0.43057701529117165</v>
      </c>
      <c r="H24" s="46">
        <v>1357.15</v>
      </c>
      <c r="I24" s="21">
        <f>(F24-H24)/H24</f>
        <v>-1.0776259072320672E-2</v>
      </c>
    </row>
    <row r="25" spans="1:9" ht="16.5" x14ac:dyDescent="0.3">
      <c r="A25" s="37"/>
      <c r="B25" s="34" t="s">
        <v>8</v>
      </c>
      <c r="C25" s="15" t="s">
        <v>89</v>
      </c>
      <c r="D25" s="13" t="s">
        <v>161</v>
      </c>
      <c r="E25" s="46">
        <v>2175.4799333333331</v>
      </c>
      <c r="F25" s="46">
        <v>2905.7333333333336</v>
      </c>
      <c r="G25" s="21">
        <f>(F25-E25)/E25</f>
        <v>0.33567462002790582</v>
      </c>
      <c r="H25" s="46">
        <v>2894.9</v>
      </c>
      <c r="I25" s="21">
        <f>(F25-H25)/H25</f>
        <v>3.742213317673662E-3</v>
      </c>
    </row>
    <row r="26" spans="1:9" ht="16.5" x14ac:dyDescent="0.3">
      <c r="A26" s="37"/>
      <c r="B26" s="34" t="s">
        <v>18</v>
      </c>
      <c r="C26" s="15" t="s">
        <v>98</v>
      </c>
      <c r="D26" s="13" t="s">
        <v>83</v>
      </c>
      <c r="E26" s="46">
        <v>1396.1888888888889</v>
      </c>
      <c r="F26" s="46">
        <v>2727.05</v>
      </c>
      <c r="G26" s="21">
        <f>(F26-E26)/E26</f>
        <v>0.95320992861519871</v>
      </c>
      <c r="H26" s="46">
        <v>2688.5</v>
      </c>
      <c r="I26" s="21">
        <f>(F26-H26)/H26</f>
        <v>1.4338850660219522E-2</v>
      </c>
    </row>
    <row r="27" spans="1:9" ht="16.5" x14ac:dyDescent="0.3">
      <c r="A27" s="37"/>
      <c r="B27" s="34" t="s">
        <v>14</v>
      </c>
      <c r="C27" s="15" t="s">
        <v>94</v>
      </c>
      <c r="D27" s="13" t="s">
        <v>81</v>
      </c>
      <c r="E27" s="46">
        <v>511.38330000000002</v>
      </c>
      <c r="F27" s="46">
        <v>483.65</v>
      </c>
      <c r="G27" s="21">
        <f>(F27-E27)/E27</f>
        <v>-5.4231923490657676E-2</v>
      </c>
      <c r="H27" s="46">
        <v>453.65</v>
      </c>
      <c r="I27" s="21">
        <f>(F27-H27)/H27</f>
        <v>6.6130276644990632E-2</v>
      </c>
    </row>
    <row r="28" spans="1:9" ht="16.5" x14ac:dyDescent="0.3">
      <c r="A28" s="37"/>
      <c r="B28" s="34" t="s">
        <v>6</v>
      </c>
      <c r="C28" s="15" t="s">
        <v>86</v>
      </c>
      <c r="D28" s="13" t="s">
        <v>161</v>
      </c>
      <c r="E28" s="46">
        <v>1090.3200000000002</v>
      </c>
      <c r="F28" s="46">
        <v>1733.9555555555553</v>
      </c>
      <c r="G28" s="21">
        <f>(F28-E28)/E28</f>
        <v>0.59031803099599667</v>
      </c>
      <c r="H28" s="46">
        <v>1601.2444444444445</v>
      </c>
      <c r="I28" s="21">
        <f>(F28-H28)/H28</f>
        <v>8.2879982236038416E-2</v>
      </c>
    </row>
    <row r="29" spans="1:9" ht="17.25" thickBot="1" x14ac:dyDescent="0.35">
      <c r="A29" s="38"/>
      <c r="B29" s="34" t="s">
        <v>11</v>
      </c>
      <c r="C29" s="15" t="s">
        <v>91</v>
      </c>
      <c r="D29" s="13" t="s">
        <v>81</v>
      </c>
      <c r="E29" s="46">
        <v>370.07989999999995</v>
      </c>
      <c r="F29" s="46">
        <v>428.81666666666672</v>
      </c>
      <c r="G29" s="21">
        <f>(F29-E29)/E29</f>
        <v>0.1587137444283431</v>
      </c>
      <c r="H29" s="46">
        <v>395.55</v>
      </c>
      <c r="I29" s="21">
        <f>(F29-H29)/H29</f>
        <v>8.4102304807651893E-2</v>
      </c>
    </row>
    <row r="30" spans="1:9" ht="16.5" x14ac:dyDescent="0.3">
      <c r="A30" s="37"/>
      <c r="B30" s="34" t="s">
        <v>9</v>
      </c>
      <c r="C30" s="15" t="s">
        <v>88</v>
      </c>
      <c r="D30" s="13" t="s">
        <v>161</v>
      </c>
      <c r="E30" s="46">
        <v>1151.73</v>
      </c>
      <c r="F30" s="46">
        <v>1745.9666666666667</v>
      </c>
      <c r="G30" s="21">
        <f>(F30-E30)/E30</f>
        <v>0.51595136591620139</v>
      </c>
      <c r="H30" s="46">
        <v>1553.6</v>
      </c>
      <c r="I30" s="21">
        <f>(F30-H30)/H30</f>
        <v>0.12381994507380716</v>
      </c>
    </row>
    <row r="31" spans="1:9" ht="17.25" thickBot="1" x14ac:dyDescent="0.35">
      <c r="A31" s="38"/>
      <c r="B31" s="36" t="s">
        <v>10</v>
      </c>
      <c r="C31" s="16" t="s">
        <v>90</v>
      </c>
      <c r="D31" s="12" t="s">
        <v>161</v>
      </c>
      <c r="E31" s="49">
        <v>1382.9599999999998</v>
      </c>
      <c r="F31" s="49">
        <v>1719.9333333333334</v>
      </c>
      <c r="G31" s="23">
        <f>(F31-E31)/E31</f>
        <v>0.24366093981990342</v>
      </c>
      <c r="H31" s="49">
        <v>1523.5111111111109</v>
      </c>
      <c r="I31" s="23">
        <f>(F31-H31)/H31</f>
        <v>0.12892733160243897</v>
      </c>
    </row>
    <row r="32" spans="1:9" ht="15.75" customHeight="1" thickBot="1" x14ac:dyDescent="0.25">
      <c r="A32" s="175" t="s">
        <v>188</v>
      </c>
      <c r="B32" s="176"/>
      <c r="C32" s="176"/>
      <c r="D32" s="177"/>
      <c r="E32" s="105">
        <f>SUM(E16:E31)</f>
        <v>15646.11743611111</v>
      </c>
      <c r="F32" s="106">
        <f>SUM(F16:F31)</f>
        <v>23145.338888888891</v>
      </c>
      <c r="G32" s="107">
        <f t="shared" ref="G32" si="0">(F32-E32)/E32</f>
        <v>0.47930238817392745</v>
      </c>
      <c r="H32" s="106">
        <f>SUM(H16:H31)</f>
        <v>23598.255555555552</v>
      </c>
      <c r="I32" s="110">
        <f t="shared" ref="I32" si="1">(F32-H32)/H32</f>
        <v>-1.9192802857838108E-2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26</v>
      </c>
      <c r="C34" s="18" t="s">
        <v>100</v>
      </c>
      <c r="D34" s="20" t="s">
        <v>161</v>
      </c>
      <c r="E34" s="54">
        <v>2233.2535714285714</v>
      </c>
      <c r="F34" s="54">
        <v>4470</v>
      </c>
      <c r="G34" s="21">
        <f>(F34-E34)/E34</f>
        <v>1.0015640217427808</v>
      </c>
      <c r="H34" s="54">
        <v>4478.3333333333339</v>
      </c>
      <c r="I34" s="21">
        <f>(F34-H34)/H34</f>
        <v>-1.8608113137329226E-3</v>
      </c>
    </row>
    <row r="35" spans="1:9" ht="16.5" x14ac:dyDescent="0.3">
      <c r="A35" s="37"/>
      <c r="B35" s="34" t="s">
        <v>27</v>
      </c>
      <c r="C35" s="15" t="s">
        <v>101</v>
      </c>
      <c r="D35" s="11" t="s">
        <v>161</v>
      </c>
      <c r="E35" s="46">
        <v>2253.1233333333334</v>
      </c>
      <c r="F35" s="46">
        <v>4153</v>
      </c>
      <c r="G35" s="21">
        <f>(F35-E35)/E35</f>
        <v>0.84321911657447357</v>
      </c>
      <c r="H35" s="46">
        <v>4090.333333333333</v>
      </c>
      <c r="I35" s="21">
        <f>(F35-H35)/H35</f>
        <v>1.5320674761633193E-2</v>
      </c>
    </row>
    <row r="36" spans="1:9" ht="16.5" x14ac:dyDescent="0.3">
      <c r="A36" s="37"/>
      <c r="B36" s="39" t="s">
        <v>30</v>
      </c>
      <c r="C36" s="15" t="s">
        <v>104</v>
      </c>
      <c r="D36" s="11" t="s">
        <v>161</v>
      </c>
      <c r="E36" s="46">
        <v>1391.4831999999999</v>
      </c>
      <c r="F36" s="46">
        <v>3863.6</v>
      </c>
      <c r="G36" s="21">
        <f>(F36-E36)/E36</f>
        <v>1.7766055673543166</v>
      </c>
      <c r="H36" s="46">
        <v>3677.2</v>
      </c>
      <c r="I36" s="21">
        <f>(F36-H36)/H36</f>
        <v>5.0690742956597437E-2</v>
      </c>
    </row>
    <row r="37" spans="1:9" ht="16.5" x14ac:dyDescent="0.3">
      <c r="A37" s="37"/>
      <c r="B37" s="34" t="s">
        <v>28</v>
      </c>
      <c r="C37" s="15" t="s">
        <v>102</v>
      </c>
      <c r="D37" s="11" t="s">
        <v>161</v>
      </c>
      <c r="E37" s="46">
        <v>1810.5616666666665</v>
      </c>
      <c r="F37" s="46">
        <v>4651.875</v>
      </c>
      <c r="G37" s="21">
        <f>(F37-E37)/E37</f>
        <v>1.5692993978848186</v>
      </c>
      <c r="H37" s="46">
        <v>4002.6666666666665</v>
      </c>
      <c r="I37" s="21">
        <f>(F37-H37)/H37</f>
        <v>0.16219395403064629</v>
      </c>
    </row>
    <row r="38" spans="1:9" ht="17.25" thickBot="1" x14ac:dyDescent="0.35">
      <c r="A38" s="38"/>
      <c r="B38" s="39" t="s">
        <v>29</v>
      </c>
      <c r="C38" s="15" t="s">
        <v>103</v>
      </c>
      <c r="D38" s="24" t="s">
        <v>161</v>
      </c>
      <c r="E38" s="49">
        <v>1451.9333333333334</v>
      </c>
      <c r="F38" s="49">
        <v>3202.5238095238096</v>
      </c>
      <c r="G38" s="23">
        <f>(F38-E38)/E38</f>
        <v>1.205696181774055</v>
      </c>
      <c r="H38" s="49">
        <v>2524.166666666667</v>
      </c>
      <c r="I38" s="23">
        <f>(F38-H38)/H38</f>
        <v>0.26874498891666265</v>
      </c>
    </row>
    <row r="39" spans="1:9" ht="15.75" customHeight="1" thickBot="1" x14ac:dyDescent="0.25">
      <c r="A39" s="175" t="s">
        <v>189</v>
      </c>
      <c r="B39" s="176"/>
      <c r="C39" s="176"/>
      <c r="D39" s="177"/>
      <c r="E39" s="86">
        <f>SUM(E34:E38)</f>
        <v>9140.3551047619039</v>
      </c>
      <c r="F39" s="108">
        <f>SUM(F34:F38)</f>
        <v>20340.998809523808</v>
      </c>
      <c r="G39" s="109">
        <f t="shared" ref="G39" si="2">(F39-E39)/E39</f>
        <v>1.2254057502565343</v>
      </c>
      <c r="H39" s="108">
        <f>SUM(H34:H38)</f>
        <v>18772.7</v>
      </c>
      <c r="I39" s="110">
        <f t="shared" ref="I39" si="3">(F39-H39)/H39</f>
        <v>8.3541462310898637E-2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33</v>
      </c>
      <c r="C41" s="15" t="s">
        <v>107</v>
      </c>
      <c r="D41" s="20" t="s">
        <v>161</v>
      </c>
      <c r="E41" s="46">
        <v>10909.5</v>
      </c>
      <c r="F41" s="46">
        <v>37989.75</v>
      </c>
      <c r="G41" s="21">
        <f>(F41-E41)/E41</f>
        <v>2.4822631651313074</v>
      </c>
      <c r="H41" s="46">
        <v>42736</v>
      </c>
      <c r="I41" s="21">
        <f>(F41-H41)/H41</f>
        <v>-0.11105976226132534</v>
      </c>
    </row>
    <row r="42" spans="1:9" ht="16.5" x14ac:dyDescent="0.3">
      <c r="A42" s="37"/>
      <c r="B42" s="34" t="s">
        <v>32</v>
      </c>
      <c r="C42" s="15" t="s">
        <v>106</v>
      </c>
      <c r="D42" s="11" t="s">
        <v>161</v>
      </c>
      <c r="E42" s="46">
        <v>15471.404511111112</v>
      </c>
      <c r="F42" s="46">
        <v>51749.25</v>
      </c>
      <c r="G42" s="21">
        <f>(F42-E42)/E42</f>
        <v>2.344832071505544</v>
      </c>
      <c r="H42" s="46">
        <v>52966.474999999999</v>
      </c>
      <c r="I42" s="21">
        <f>(F42-H42)/H42</f>
        <v>-2.2981046029587556E-2</v>
      </c>
    </row>
    <row r="43" spans="1:9" ht="16.5" x14ac:dyDescent="0.3">
      <c r="A43" s="37"/>
      <c r="B43" s="39" t="s">
        <v>34</v>
      </c>
      <c r="C43" s="15" t="s">
        <v>154</v>
      </c>
      <c r="D43" s="11" t="s">
        <v>161</v>
      </c>
      <c r="E43" s="57">
        <v>5823.713333333334</v>
      </c>
      <c r="F43" s="57">
        <v>6900</v>
      </c>
      <c r="G43" s="21">
        <f>(F43-E43)/E43</f>
        <v>0.18481106556297971</v>
      </c>
      <c r="H43" s="57">
        <v>6900</v>
      </c>
      <c r="I43" s="21">
        <f>(F43-H43)/H43</f>
        <v>0</v>
      </c>
    </row>
    <row r="44" spans="1:9" ht="16.5" x14ac:dyDescent="0.3">
      <c r="A44" s="37"/>
      <c r="B44" s="34" t="s">
        <v>35</v>
      </c>
      <c r="C44" s="15" t="s">
        <v>152</v>
      </c>
      <c r="D44" s="11" t="s">
        <v>161</v>
      </c>
      <c r="E44" s="47">
        <v>9976</v>
      </c>
      <c r="F44" s="47">
        <v>19000</v>
      </c>
      <c r="G44" s="21">
        <f>(F44-E44)/E44</f>
        <v>0.90457097032878908</v>
      </c>
      <c r="H44" s="47">
        <v>19000</v>
      </c>
      <c r="I44" s="21">
        <f>(F44-H44)/H44</f>
        <v>0</v>
      </c>
    </row>
    <row r="45" spans="1:9" ht="16.5" x14ac:dyDescent="0.3">
      <c r="A45" s="37"/>
      <c r="B45" s="34" t="s">
        <v>31</v>
      </c>
      <c r="C45" s="15" t="s">
        <v>105</v>
      </c>
      <c r="D45" s="11" t="s">
        <v>161</v>
      </c>
      <c r="E45" s="47">
        <v>26433.264444444445</v>
      </c>
      <c r="F45" s="47">
        <v>77721.455555555556</v>
      </c>
      <c r="G45" s="21">
        <f>(F45-E45)/E45</f>
        <v>1.9402897140799611</v>
      </c>
      <c r="H45" s="47">
        <v>77221.488888888882</v>
      </c>
      <c r="I45" s="21">
        <f>(F45-H45)/H45</f>
        <v>6.4744499731940915E-3</v>
      </c>
    </row>
    <row r="46" spans="1:9" ht="16.5" customHeight="1" thickBot="1" x14ac:dyDescent="0.35">
      <c r="A46" s="38"/>
      <c r="B46" s="34" t="s">
        <v>36</v>
      </c>
      <c r="C46" s="15" t="s">
        <v>153</v>
      </c>
      <c r="D46" s="24" t="s">
        <v>217</v>
      </c>
      <c r="E46" s="50">
        <v>12540.666666666666</v>
      </c>
      <c r="F46" s="50">
        <v>22475</v>
      </c>
      <c r="G46" s="31">
        <f>(F46-E46)/E46</f>
        <v>0.79216947530700133</v>
      </c>
      <c r="H46" s="50">
        <v>21040</v>
      </c>
      <c r="I46" s="31">
        <f>(F46-H46)/H46</f>
        <v>6.8203422053231932E-2</v>
      </c>
    </row>
    <row r="47" spans="1:9" ht="15.75" customHeight="1" thickBot="1" x14ac:dyDescent="0.25">
      <c r="A47" s="175" t="s">
        <v>190</v>
      </c>
      <c r="B47" s="176"/>
      <c r="C47" s="176"/>
      <c r="D47" s="177"/>
      <c r="E47" s="86">
        <f>SUM(E41:E46)</f>
        <v>81154.548955555554</v>
      </c>
      <c r="F47" s="86">
        <f>SUM(F41:F46)</f>
        <v>215835.45555555556</v>
      </c>
      <c r="G47" s="109">
        <f t="shared" ref="G47" si="4">(F47-E47)/E47</f>
        <v>1.659560780428442</v>
      </c>
      <c r="H47" s="108">
        <f>SUM(H41:H46)</f>
        <v>219863.96388888889</v>
      </c>
      <c r="I47" s="110">
        <f t="shared" ref="I47" si="5">(F47-H47)/H47</f>
        <v>-1.8322731302020872E-2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50</v>
      </c>
      <c r="C49" s="15" t="s">
        <v>159</v>
      </c>
      <c r="D49" s="20" t="s">
        <v>112</v>
      </c>
      <c r="E49" s="43">
        <v>27853</v>
      </c>
      <c r="F49" s="43">
        <v>53699.714285714283</v>
      </c>
      <c r="G49" s="21">
        <f>(F49-E49)/E49</f>
        <v>0.92796877484343809</v>
      </c>
      <c r="H49" s="43">
        <v>55317.166666666664</v>
      </c>
      <c r="I49" s="21">
        <f>(F49-H49)/H49</f>
        <v>-2.9239610023754803E-2</v>
      </c>
    </row>
    <row r="50" spans="1:9" ht="16.5" x14ac:dyDescent="0.3">
      <c r="A50" s="37"/>
      <c r="B50" s="34" t="s">
        <v>47</v>
      </c>
      <c r="C50" s="15" t="s">
        <v>113</v>
      </c>
      <c r="D50" s="13" t="s">
        <v>114</v>
      </c>
      <c r="E50" s="47">
        <v>19041.5</v>
      </c>
      <c r="F50" s="47">
        <v>28974.666666666668</v>
      </c>
      <c r="G50" s="21">
        <f>(F50-E50)/E50</f>
        <v>0.5216588329000692</v>
      </c>
      <c r="H50" s="47">
        <v>28974.666666666668</v>
      </c>
      <c r="I50" s="21">
        <f>(F50-H50)/H50</f>
        <v>0</v>
      </c>
    </row>
    <row r="51" spans="1:9" ht="16.5" x14ac:dyDescent="0.3">
      <c r="A51" s="37"/>
      <c r="B51" s="34" t="s">
        <v>49</v>
      </c>
      <c r="C51" s="15" t="s">
        <v>158</v>
      </c>
      <c r="D51" s="11" t="s">
        <v>199</v>
      </c>
      <c r="E51" s="47">
        <v>2261.2666666666669</v>
      </c>
      <c r="F51" s="47">
        <v>4273.6000000000004</v>
      </c>
      <c r="G51" s="21">
        <f>(F51-E51)/E51</f>
        <v>0.8899142073763967</v>
      </c>
      <c r="H51" s="47">
        <v>4273.6000000000004</v>
      </c>
      <c r="I51" s="21">
        <f>(F51-H51)/H51</f>
        <v>0</v>
      </c>
    </row>
    <row r="52" spans="1:9" ht="16.5" x14ac:dyDescent="0.3">
      <c r="A52" s="37"/>
      <c r="B52" s="34" t="s">
        <v>46</v>
      </c>
      <c r="C52" s="15" t="s">
        <v>111</v>
      </c>
      <c r="D52" s="11" t="s">
        <v>110</v>
      </c>
      <c r="E52" s="47">
        <v>6033.1111111111113</v>
      </c>
      <c r="F52" s="47">
        <v>8843.75</v>
      </c>
      <c r="G52" s="21">
        <f>(F52-E52)/E52</f>
        <v>0.46586890861541858</v>
      </c>
      <c r="H52" s="47">
        <v>8767.7777777777774</v>
      </c>
      <c r="I52" s="21">
        <f>(F52-H52)/H52</f>
        <v>8.66493473577498E-3</v>
      </c>
    </row>
    <row r="53" spans="1:9" ht="16.5" x14ac:dyDescent="0.3">
      <c r="A53" s="37"/>
      <c r="B53" s="34" t="s">
        <v>45</v>
      </c>
      <c r="C53" s="15" t="s">
        <v>109</v>
      </c>
      <c r="D53" s="13" t="s">
        <v>108</v>
      </c>
      <c r="E53" s="47">
        <v>5943.6666666666661</v>
      </c>
      <c r="F53" s="47">
        <v>15046.5</v>
      </c>
      <c r="G53" s="21">
        <f>(F53-E53)/E53</f>
        <v>1.5315181425607092</v>
      </c>
      <c r="H53" s="47">
        <v>14801.3</v>
      </c>
      <c r="I53" s="21">
        <f>(F53-H53)/H53</f>
        <v>1.6566112436069855E-2</v>
      </c>
    </row>
    <row r="54" spans="1:9" ht="16.5" customHeight="1" thickBot="1" x14ac:dyDescent="0.35">
      <c r="A54" s="38"/>
      <c r="B54" s="34" t="s">
        <v>48</v>
      </c>
      <c r="C54" s="15" t="s">
        <v>157</v>
      </c>
      <c r="D54" s="12" t="s">
        <v>114</v>
      </c>
      <c r="E54" s="50">
        <v>19259.017500000002</v>
      </c>
      <c r="F54" s="50">
        <v>62793</v>
      </c>
      <c r="G54" s="31">
        <f>(F54-E54)/E54</f>
        <v>2.2604466972419539</v>
      </c>
      <c r="H54" s="50">
        <v>46593</v>
      </c>
      <c r="I54" s="31">
        <f>(F54-H54)/H54</f>
        <v>0.34769171334749854</v>
      </c>
    </row>
    <row r="55" spans="1:9" ht="15.75" customHeight="1" thickBot="1" x14ac:dyDescent="0.25">
      <c r="A55" s="175" t="s">
        <v>191</v>
      </c>
      <c r="B55" s="176"/>
      <c r="C55" s="176"/>
      <c r="D55" s="177"/>
      <c r="E55" s="86">
        <f>SUM(E49:E54)</f>
        <v>80391.561944444446</v>
      </c>
      <c r="F55" s="86">
        <f>SUM(F49:F54)</f>
        <v>173631.23095238095</v>
      </c>
      <c r="G55" s="109">
        <f t="shared" ref="G55" si="6">(F55-E55)/E55</f>
        <v>1.159819099825065</v>
      </c>
      <c r="H55" s="86">
        <f>SUM(H49:H54)</f>
        <v>158727.51111111112</v>
      </c>
      <c r="I55" s="110">
        <f t="shared" ref="I55" si="7">(F55-H55)/H55</f>
        <v>9.3895001168619444E-2</v>
      </c>
    </row>
    <row r="56" spans="1:9" ht="17.25" customHeight="1" thickBot="1" x14ac:dyDescent="0.3">
      <c r="A56" s="33" t="s">
        <v>44</v>
      </c>
      <c r="B56" s="111" t="s">
        <v>57</v>
      </c>
      <c r="C56" s="112"/>
      <c r="D56" s="130"/>
      <c r="E56" s="113"/>
      <c r="F56" s="113"/>
      <c r="G56" s="114"/>
      <c r="H56" s="113"/>
      <c r="I56" s="115"/>
    </row>
    <row r="57" spans="1:9" ht="16.5" x14ac:dyDescent="0.3">
      <c r="A57" s="116"/>
      <c r="B57" s="97" t="s">
        <v>38</v>
      </c>
      <c r="C57" s="19" t="s">
        <v>115</v>
      </c>
      <c r="D57" s="20" t="s">
        <v>114</v>
      </c>
      <c r="E57" s="43">
        <v>3750</v>
      </c>
      <c r="F57" s="66">
        <v>7235</v>
      </c>
      <c r="G57" s="22">
        <f>(F57-E57)/E57</f>
        <v>0.92933333333333334</v>
      </c>
      <c r="H57" s="66">
        <v>7340</v>
      </c>
      <c r="I57" s="22">
        <f>(F57-H57)/H57</f>
        <v>-1.4305177111716621E-2</v>
      </c>
    </row>
    <row r="58" spans="1:9" ht="16.5" x14ac:dyDescent="0.3">
      <c r="A58" s="117"/>
      <c r="B58" s="98" t="s">
        <v>40</v>
      </c>
      <c r="C58" s="15" t="s">
        <v>117</v>
      </c>
      <c r="D58" s="11" t="s">
        <v>114</v>
      </c>
      <c r="E58" s="47">
        <v>2902.4</v>
      </c>
      <c r="F58" s="70">
        <v>7454</v>
      </c>
      <c r="G58" s="21">
        <f>(F58-E58)/E58</f>
        <v>1.5682194046306506</v>
      </c>
      <c r="H58" s="70">
        <v>7543.333333333333</v>
      </c>
      <c r="I58" s="21">
        <f>(F58-H58)/H58</f>
        <v>-1.1842686699071989E-2</v>
      </c>
    </row>
    <row r="59" spans="1:9" ht="16.5" x14ac:dyDescent="0.3">
      <c r="A59" s="117"/>
      <c r="B59" s="98" t="s">
        <v>43</v>
      </c>
      <c r="C59" s="15" t="s">
        <v>119</v>
      </c>
      <c r="D59" s="11" t="s">
        <v>114</v>
      </c>
      <c r="E59" s="47">
        <v>4410.9972222222223</v>
      </c>
      <c r="F59" s="47">
        <v>13886.625</v>
      </c>
      <c r="G59" s="21">
        <f>(F59-E59)/E59</f>
        <v>2.1481826671847322</v>
      </c>
      <c r="H59" s="47">
        <v>13886.625</v>
      </c>
      <c r="I59" s="21">
        <f>(F59-H59)/H59</f>
        <v>0</v>
      </c>
    </row>
    <row r="60" spans="1:9" ht="16.5" x14ac:dyDescent="0.3">
      <c r="A60" s="117"/>
      <c r="B60" s="98" t="s">
        <v>56</v>
      </c>
      <c r="C60" s="15" t="s">
        <v>123</v>
      </c>
      <c r="D60" s="11" t="s">
        <v>120</v>
      </c>
      <c r="E60" s="47">
        <v>21488.75</v>
      </c>
      <c r="F60" s="70">
        <v>58203.333333333336</v>
      </c>
      <c r="G60" s="21">
        <f>(F60-E60)/E60</f>
        <v>1.708549046981948</v>
      </c>
      <c r="H60" s="70">
        <v>58203.333333333336</v>
      </c>
      <c r="I60" s="21">
        <f>(F60-H60)/H60</f>
        <v>0</v>
      </c>
    </row>
    <row r="61" spans="1:9" ht="16.5" x14ac:dyDescent="0.3">
      <c r="A61" s="117"/>
      <c r="B61" s="98" t="s">
        <v>55</v>
      </c>
      <c r="C61" s="15" t="s">
        <v>122</v>
      </c>
      <c r="D61" s="11" t="s">
        <v>120</v>
      </c>
      <c r="E61" s="47">
        <v>4820.5</v>
      </c>
      <c r="F61" s="104">
        <v>15950.625</v>
      </c>
      <c r="G61" s="21">
        <f>(F61-E61)/E61</f>
        <v>2.308915050305985</v>
      </c>
      <c r="H61" s="104">
        <v>15700.625</v>
      </c>
      <c r="I61" s="21">
        <f>(F61-H61)/H61</f>
        <v>1.5922933004259385E-2</v>
      </c>
    </row>
    <row r="62" spans="1:9" ht="17.25" thickBot="1" x14ac:dyDescent="0.35">
      <c r="A62" s="117"/>
      <c r="B62" s="99" t="s">
        <v>54</v>
      </c>
      <c r="C62" s="16" t="s">
        <v>121</v>
      </c>
      <c r="D62" s="12" t="s">
        <v>120</v>
      </c>
      <c r="E62" s="50">
        <v>4460.5249999999996</v>
      </c>
      <c r="F62" s="73">
        <v>11809.285714285714</v>
      </c>
      <c r="G62" s="29">
        <f>(F62-E62)/E62</f>
        <v>1.6475102626452525</v>
      </c>
      <c r="H62" s="73">
        <v>11580.714285714286</v>
      </c>
      <c r="I62" s="29">
        <f>(F62-H62)/H62</f>
        <v>1.9737247887497596E-2</v>
      </c>
    </row>
    <row r="63" spans="1:9" ht="16.5" x14ac:dyDescent="0.3">
      <c r="A63" s="117"/>
      <c r="B63" s="100" t="s">
        <v>41</v>
      </c>
      <c r="C63" s="14" t="s">
        <v>118</v>
      </c>
      <c r="D63" s="11" t="s">
        <v>114</v>
      </c>
      <c r="E63" s="43">
        <v>4710</v>
      </c>
      <c r="F63" s="68">
        <v>7055</v>
      </c>
      <c r="G63" s="21">
        <f>(F63-E63)/E63</f>
        <v>0.49787685774946921</v>
      </c>
      <c r="H63" s="68">
        <v>6674.6</v>
      </c>
      <c r="I63" s="21">
        <f>(F63-H63)/H63</f>
        <v>5.6992179306625056E-2</v>
      </c>
    </row>
    <row r="64" spans="1:9" ht="16.5" x14ac:dyDescent="0.3">
      <c r="A64" s="117"/>
      <c r="B64" s="98" t="s">
        <v>42</v>
      </c>
      <c r="C64" s="15" t="s">
        <v>198</v>
      </c>
      <c r="D64" s="13" t="s">
        <v>114</v>
      </c>
      <c r="E64" s="47">
        <v>2028.7333333333331</v>
      </c>
      <c r="F64" s="70">
        <v>5162.5</v>
      </c>
      <c r="G64" s="21">
        <f>(F64-E64)/E64</f>
        <v>1.5446912687719763</v>
      </c>
      <c r="H64" s="70">
        <v>4852.1428571428569</v>
      </c>
      <c r="I64" s="21">
        <f>(F64-H64)/H64</f>
        <v>6.3962902988370443E-2</v>
      </c>
    </row>
    <row r="65" spans="1:9" ht="16.5" customHeight="1" thickBot="1" x14ac:dyDescent="0.35">
      <c r="A65" s="118"/>
      <c r="B65" s="99" t="s">
        <v>39</v>
      </c>
      <c r="C65" s="16" t="s">
        <v>116</v>
      </c>
      <c r="D65" s="12" t="s">
        <v>114</v>
      </c>
      <c r="E65" s="50">
        <v>3559.15</v>
      </c>
      <c r="F65" s="73">
        <v>18031.142857142859</v>
      </c>
      <c r="G65" s="29">
        <f>(F65-E65)/E65</f>
        <v>4.0661373803135179</v>
      </c>
      <c r="H65" s="73">
        <v>14482.5</v>
      </c>
      <c r="I65" s="29">
        <f>(F65-H65)/H65</f>
        <v>0.24502971566669143</v>
      </c>
    </row>
    <row r="66" spans="1:9" ht="15.75" customHeight="1" thickBot="1" x14ac:dyDescent="0.25">
      <c r="A66" s="175" t="s">
        <v>192</v>
      </c>
      <c r="B66" s="186"/>
      <c r="C66" s="186"/>
      <c r="D66" s="187"/>
      <c r="E66" s="105">
        <f>SUM(E57:E65)</f>
        <v>52131.055555555555</v>
      </c>
      <c r="F66" s="105">
        <f>SUM(F57:F65)</f>
        <v>144787.51190476192</v>
      </c>
      <c r="G66" s="107">
        <f t="shared" ref="G66" si="8">(F66-E66)/E66</f>
        <v>1.7773754120605381</v>
      </c>
      <c r="H66" s="105">
        <f>SUM(H57:H65)</f>
        <v>140263.87380952382</v>
      </c>
      <c r="I66" s="110">
        <f t="shared" ref="I66" si="9">(F66-H66)/H66</f>
        <v>3.2250913741204174E-2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63</v>
      </c>
      <c r="C68" s="15" t="s">
        <v>132</v>
      </c>
      <c r="D68" s="20" t="s">
        <v>126</v>
      </c>
      <c r="E68" s="43">
        <v>3726.46</v>
      </c>
      <c r="F68" s="54">
        <v>10988</v>
      </c>
      <c r="G68" s="21">
        <f>(F68-E68)/E68</f>
        <v>1.9486429479989051</v>
      </c>
      <c r="H68" s="54">
        <v>10988</v>
      </c>
      <c r="I68" s="21">
        <f>(F68-H68)/H68</f>
        <v>0</v>
      </c>
    </row>
    <row r="69" spans="1:9" ht="16.5" x14ac:dyDescent="0.3">
      <c r="A69" s="37"/>
      <c r="B69" s="34" t="s">
        <v>59</v>
      </c>
      <c r="C69" s="15" t="s">
        <v>128</v>
      </c>
      <c r="D69" s="13" t="s">
        <v>124</v>
      </c>
      <c r="E69" s="47">
        <v>6405.5</v>
      </c>
      <c r="F69" s="46">
        <v>29333.5</v>
      </c>
      <c r="G69" s="21">
        <f>(F69-E69)/E69</f>
        <v>3.5794239325579582</v>
      </c>
      <c r="H69" s="46">
        <v>29327.571428571428</v>
      </c>
      <c r="I69" s="21">
        <f>(F69-H69)/H69</f>
        <v>2.0215009766532359E-4</v>
      </c>
    </row>
    <row r="70" spans="1:9" ht="16.5" x14ac:dyDescent="0.3">
      <c r="A70" s="37"/>
      <c r="B70" s="34" t="s">
        <v>60</v>
      </c>
      <c r="C70" s="15" t="s">
        <v>129</v>
      </c>
      <c r="D70" s="13" t="s">
        <v>215</v>
      </c>
      <c r="E70" s="47">
        <v>46526.857142857145</v>
      </c>
      <c r="F70" s="46">
        <v>80813.28571428571</v>
      </c>
      <c r="G70" s="21">
        <f>(F70-E70)/E70</f>
        <v>0.73691692662916641</v>
      </c>
      <c r="H70" s="46">
        <v>80144.666666666672</v>
      </c>
      <c r="I70" s="21">
        <f>(F70-H70)/H70</f>
        <v>8.3426517998998299E-3</v>
      </c>
    </row>
    <row r="71" spans="1:9" ht="16.5" x14ac:dyDescent="0.3">
      <c r="A71" s="37"/>
      <c r="B71" s="34" t="s">
        <v>64</v>
      </c>
      <c r="C71" s="15" t="s">
        <v>133</v>
      </c>
      <c r="D71" s="13" t="s">
        <v>127</v>
      </c>
      <c r="E71" s="47">
        <v>3003.6</v>
      </c>
      <c r="F71" s="46">
        <v>9848.75</v>
      </c>
      <c r="G71" s="21">
        <f>(F71-E71)/E71</f>
        <v>2.2789818884005859</v>
      </c>
      <c r="H71" s="46">
        <v>9447</v>
      </c>
      <c r="I71" s="21">
        <f>(F71-H71)/H71</f>
        <v>4.2526728061818564E-2</v>
      </c>
    </row>
    <row r="72" spans="1:9" ht="16.5" x14ac:dyDescent="0.3">
      <c r="A72" s="37"/>
      <c r="B72" s="34" t="s">
        <v>61</v>
      </c>
      <c r="C72" s="15" t="s">
        <v>130</v>
      </c>
      <c r="D72" s="13" t="s">
        <v>216</v>
      </c>
      <c r="E72" s="47">
        <v>10619.842857142858</v>
      </c>
      <c r="F72" s="46">
        <v>39732.571428571428</v>
      </c>
      <c r="G72" s="21">
        <f>(F72-E72)/E72</f>
        <v>2.7413521050217313</v>
      </c>
      <c r="H72" s="46">
        <v>35659.714285714283</v>
      </c>
      <c r="I72" s="21">
        <f>(F72-H72)/H72</f>
        <v>0.11421451978623343</v>
      </c>
    </row>
    <row r="73" spans="1:9" ht="16.5" customHeight="1" thickBot="1" x14ac:dyDescent="0.35">
      <c r="A73" s="37"/>
      <c r="B73" s="34" t="s">
        <v>62</v>
      </c>
      <c r="C73" s="15" t="s">
        <v>131</v>
      </c>
      <c r="D73" s="12" t="s">
        <v>125</v>
      </c>
      <c r="E73" s="50">
        <v>7518.6</v>
      </c>
      <c r="F73" s="58">
        <v>18071.25</v>
      </c>
      <c r="G73" s="31">
        <f>(F73-E73)/E73</f>
        <v>1.4035392227276353</v>
      </c>
      <c r="H73" s="58">
        <v>15875</v>
      </c>
      <c r="I73" s="31">
        <f>(F73-H73)/H73</f>
        <v>0.13834645669291337</v>
      </c>
    </row>
    <row r="74" spans="1:9" ht="15.75" customHeight="1" thickBot="1" x14ac:dyDescent="0.25">
      <c r="A74" s="175" t="s">
        <v>214</v>
      </c>
      <c r="B74" s="176"/>
      <c r="C74" s="176"/>
      <c r="D74" s="177"/>
      <c r="E74" s="86">
        <f>SUM(E68:E73)</f>
        <v>77800.86</v>
      </c>
      <c r="F74" s="86">
        <f>SUM(F68:F73)</f>
        <v>188787.35714285713</v>
      </c>
      <c r="G74" s="109">
        <f t="shared" ref="G74" si="10">(F74-E74)/E74</f>
        <v>1.4265458909176214</v>
      </c>
      <c r="H74" s="86">
        <f>SUM(H68:H73)</f>
        <v>181441.9523809524</v>
      </c>
      <c r="I74" s="110">
        <f t="shared" ref="I74" si="11">(F74-H74)/H74</f>
        <v>4.0483497148897783E-2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71</v>
      </c>
      <c r="C76" s="18" t="s">
        <v>200</v>
      </c>
      <c r="D76" s="20" t="s">
        <v>134</v>
      </c>
      <c r="E76" s="43">
        <v>1554.2</v>
      </c>
      <c r="F76" s="43">
        <v>4749.375</v>
      </c>
      <c r="G76" s="21">
        <f>(F76-E76)/E76</f>
        <v>2.0558325826791921</v>
      </c>
      <c r="H76" s="43">
        <v>4561.875</v>
      </c>
      <c r="I76" s="21">
        <f>(F76-H76)/H76</f>
        <v>4.1101520756267981E-2</v>
      </c>
    </row>
    <row r="77" spans="1:9" ht="16.5" x14ac:dyDescent="0.3">
      <c r="A77" s="37"/>
      <c r="B77" s="34" t="s">
        <v>69</v>
      </c>
      <c r="C77" s="15" t="s">
        <v>140</v>
      </c>
      <c r="D77" s="13" t="s">
        <v>136</v>
      </c>
      <c r="E77" s="47">
        <v>1324</v>
      </c>
      <c r="F77" s="47">
        <v>2301</v>
      </c>
      <c r="G77" s="21">
        <f>(F77-E77)/E77</f>
        <v>0.73791540785498488</v>
      </c>
      <c r="H77" s="47">
        <v>2192.5</v>
      </c>
      <c r="I77" s="21">
        <f>(F77-H77)/H77</f>
        <v>4.9486887115165336E-2</v>
      </c>
    </row>
    <row r="78" spans="1:9" ht="16.5" x14ac:dyDescent="0.3">
      <c r="A78" s="37"/>
      <c r="B78" s="34" t="s">
        <v>70</v>
      </c>
      <c r="C78" s="15" t="s">
        <v>141</v>
      </c>
      <c r="D78" s="13" t="s">
        <v>137</v>
      </c>
      <c r="E78" s="47">
        <v>2250.8333333333335</v>
      </c>
      <c r="F78" s="47">
        <v>6697.8571428571431</v>
      </c>
      <c r="G78" s="21">
        <f>(F78-E78)/E78</f>
        <v>1.9757232770931399</v>
      </c>
      <c r="H78" s="47">
        <v>6334.2857142857147</v>
      </c>
      <c r="I78" s="21">
        <f>(F78-H78)/H78</f>
        <v>5.73973838520523E-2</v>
      </c>
    </row>
    <row r="79" spans="1:9" ht="16.5" x14ac:dyDescent="0.3">
      <c r="A79" s="37"/>
      <c r="B79" s="34" t="s">
        <v>67</v>
      </c>
      <c r="C79" s="15" t="s">
        <v>139</v>
      </c>
      <c r="D79" s="13" t="s">
        <v>135</v>
      </c>
      <c r="E79" s="47">
        <v>2778.75</v>
      </c>
      <c r="F79" s="47">
        <v>7983.5714285714284</v>
      </c>
      <c r="G79" s="21">
        <f>(F79-E79)/E79</f>
        <v>1.8730801362380309</v>
      </c>
      <c r="H79" s="47">
        <v>7447.1428571428569</v>
      </c>
      <c r="I79" s="21">
        <f>(F79-H79)/H79</f>
        <v>7.2031459812008466E-2</v>
      </c>
    </row>
    <row r="80" spans="1:9" ht="16.5" customHeight="1" thickBot="1" x14ac:dyDescent="0.35">
      <c r="A80" s="38"/>
      <c r="B80" s="34" t="s">
        <v>68</v>
      </c>
      <c r="C80" s="15" t="s">
        <v>138</v>
      </c>
      <c r="D80" s="12" t="s">
        <v>134</v>
      </c>
      <c r="E80" s="50">
        <v>3863.6444444444446</v>
      </c>
      <c r="F80" s="50">
        <v>11237.166666666666</v>
      </c>
      <c r="G80" s="21">
        <f>(F80-E80)/E80</f>
        <v>1.9084370542492981</v>
      </c>
      <c r="H80" s="50">
        <v>10237.166666666666</v>
      </c>
      <c r="I80" s="21">
        <f>(F80-H80)/H80</f>
        <v>9.7683278250818101E-2</v>
      </c>
    </row>
    <row r="81" spans="1:11" ht="15.75" customHeight="1" thickBot="1" x14ac:dyDescent="0.25">
      <c r="A81" s="175" t="s">
        <v>193</v>
      </c>
      <c r="B81" s="176"/>
      <c r="C81" s="176"/>
      <c r="D81" s="177"/>
      <c r="E81" s="86">
        <f>SUM(E76:E80)</f>
        <v>11771.427777777777</v>
      </c>
      <c r="F81" s="86">
        <f>SUM(F76:F80)</f>
        <v>32968.970238095237</v>
      </c>
      <c r="G81" s="109">
        <f t="shared" ref="G81" si="12">(F81-E81)/E81</f>
        <v>1.8007622236220486</v>
      </c>
      <c r="H81" s="86">
        <f>SUM(H76:H80)</f>
        <v>30772.970238095237</v>
      </c>
      <c r="I81" s="110">
        <f t="shared" ref="I81" si="13">(F81-H81)/H81</f>
        <v>7.1361327262503688E-2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76</v>
      </c>
      <c r="C83" s="15" t="s">
        <v>143</v>
      </c>
      <c r="D83" s="20" t="s">
        <v>161</v>
      </c>
      <c r="E83" s="43">
        <v>1182</v>
      </c>
      <c r="F83" s="161">
        <v>2858.3333333333335</v>
      </c>
      <c r="G83" s="22">
        <f>(F83-E83)/E83</f>
        <v>1.4182177100958828</v>
      </c>
      <c r="H83" s="161">
        <v>2858.3333333333335</v>
      </c>
      <c r="I83" s="22">
        <f>(F83-H83)/H83</f>
        <v>0</v>
      </c>
    </row>
    <row r="84" spans="1:11" ht="16.5" x14ac:dyDescent="0.3">
      <c r="A84" s="37"/>
      <c r="B84" s="34" t="s">
        <v>75</v>
      </c>
      <c r="C84" s="15" t="s">
        <v>148</v>
      </c>
      <c r="D84" s="11" t="s">
        <v>145</v>
      </c>
      <c r="E84" s="47">
        <v>918.94047619047637</v>
      </c>
      <c r="F84" s="47">
        <v>2023.3333333333333</v>
      </c>
      <c r="G84" s="21">
        <f>(F84-E84)/E84</f>
        <v>1.2018110919666796</v>
      </c>
      <c r="H84" s="47">
        <v>2023.3333333333333</v>
      </c>
      <c r="I84" s="21">
        <f>(F84-H84)/H84</f>
        <v>0</v>
      </c>
    </row>
    <row r="85" spans="1:11" ht="16.5" x14ac:dyDescent="0.3">
      <c r="A85" s="37"/>
      <c r="B85" s="34" t="s">
        <v>79</v>
      </c>
      <c r="C85" s="15" t="s">
        <v>155</v>
      </c>
      <c r="D85" s="13" t="s">
        <v>156</v>
      </c>
      <c r="E85" s="47">
        <v>8899.3333333333339</v>
      </c>
      <c r="F85" s="47">
        <v>9999</v>
      </c>
      <c r="G85" s="21">
        <f>(F85-E85)/E85</f>
        <v>0.1235673084126151</v>
      </c>
      <c r="H85" s="47">
        <v>9999</v>
      </c>
      <c r="I85" s="21">
        <f>(F85-H85)/H85</f>
        <v>0</v>
      </c>
    </row>
    <row r="86" spans="1:11" ht="16.5" x14ac:dyDescent="0.3">
      <c r="A86" s="37"/>
      <c r="B86" s="34" t="s">
        <v>80</v>
      </c>
      <c r="C86" s="15" t="s">
        <v>151</v>
      </c>
      <c r="D86" s="13" t="s">
        <v>150</v>
      </c>
      <c r="E86" s="47">
        <v>3887.3</v>
      </c>
      <c r="F86" s="47">
        <v>9731.6666666666661</v>
      </c>
      <c r="G86" s="21">
        <f>(F86-E86)/E86</f>
        <v>1.5034514101475742</v>
      </c>
      <c r="H86" s="47">
        <v>9716.6666666666661</v>
      </c>
      <c r="I86" s="21">
        <f>(F86-H86)/H86</f>
        <v>1.5437392795883363E-3</v>
      </c>
    </row>
    <row r="87" spans="1:11" ht="16.5" x14ac:dyDescent="0.3">
      <c r="A87" s="37"/>
      <c r="B87" s="34" t="s">
        <v>77</v>
      </c>
      <c r="C87" s="15" t="s">
        <v>146</v>
      </c>
      <c r="D87" s="25" t="s">
        <v>162</v>
      </c>
      <c r="E87" s="61">
        <v>1509.0844444444442</v>
      </c>
      <c r="F87" s="61">
        <v>5327.2222222222226</v>
      </c>
      <c r="G87" s="21">
        <f>(F87-E87)/E87</f>
        <v>2.5301021369837202</v>
      </c>
      <c r="H87" s="61">
        <v>4827</v>
      </c>
      <c r="I87" s="21">
        <f>(F87-H87)/H87</f>
        <v>0.10363004396565623</v>
      </c>
    </row>
    <row r="88" spans="1:11" ht="16.5" x14ac:dyDescent="0.3">
      <c r="A88" s="37"/>
      <c r="B88" s="34" t="s">
        <v>74</v>
      </c>
      <c r="C88" s="15" t="s">
        <v>144</v>
      </c>
      <c r="D88" s="25" t="s">
        <v>142</v>
      </c>
      <c r="E88" s="61">
        <v>1458.3333333333333</v>
      </c>
      <c r="F88" s="61">
        <v>3966.6666666666665</v>
      </c>
      <c r="G88" s="21">
        <f>(F88-E88)/E88</f>
        <v>1.72</v>
      </c>
      <c r="H88" s="61">
        <v>3321.6666666666665</v>
      </c>
      <c r="I88" s="21">
        <f>(F88-H88)/H88</f>
        <v>0.19417962870045158</v>
      </c>
    </row>
    <row r="89" spans="1:11" ht="16.5" customHeight="1" thickBot="1" x14ac:dyDescent="0.35">
      <c r="A89" s="35"/>
      <c r="B89" s="36" t="s">
        <v>78</v>
      </c>
      <c r="C89" s="16" t="s">
        <v>149</v>
      </c>
      <c r="D89" s="12" t="s">
        <v>147</v>
      </c>
      <c r="E89" s="50">
        <v>1919.9</v>
      </c>
      <c r="F89" s="50">
        <v>7351.1111111111113</v>
      </c>
      <c r="G89" s="23">
        <f>(F89-E89)/E89</f>
        <v>2.8289031257415029</v>
      </c>
      <c r="H89" s="50">
        <v>5350.5</v>
      </c>
      <c r="I89" s="23">
        <f>(F89-H89)/H89</f>
        <v>0.37391105711823408</v>
      </c>
    </row>
    <row r="90" spans="1:11" ht="15.75" customHeight="1" thickBot="1" x14ac:dyDescent="0.25">
      <c r="A90" s="175" t="s">
        <v>194</v>
      </c>
      <c r="B90" s="176"/>
      <c r="C90" s="176"/>
      <c r="D90" s="177"/>
      <c r="E90" s="86">
        <f>SUM(E83:E89)</f>
        <v>19774.891587301587</v>
      </c>
      <c r="F90" s="86">
        <f>SUM(F83:F89)</f>
        <v>41257.333333333336</v>
      </c>
      <c r="G90" s="119">
        <f t="shared" ref="G90:G91" si="14">(F90-E90)/E90</f>
        <v>1.0863494068319779</v>
      </c>
      <c r="H90" s="86">
        <f>SUM(H83:H89)</f>
        <v>38096.5</v>
      </c>
      <c r="I90" s="110">
        <f t="shared" ref="I90:I91" si="15">(F90-H90)/H90</f>
        <v>8.2969126647679858E-2</v>
      </c>
    </row>
    <row r="91" spans="1:11" ht="15.75" customHeight="1" thickBot="1" x14ac:dyDescent="0.25">
      <c r="A91" s="175" t="s">
        <v>195</v>
      </c>
      <c r="B91" s="176"/>
      <c r="C91" s="176"/>
      <c r="D91" s="177"/>
      <c r="E91" s="105">
        <f>SUM(E90+E81+E74+E66+E55+E47+E39+E32)</f>
        <v>347810.8183615079</v>
      </c>
      <c r="F91" s="105">
        <f>SUM(F32,F39,F47,F55,F66,F74,F81,F90)</f>
        <v>840754.19682539685</v>
      </c>
      <c r="G91" s="107">
        <f t="shared" si="14"/>
        <v>1.4172744274777935</v>
      </c>
      <c r="H91" s="105">
        <f>SUM(H32,H39,H47,H55,H66,H74,H81,H90)</f>
        <v>811537.72698412708</v>
      </c>
      <c r="I91" s="120">
        <f t="shared" si="15"/>
        <v>3.6001369831375966E-2</v>
      </c>
      <c r="J91" s="121"/>
    </row>
    <row r="92" spans="1:11" x14ac:dyDescent="0.25">
      <c r="E92" s="122"/>
      <c r="F92" s="122"/>
      <c r="K92" s="123"/>
    </row>
    <row r="95" spans="1:11" x14ac:dyDescent="0.25">
      <c r="E95" s="135"/>
      <c r="F95" s="135"/>
      <c r="G95" s="135"/>
      <c r="H95" s="135"/>
      <c r="I95" s="135"/>
    </row>
  </sheetData>
  <sortState ref="B83:I89">
    <sortCondition ref="I83:I89"/>
  </sortState>
  <mergeCells count="19">
    <mergeCell ref="C13:C14"/>
    <mergeCell ref="D13:D14"/>
    <mergeCell ref="E13:E14"/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2"/>
  <sheetViews>
    <sheetView rightToLeft="1" tabSelected="1" topLeftCell="B1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28.875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7" t="s">
        <v>205</v>
      </c>
      <c r="B9" s="26"/>
      <c r="C9" s="26"/>
      <c r="D9" s="26"/>
      <c r="E9" s="136"/>
      <c r="F9" s="136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223</v>
      </c>
    </row>
    <row r="12" spans="1:9" ht="15.75" thickBot="1" x14ac:dyDescent="0.3"/>
    <row r="13" spans="1:9" ht="24.75" customHeight="1" x14ac:dyDescent="0.2">
      <c r="A13" s="169" t="s">
        <v>3</v>
      </c>
      <c r="B13" s="169"/>
      <c r="C13" s="171" t="s">
        <v>0</v>
      </c>
      <c r="D13" s="165" t="s">
        <v>207</v>
      </c>
      <c r="E13" s="165" t="s">
        <v>208</v>
      </c>
      <c r="F13" s="165" t="s">
        <v>209</v>
      </c>
      <c r="G13" s="165" t="s">
        <v>210</v>
      </c>
      <c r="H13" s="165" t="s">
        <v>211</v>
      </c>
      <c r="I13" s="165" t="s">
        <v>212</v>
      </c>
    </row>
    <row r="14" spans="1:9" ht="24.75" customHeight="1" thickBot="1" x14ac:dyDescent="0.25">
      <c r="A14" s="170"/>
      <c r="B14" s="170"/>
      <c r="C14" s="172"/>
      <c r="D14" s="185"/>
      <c r="E14" s="185"/>
      <c r="F14" s="185"/>
      <c r="G14" s="166"/>
      <c r="H14" s="185"/>
      <c r="I14" s="185"/>
    </row>
    <row r="15" spans="1:9" ht="17.25" customHeight="1" thickBot="1" x14ac:dyDescent="0.3">
      <c r="A15" s="89" t="s">
        <v>24</v>
      </c>
      <c r="B15" s="128"/>
      <c r="C15" s="112"/>
      <c r="D15" s="114"/>
      <c r="E15" s="114"/>
      <c r="F15" s="114"/>
      <c r="G15" s="114"/>
      <c r="H15" s="114"/>
      <c r="I15" s="150"/>
    </row>
    <row r="16" spans="1:9" ht="16.5" x14ac:dyDescent="0.3">
      <c r="A16" s="90"/>
      <c r="B16" s="151" t="s">
        <v>4</v>
      </c>
      <c r="C16" s="157" t="s">
        <v>163</v>
      </c>
      <c r="D16" s="133">
        <v>1833.3333333333333</v>
      </c>
      <c r="E16" s="42">
        <v>4500</v>
      </c>
      <c r="F16" s="133">
        <v>2500</v>
      </c>
      <c r="G16" s="42">
        <v>3750</v>
      </c>
      <c r="H16" s="133">
        <v>2916</v>
      </c>
      <c r="I16" s="139">
        <v>3099.8666666666663</v>
      </c>
    </row>
    <row r="17" spans="1:9" ht="16.5" x14ac:dyDescent="0.3">
      <c r="A17" s="91"/>
      <c r="B17" s="152" t="s">
        <v>5</v>
      </c>
      <c r="C17" s="158" t="s">
        <v>164</v>
      </c>
      <c r="D17" s="92">
        <v>1216.6666666666667</v>
      </c>
      <c r="E17" s="46">
        <v>1750</v>
      </c>
      <c r="F17" s="92">
        <v>2500</v>
      </c>
      <c r="G17" s="46">
        <v>1500</v>
      </c>
      <c r="H17" s="92">
        <v>1333</v>
      </c>
      <c r="I17" s="141">
        <v>1659.9333333333336</v>
      </c>
    </row>
    <row r="18" spans="1:9" ht="16.5" x14ac:dyDescent="0.3">
      <c r="A18" s="91"/>
      <c r="B18" s="152" t="s">
        <v>6</v>
      </c>
      <c r="C18" s="158" t="s">
        <v>165</v>
      </c>
      <c r="D18" s="92">
        <v>1333.3333333333333</v>
      </c>
      <c r="E18" s="46">
        <v>2250</v>
      </c>
      <c r="F18" s="92">
        <v>2125</v>
      </c>
      <c r="G18" s="46">
        <v>1500</v>
      </c>
      <c r="H18" s="92">
        <v>1499</v>
      </c>
      <c r="I18" s="141">
        <v>1741.4666666666665</v>
      </c>
    </row>
    <row r="19" spans="1:9" ht="16.5" x14ac:dyDescent="0.3">
      <c r="A19" s="91"/>
      <c r="B19" s="152" t="s">
        <v>7</v>
      </c>
      <c r="C19" s="158" t="s">
        <v>166</v>
      </c>
      <c r="D19" s="92">
        <v>683.33333333333337</v>
      </c>
      <c r="E19" s="46">
        <v>500</v>
      </c>
      <c r="F19" s="92">
        <v>1500</v>
      </c>
      <c r="G19" s="46">
        <v>1000</v>
      </c>
      <c r="H19" s="92">
        <v>833</v>
      </c>
      <c r="I19" s="141">
        <v>903.26666666666677</v>
      </c>
    </row>
    <row r="20" spans="1:9" ht="16.5" x14ac:dyDescent="0.3">
      <c r="A20" s="91"/>
      <c r="B20" s="152" t="s">
        <v>8</v>
      </c>
      <c r="C20" s="158" t="s">
        <v>167</v>
      </c>
      <c r="D20" s="92">
        <v>3833.3333333333335</v>
      </c>
      <c r="E20" s="46">
        <v>2500</v>
      </c>
      <c r="F20" s="92">
        <v>2375</v>
      </c>
      <c r="G20" s="46">
        <v>3000</v>
      </c>
      <c r="H20" s="92">
        <v>2500</v>
      </c>
      <c r="I20" s="141">
        <v>2841.666666666667</v>
      </c>
    </row>
    <row r="21" spans="1:9" ht="16.5" x14ac:dyDescent="0.3">
      <c r="A21" s="91"/>
      <c r="B21" s="152" t="s">
        <v>9</v>
      </c>
      <c r="C21" s="158" t="s">
        <v>168</v>
      </c>
      <c r="D21" s="92">
        <v>1666.6666666666667</v>
      </c>
      <c r="E21" s="46">
        <v>1500</v>
      </c>
      <c r="F21" s="92">
        <v>2000</v>
      </c>
      <c r="G21" s="46">
        <v>1500</v>
      </c>
      <c r="H21" s="92">
        <v>1499</v>
      </c>
      <c r="I21" s="141">
        <v>1633.1333333333334</v>
      </c>
    </row>
    <row r="22" spans="1:9" ht="16.5" x14ac:dyDescent="0.3">
      <c r="A22" s="91"/>
      <c r="B22" s="152" t="s">
        <v>10</v>
      </c>
      <c r="C22" s="158" t="s">
        <v>169</v>
      </c>
      <c r="D22" s="92">
        <v>1583.3333333333333</v>
      </c>
      <c r="E22" s="46">
        <v>1750</v>
      </c>
      <c r="F22" s="92">
        <v>2000</v>
      </c>
      <c r="G22" s="46">
        <v>1500</v>
      </c>
      <c r="H22" s="92">
        <v>1291</v>
      </c>
      <c r="I22" s="141">
        <v>1624.8666666666666</v>
      </c>
    </row>
    <row r="23" spans="1:9" ht="16.5" x14ac:dyDescent="0.3">
      <c r="A23" s="91"/>
      <c r="B23" s="152" t="s">
        <v>11</v>
      </c>
      <c r="C23" s="158" t="s">
        <v>170</v>
      </c>
      <c r="D23" s="92">
        <v>366.66666666666669</v>
      </c>
      <c r="E23" s="46">
        <v>350</v>
      </c>
      <c r="F23" s="92">
        <v>500</v>
      </c>
      <c r="G23" s="46">
        <v>500</v>
      </c>
      <c r="H23" s="92">
        <v>425</v>
      </c>
      <c r="I23" s="141">
        <v>428.33333333333337</v>
      </c>
    </row>
    <row r="24" spans="1:9" ht="16.5" x14ac:dyDescent="0.3">
      <c r="A24" s="91"/>
      <c r="B24" s="152" t="s">
        <v>12</v>
      </c>
      <c r="C24" s="158" t="s">
        <v>171</v>
      </c>
      <c r="D24" s="92"/>
      <c r="E24" s="46">
        <v>350</v>
      </c>
      <c r="F24" s="92">
        <v>500</v>
      </c>
      <c r="G24" s="46">
        <v>500</v>
      </c>
      <c r="H24" s="92">
        <v>475</v>
      </c>
      <c r="I24" s="141">
        <v>456.25</v>
      </c>
    </row>
    <row r="25" spans="1:9" ht="16.5" x14ac:dyDescent="0.3">
      <c r="A25" s="91"/>
      <c r="B25" s="152" t="s">
        <v>13</v>
      </c>
      <c r="C25" s="158" t="s">
        <v>172</v>
      </c>
      <c r="D25" s="92">
        <v>266.66666666666669</v>
      </c>
      <c r="E25" s="46">
        <v>350</v>
      </c>
      <c r="F25" s="92">
        <v>500</v>
      </c>
      <c r="G25" s="46">
        <v>500</v>
      </c>
      <c r="H25" s="92">
        <v>475</v>
      </c>
      <c r="I25" s="141">
        <v>418.33333333333337</v>
      </c>
    </row>
    <row r="26" spans="1:9" ht="16.5" x14ac:dyDescent="0.3">
      <c r="A26" s="91"/>
      <c r="B26" s="152" t="s">
        <v>14</v>
      </c>
      <c r="C26" s="158" t="s">
        <v>173</v>
      </c>
      <c r="D26" s="92">
        <v>350</v>
      </c>
      <c r="E26" s="46">
        <v>500</v>
      </c>
      <c r="F26" s="92">
        <v>500</v>
      </c>
      <c r="G26" s="46">
        <v>500</v>
      </c>
      <c r="H26" s="92">
        <v>475</v>
      </c>
      <c r="I26" s="141">
        <v>465</v>
      </c>
    </row>
    <row r="27" spans="1:9" ht="16.5" x14ac:dyDescent="0.3">
      <c r="A27" s="91"/>
      <c r="B27" s="152" t="s">
        <v>15</v>
      </c>
      <c r="C27" s="158" t="s">
        <v>174</v>
      </c>
      <c r="D27" s="92">
        <v>1416.6666666666667</v>
      </c>
      <c r="E27" s="46">
        <v>1500</v>
      </c>
      <c r="F27" s="92">
        <v>1500</v>
      </c>
      <c r="G27" s="46">
        <v>1500</v>
      </c>
      <c r="H27" s="92">
        <v>1208</v>
      </c>
      <c r="I27" s="141">
        <v>1424.9333333333334</v>
      </c>
    </row>
    <row r="28" spans="1:9" ht="16.5" x14ac:dyDescent="0.3">
      <c r="A28" s="91"/>
      <c r="B28" s="152" t="s">
        <v>16</v>
      </c>
      <c r="C28" s="158" t="s">
        <v>175</v>
      </c>
      <c r="D28" s="92">
        <v>266.66666666666669</v>
      </c>
      <c r="E28" s="46">
        <v>500</v>
      </c>
      <c r="F28" s="92">
        <v>500</v>
      </c>
      <c r="G28" s="46">
        <v>500</v>
      </c>
      <c r="H28" s="92">
        <v>516</v>
      </c>
      <c r="I28" s="141">
        <v>456.53333333333342</v>
      </c>
    </row>
    <row r="29" spans="1:9" ht="16.5" x14ac:dyDescent="0.3">
      <c r="A29" s="91"/>
      <c r="B29" s="154" t="s">
        <v>17</v>
      </c>
      <c r="C29" s="158" t="s">
        <v>176</v>
      </c>
      <c r="D29" s="92"/>
      <c r="E29" s="46">
        <v>2000</v>
      </c>
      <c r="F29" s="92">
        <v>1500</v>
      </c>
      <c r="G29" s="46">
        <v>1500</v>
      </c>
      <c r="H29" s="92">
        <v>1375</v>
      </c>
      <c r="I29" s="141">
        <v>1593.75</v>
      </c>
    </row>
    <row r="30" spans="1:9" ht="16.5" x14ac:dyDescent="0.3">
      <c r="A30" s="91"/>
      <c r="B30" s="152" t="s">
        <v>18</v>
      </c>
      <c r="C30" s="158" t="s">
        <v>177</v>
      </c>
      <c r="D30" s="92">
        <v>1250</v>
      </c>
      <c r="E30" s="46">
        <v>3000</v>
      </c>
      <c r="F30" s="92">
        <v>3000</v>
      </c>
      <c r="G30" s="46">
        <v>2000</v>
      </c>
      <c r="H30" s="92">
        <v>1958</v>
      </c>
      <c r="I30" s="141">
        <v>2241.6</v>
      </c>
    </row>
    <row r="31" spans="1:9" ht="17.25" thickBot="1" x14ac:dyDescent="0.35">
      <c r="A31" s="93"/>
      <c r="B31" s="153" t="s">
        <v>19</v>
      </c>
      <c r="C31" s="159" t="s">
        <v>178</v>
      </c>
      <c r="D31" s="134">
        <v>1500</v>
      </c>
      <c r="E31" s="49">
        <v>2000</v>
      </c>
      <c r="F31" s="134">
        <v>2000</v>
      </c>
      <c r="G31" s="49">
        <v>2000</v>
      </c>
      <c r="H31" s="134">
        <v>1666</v>
      </c>
      <c r="I31" s="94">
        <v>1833.2</v>
      </c>
    </row>
    <row r="32" spans="1:9" ht="17.25" customHeight="1" thickBot="1" x14ac:dyDescent="0.3">
      <c r="A32" s="89" t="s">
        <v>20</v>
      </c>
      <c r="B32" s="144" t="s">
        <v>21</v>
      </c>
      <c r="C32" s="155"/>
      <c r="D32" s="156"/>
      <c r="E32" s="147"/>
      <c r="F32" s="156"/>
      <c r="G32" s="147"/>
      <c r="H32" s="156"/>
      <c r="I32" s="156"/>
    </row>
    <row r="33" spans="1:9" ht="16.5" x14ac:dyDescent="0.3">
      <c r="A33" s="90"/>
      <c r="B33" s="138" t="s">
        <v>26</v>
      </c>
      <c r="C33" s="148" t="s">
        <v>179</v>
      </c>
      <c r="D33" s="133"/>
      <c r="E33" s="42">
        <v>5000</v>
      </c>
      <c r="F33" s="133">
        <v>3500</v>
      </c>
      <c r="G33" s="42"/>
      <c r="H33" s="133"/>
      <c r="I33" s="139">
        <v>4250</v>
      </c>
    </row>
    <row r="34" spans="1:9" ht="16.5" x14ac:dyDescent="0.3">
      <c r="A34" s="91"/>
      <c r="B34" s="140" t="s">
        <v>27</v>
      </c>
      <c r="C34" s="15" t="s">
        <v>180</v>
      </c>
      <c r="D34" s="92">
        <v>4500</v>
      </c>
      <c r="E34" s="46">
        <v>5000</v>
      </c>
      <c r="F34" s="92">
        <v>2500</v>
      </c>
      <c r="G34" s="46"/>
      <c r="H34" s="92">
        <v>3750</v>
      </c>
      <c r="I34" s="141">
        <v>3937.5</v>
      </c>
    </row>
    <row r="35" spans="1:9" ht="16.5" x14ac:dyDescent="0.3">
      <c r="A35" s="91"/>
      <c r="B35" s="143" t="s">
        <v>28</v>
      </c>
      <c r="C35" s="15" t="s">
        <v>181</v>
      </c>
      <c r="D35" s="92"/>
      <c r="E35" s="46">
        <v>5000</v>
      </c>
      <c r="F35" s="92">
        <v>6250</v>
      </c>
      <c r="G35" s="46">
        <v>4000</v>
      </c>
      <c r="H35" s="92">
        <v>3833</v>
      </c>
      <c r="I35" s="141">
        <v>4770.75</v>
      </c>
    </row>
    <row r="36" spans="1:9" ht="16.5" x14ac:dyDescent="0.3">
      <c r="A36" s="91"/>
      <c r="B36" s="140" t="s">
        <v>29</v>
      </c>
      <c r="C36" s="15" t="s">
        <v>182</v>
      </c>
      <c r="D36" s="92"/>
      <c r="E36" s="46">
        <v>2500</v>
      </c>
      <c r="F36" s="92">
        <v>2500</v>
      </c>
      <c r="G36" s="46"/>
      <c r="H36" s="92">
        <v>3416</v>
      </c>
      <c r="I36" s="141">
        <v>2805.3333333333335</v>
      </c>
    </row>
    <row r="37" spans="1:9" ht="16.5" customHeight="1" thickBot="1" x14ac:dyDescent="0.35">
      <c r="A37" s="93"/>
      <c r="B37" s="160" t="s">
        <v>30</v>
      </c>
      <c r="C37" s="16" t="s">
        <v>183</v>
      </c>
      <c r="D37" s="134">
        <v>4125</v>
      </c>
      <c r="E37" s="49">
        <v>3500</v>
      </c>
      <c r="F37" s="134">
        <v>3500</v>
      </c>
      <c r="G37" s="49">
        <v>4250</v>
      </c>
      <c r="H37" s="134">
        <v>3166</v>
      </c>
      <c r="I37" s="94">
        <v>3708.2</v>
      </c>
    </row>
    <row r="38" spans="1:9" ht="17.25" customHeight="1" thickBot="1" x14ac:dyDescent="0.3">
      <c r="A38" s="89" t="s">
        <v>25</v>
      </c>
      <c r="B38" s="144" t="s">
        <v>51</v>
      </c>
      <c r="C38" s="145"/>
      <c r="D38" s="146"/>
      <c r="E38" s="149"/>
      <c r="F38" s="146"/>
      <c r="G38" s="149"/>
      <c r="H38" s="146"/>
      <c r="I38" s="94"/>
    </row>
    <row r="39" spans="1:9" ht="16.5" x14ac:dyDescent="0.3">
      <c r="A39" s="90"/>
      <c r="B39" s="138" t="s">
        <v>31</v>
      </c>
      <c r="C39" s="148" t="s">
        <v>213</v>
      </c>
      <c r="D39" s="42">
        <v>60000</v>
      </c>
      <c r="E39" s="42">
        <v>75000</v>
      </c>
      <c r="F39" s="42">
        <v>90000</v>
      </c>
      <c r="G39" s="42">
        <v>90000</v>
      </c>
      <c r="H39" s="42">
        <v>64999</v>
      </c>
      <c r="I39" s="139">
        <v>75999.8</v>
      </c>
    </row>
    <row r="40" spans="1:9" ht="17.25" thickBot="1" x14ac:dyDescent="0.35">
      <c r="A40" s="93"/>
      <c r="B40" s="142" t="s">
        <v>32</v>
      </c>
      <c r="C40" s="16" t="s">
        <v>185</v>
      </c>
      <c r="D40" s="49">
        <v>45000</v>
      </c>
      <c r="E40" s="49">
        <v>50000</v>
      </c>
      <c r="F40" s="49">
        <v>70000</v>
      </c>
      <c r="G40" s="49">
        <v>45000</v>
      </c>
      <c r="H40" s="49">
        <v>47500</v>
      </c>
      <c r="I40" s="94">
        <v>51500</v>
      </c>
    </row>
    <row r="41" spans="1:9" x14ac:dyDescent="0.25">
      <c r="D41" s="95"/>
      <c r="E41" s="95"/>
      <c r="F41" s="95"/>
      <c r="G41" s="96"/>
      <c r="H41" s="95"/>
      <c r="I41" s="95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13-07-2020</vt:lpstr>
      <vt:lpstr>By Order</vt:lpstr>
      <vt:lpstr>All Stores</vt:lpstr>
      <vt:lpstr>'13-07-2020'!Print_Titles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2020-07-16T10:59:30Z</cp:lastPrinted>
  <dcterms:created xsi:type="dcterms:W3CDTF">2010-10-20T06:23:14Z</dcterms:created>
  <dcterms:modified xsi:type="dcterms:W3CDTF">2020-07-16T11:06:10Z</dcterms:modified>
</cp:coreProperties>
</file>