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0-07-2020" sheetId="9" r:id="rId4"/>
    <sheet name="By Order" sheetId="11" r:id="rId5"/>
    <sheet name="All Stores" sheetId="12" r:id="rId6"/>
  </sheets>
  <definedNames>
    <definedName name="_xlnm.Print_Titles" localSheetId="3">'20-07-2020'!$12:$14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5" i="11"/>
  <c r="G85" i="11"/>
  <c r="I89" i="11"/>
  <c r="G89" i="11"/>
  <c r="I87" i="11"/>
  <c r="G87" i="11"/>
  <c r="I84" i="11"/>
  <c r="G84" i="11"/>
  <c r="I83" i="11"/>
  <c r="G83" i="11"/>
  <c r="I88" i="11"/>
  <c r="G88" i="11"/>
  <c r="I76" i="11"/>
  <c r="G76" i="11"/>
  <c r="I80" i="11"/>
  <c r="G80" i="11"/>
  <c r="I79" i="11"/>
  <c r="G79" i="11"/>
  <c r="I77" i="11"/>
  <c r="G77" i="11"/>
  <c r="I78" i="11"/>
  <c r="G78" i="11"/>
  <c r="I70" i="11"/>
  <c r="G70" i="11"/>
  <c r="I71" i="11"/>
  <c r="G71" i="11"/>
  <c r="I73" i="11"/>
  <c r="G73" i="11"/>
  <c r="I69" i="11"/>
  <c r="G69" i="11"/>
  <c r="I72" i="11"/>
  <c r="G72" i="11"/>
  <c r="I68" i="11"/>
  <c r="G68" i="11"/>
  <c r="I62" i="11"/>
  <c r="G62" i="11"/>
  <c r="I63" i="11"/>
  <c r="G63" i="11"/>
  <c r="I61" i="11"/>
  <c r="G61" i="11"/>
  <c r="I64" i="11"/>
  <c r="G64" i="11"/>
  <c r="I57" i="11"/>
  <c r="G57" i="11"/>
  <c r="I60" i="11"/>
  <c r="G60" i="11"/>
  <c r="I65" i="11"/>
  <c r="G65" i="11"/>
  <c r="I59" i="11"/>
  <c r="G59" i="11"/>
  <c r="I58" i="11"/>
  <c r="G58" i="11"/>
  <c r="I52" i="11"/>
  <c r="G52" i="11"/>
  <c r="I51" i="11"/>
  <c r="G51" i="11"/>
  <c r="I49" i="11"/>
  <c r="G49" i="11"/>
  <c r="I50" i="11"/>
  <c r="G50" i="11"/>
  <c r="I53" i="11"/>
  <c r="G53" i="11"/>
  <c r="I54" i="11"/>
  <c r="G54" i="11"/>
  <c r="I46" i="11"/>
  <c r="G46" i="11"/>
  <c r="I44" i="11"/>
  <c r="G44" i="11"/>
  <c r="I43" i="11"/>
  <c r="G43" i="11"/>
  <c r="I41" i="11"/>
  <c r="G41" i="11"/>
  <c r="I42" i="11"/>
  <c r="G42" i="11"/>
  <c r="I45" i="11"/>
  <c r="G45" i="11"/>
  <c r="I37" i="11"/>
  <c r="G37" i="11"/>
  <c r="I38" i="11"/>
  <c r="G38" i="11"/>
  <c r="I35" i="11"/>
  <c r="G35" i="11"/>
  <c r="I34" i="11"/>
  <c r="G34" i="11"/>
  <c r="I36" i="11"/>
  <c r="G36" i="11"/>
  <c r="I18" i="11"/>
  <c r="G18" i="11"/>
  <c r="I24" i="11"/>
  <c r="G24" i="11"/>
  <c r="I27" i="11"/>
  <c r="G27" i="11"/>
  <c r="I30" i="11"/>
  <c r="G30" i="11"/>
  <c r="I23" i="11"/>
  <c r="G23" i="11"/>
  <c r="I28" i="11"/>
  <c r="G28" i="11"/>
  <c r="I31" i="11"/>
  <c r="G31" i="11"/>
  <c r="I26" i="11"/>
  <c r="G26" i="11"/>
  <c r="I25" i="11"/>
  <c r="G25" i="11"/>
  <c r="I22" i="11"/>
  <c r="G22" i="11"/>
  <c r="I29" i="11"/>
  <c r="G29" i="11"/>
  <c r="I17" i="11"/>
  <c r="G17" i="11"/>
  <c r="I19" i="11"/>
  <c r="G19" i="11"/>
  <c r="I21" i="11"/>
  <c r="G21" i="11"/>
  <c r="I20" i="11"/>
  <c r="G20" i="11"/>
  <c r="I16" i="11"/>
  <c r="G16" i="11"/>
  <c r="I15" i="7" l="1"/>
  <c r="D40" i="8" l="1"/>
  <c r="F66" i="11" l="1"/>
  <c r="H81" i="11" l="1"/>
  <c r="E40" i="8" l="1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F81" i="11"/>
  <c r="H66" i="1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I32" i="11"/>
  <c r="I8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66" i="11"/>
  <c r="I66" i="11"/>
  <c r="F91" i="11"/>
  <c r="I91" i="11" s="1"/>
  <c r="G91" i="11" l="1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<sst xmlns="http://schemas.openxmlformats.org/spreadsheetml/2006/main" count="848" uniqueCount="226">
  <si>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</si>
  <si>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</si>
  <si>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</si>
  <si>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</si>
  <si>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</si>
  <si>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</si>
  <si>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</si>
  <si>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</si>
  <si>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</si>
  <si>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</si>
  <si>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</si>
  <si>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</si>
  <si>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</si>
  <si>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</si>
  <si>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</si>
  <si>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</si>
  <si>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</si>
  <si>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</si>
  <si>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</si>
  <si>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</si>
  <si>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</si>
  <si>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</si>
  <si>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</si>
  <si>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</si>
  <si>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</si>
  <si>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</si>
  <si>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</si>
  <si>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</si>
  <si>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</si>
  <si>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</si>
  <si>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</si>
  <si>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</si>
  <si>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</si>
  <si>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</si>
  <si>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</si>
  <si>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</si>
  <si>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</si>
  <si>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</si>
  <si>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</si>
  <si>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</si>
  <si>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</si>
  <si>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</si>
  <si>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</si>
  <si>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</si>
  <si>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</si>
  <si>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</si>
  <si>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</si>
  <si>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</si>
  <si>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</si>
  <si>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</si>
  <si>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</si>
  <si>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</si>
  <si>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</si>
  <si>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</si>
  <si>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</si>
  <si>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</si>
  <si>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</si>
  <si>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</si>
  <si>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</si>
  <si>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</si>
  <si>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</si>
  <si>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</si>
  <si>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</si>
  <si>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</si>
  <si>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</si>
  <si>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</si>
  <si>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</si>
  <si>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</si>
  <si>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</si>
  <si>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</si>
  <si>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</si>
  <si>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</si>
  <si>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</si>
  <si>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</si>
  <si>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</si>
  <si>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</si>
  <si>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</si>
  <si>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</si>
  <si>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</si>
  <si>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</si>
  <si>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</si>
  <si>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</si>
  <si>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</si>
  <si>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</si>
  <si>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</si>
  <si>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</si>
  <si>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</si>
  <si>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</si>
  <si>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</si>
  <si>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</si>
  <si>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</si>
  <si>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</si>
  <si>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</si>
  <si>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</si>
  <si>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</si>
  <si>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</si>
  <si>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</si>
  <si>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</si>
  <si>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</si>
  <si>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</si>
  <si>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</si>
  <si>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</si>
  <si>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</si>
  <si>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</si>
  <si>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</si>
  <si>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</si>
  <si>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</si>
  <si>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</si>
  <si>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</si>
  <si>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</si>
  <si>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</si>
  <si>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</si>
  <si>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</si>
  <si>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</si>
  <si>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</si>
  <si>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</si>
  <si>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</si>
  <si>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</si>
  <si>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</si>
  <si>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</si>
  <si>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</si>
  <si>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</si>
  <si>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</si>
  <si>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</si>
  <si>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</si>
  <si>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</si>
  <si>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</si>
  <si>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</si>
  <si>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</si>
  <si>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</si>
  <si>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</si>
  <si>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</si>
  <si>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</si>
  <si>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</si>
  <si>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</si>
  <si>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</si>
  <si>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</si>
  <si>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</si>
  <si>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</si>
  <si>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</si>
  <si>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</si>
  <si>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</si>
  <si>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</si>
  <si>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</si>
  <si>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</si>
  <si>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</si>
  <si>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</si>
  <si>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</si>
  <si>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</si>
  <si>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</si>
  <si>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</si>
  <si>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</si>
  <si>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</si>
  <si>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</si>
  <si>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</si>
  <si>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</si>
  <si>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</si>
  <si>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</si>
  <si>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</si>
  <si>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</si>
  <si>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</si>
  <si>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</si>
  <si>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</si>
  <si>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</si>
  <si>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</si>
  <si>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</si>
  <si>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</si>
  <si>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</si>
  <si>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</si>
  <si>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</si>
  <si>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</si>
  <si>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</si>
  <si>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</si>
  <si>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</si>
  <si>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</si>
  <si>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</si>
  <si>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</si>
  <si>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</si>
  <si>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</si>
  <si>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</si>
  <si>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</si>
  <si>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</si>
  <si>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</si>
  <si>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</si>
  <si>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</si>
  <si>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</si>
  <si>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</si>
  <si>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</si>
  <si>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</si>
  <si>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</si>
  <si>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</si>
  <si>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</si>
  <si>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</si>
  <si>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</si>
  <si>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</si>
  <si>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</si>
  <si>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</si>
  <si>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</si>
  <si>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</si>
  <si>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</si>
  <si>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</si>
  <si>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</si>
  <si>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</si>
  <si>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</si>
  <si>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</si>
  <si>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</si>
  <si>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</si>
  <si>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</si>
  <si>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</si>
  <si>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</si>
  <si>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</si>
  <si>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</si>
  <si>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</si>
  <si>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</si>
  <si>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</si>
  <si>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</si>
  <si>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</si>
  <si>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</si>
  <si>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معدل الأسعار في تموز 2019 (ل.ل.)</t>
  </si>
  <si>
    <t>معدل أسعار  السوبرماركات في 13-07-2020 (ل.ل.)</t>
  </si>
  <si>
    <t>معدل أسعار المحلات والملاحم في 13-07-2020 (ل.ل.)</t>
  </si>
  <si>
    <t>المعدل العام للأسعار في 13-07-2020  (ل.ل.)</t>
  </si>
  <si>
    <t xml:space="preserve"> التاريخ 20 تموز 2020</t>
  </si>
  <si>
    <t>معدل أسعار  السوبرماركات في 20-07-2020 (ل.ل.)</t>
  </si>
  <si>
    <t>معدل أسعار المحلات والملاحم في 20-07-2020 (ل.ل.)</t>
  </si>
  <si>
    <t>المعدل العام للأسعار في 20-07-2020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</si>
</sst>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E30" sqref="E3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218</v>
      </c>
      <c r="F12" s="165" t="s">
        <v>223</v>
      </c>
      <c r="G12" s="165" t="s">
        <v>197</v>
      </c>
      <c r="H12" s="165" t="s">
        <v>219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1139.5300000000002</v>
      </c>
      <c r="F15" s="43">
        <v>2062.8000000000002</v>
      </c>
      <c r="G15" s="45">
        <f t="shared" ref="G15:G30" si="0">(F15-E15)/E15</f>
        <v>0.81022000298368613</v>
      </c>
      <c r="H15" s="43">
        <v>2907.8</v>
      </c>
      <c r="I15" s="45">
        <f>(F15-H15)/H15</f>
        <v>-0.29059770273058666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1107.6888888888889</v>
      </c>
      <c r="F16" s="47">
        <v>1428.8</v>
      </c>
      <c r="G16" s="48">
        <f t="shared" si="0"/>
        <v>0.28989287003972231</v>
      </c>
      <c r="H16" s="47">
        <v>1494.8</v>
      </c>
      <c r="I16" s="44">
        <f t="shared" ref="I16:I30" si="1">(F16-H16)/H16</f>
        <v>-4.4153063955044154E-2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1090.3200000000002</v>
      </c>
      <c r="F17" s="47">
        <v>1457</v>
      </c>
      <c r="G17" s="48">
        <f t="shared" si="0"/>
        <v>0.33630493799985306</v>
      </c>
      <c r="H17" s="47">
        <v>1726.4444444444443</v>
      </c>
      <c r="I17" s="44">
        <f>(F17-H17)/H17</f>
        <v>-0.15606899214828157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684.50009999999997</v>
      </c>
      <c r="F18" s="47">
        <v>629.79999999999995</v>
      </c>
      <c r="G18" s="48">
        <f t="shared" si="0"/>
        <v>-7.9912479194670719E-2</v>
      </c>
      <c r="H18" s="47">
        <v>735</v>
      </c>
      <c r="I18" s="44">
        <f t="shared" si="1"/>
        <v>-0.14312925170068033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2175.4799333333331</v>
      </c>
      <c r="F19" s="47">
        <v>2538.6666666666665</v>
      </c>
      <c r="G19" s="48">
        <f>(F19-E19)/E19</f>
        <v>0.16694556808752001</v>
      </c>
      <c r="H19" s="47">
        <v>2969.8</v>
      </c>
      <c r="I19" s="44">
        <f>(F19-H19)/H19</f>
        <v>-0.14517251442296911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1151.73</v>
      </c>
      <c r="F20" s="47">
        <v>1914</v>
      </c>
      <c r="G20" s="48">
        <f t="shared" si="0"/>
        <v>0.66184782891823601</v>
      </c>
      <c r="H20" s="47">
        <v>1858.8</v>
      </c>
      <c r="I20" s="44">
        <f t="shared" si="1"/>
        <v>2.9696578437701768E-2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1382.9599999999998</v>
      </c>
      <c r="F21" s="47">
        <v>1700</v>
      </c>
      <c r="G21" s="48">
        <f t="shared" si="0"/>
        <v>0.22924741134956922</v>
      </c>
      <c r="H21" s="47">
        <v>1815</v>
      </c>
      <c r="I21" s="44">
        <f t="shared" si="1"/>
        <v>-6.3360881542699726E-2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370.07989999999995</v>
      </c>
      <c r="F22" s="47">
        <v>451.8</v>
      </c>
      <c r="G22" s="48">
        <f t="shared" si="0"/>
        <v>0.22081745050190532</v>
      </c>
      <c r="H22" s="47">
        <v>429.3</v>
      </c>
      <c r="I22" s="44">
        <f t="shared" si="1"/>
        <v>5.2410901467505239E-2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493.931625</v>
      </c>
      <c r="F23" s="47">
        <v>487.3</v>
      </c>
      <c r="G23" s="48">
        <f t="shared" si="0"/>
        <v>-1.3426200438167906E-2</v>
      </c>
      <c r="H23" s="47">
        <v>504.8</v>
      </c>
      <c r="I23" s="44">
        <f t="shared" si="1"/>
        <v>-3.4667194928684628E-2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475.71489999999994</v>
      </c>
      <c r="F24" s="47">
        <v>497.3</v>
      </c>
      <c r="G24" s="48">
        <f t="shared" si="0"/>
        <v>4.5374025493000264E-2</v>
      </c>
      <c r="H24" s="47">
        <v>442.3</v>
      </c>
      <c r="I24" s="44">
        <f t="shared" si="1"/>
        <v>0.12434998869545558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511.38330000000002</v>
      </c>
      <c r="F25" s="47">
        <v>502.3</v>
      </c>
      <c r="G25" s="48">
        <f t="shared" si="0"/>
        <v>-1.7762214761412834E-2</v>
      </c>
      <c r="H25" s="47">
        <v>502.3</v>
      </c>
      <c r="I25" s="44">
        <f t="shared" si="1"/>
        <v>0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1181.8534</v>
      </c>
      <c r="F26" s="47">
        <v>1558.8</v>
      </c>
      <c r="G26" s="48">
        <f t="shared" si="0"/>
        <v>0.31894531081435312</v>
      </c>
      <c r="H26" s="47">
        <v>1488.8</v>
      </c>
      <c r="I26" s="44">
        <f t="shared" si="1"/>
        <v>4.7017732401934444E-2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505.22989999999999</v>
      </c>
      <c r="F27" s="47">
        <v>517.29999999999995</v>
      </c>
      <c r="G27" s="48">
        <f t="shared" si="0"/>
        <v>2.3890312113356647E-2</v>
      </c>
      <c r="H27" s="47">
        <v>449.8</v>
      </c>
      <c r="I27" s="44">
        <f t="shared" si="1"/>
        <v>0.15006669630947075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938.45</v>
      </c>
      <c r="F28" s="47">
        <v>1196.3</v>
      </c>
      <c r="G28" s="48">
        <f t="shared" si="0"/>
        <v>0.27476157493739667</v>
      </c>
      <c r="H28" s="47">
        <v>1091.3</v>
      </c>
      <c r="I28" s="44">
        <f t="shared" si="1"/>
        <v>9.6215522771007062E-2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1396.1888888888889</v>
      </c>
      <c r="F29" s="47">
        <v>3033.2666666666669</v>
      </c>
      <c r="G29" s="48">
        <f t="shared" si="0"/>
        <v>1.1725331656811799</v>
      </c>
      <c r="H29" s="47">
        <v>3212.5</v>
      </c>
      <c r="I29" s="44">
        <f t="shared" si="1"/>
        <v>-5.5792477302204865E-2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1041.0766000000001</v>
      </c>
      <c r="F30" s="50">
        <v>1582.8</v>
      </c>
      <c r="G30" s="51">
        <f t="shared" si="0"/>
        <v>0.52034922310231524</v>
      </c>
      <c r="H30" s="50">
        <v>1839.8</v>
      </c>
      <c r="I30" s="56">
        <f t="shared" si="1"/>
        <v>-0.13968909664093923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2233.2535714285714</v>
      </c>
      <c r="F32" s="43">
        <v>4590</v>
      </c>
      <c r="G32" s="45">
        <f>(F32-E32)/E32</f>
        <v>1.0552972840714461</v>
      </c>
      <c r="H32" s="43">
        <v>4690</v>
      </c>
      <c r="I32" s="44">
        <f>(F32-H32)/H32</f>
        <v>-2.1321961620469083E-2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2253.1233333333334</v>
      </c>
      <c r="F33" s="47">
        <v>4743.75</v>
      </c>
      <c r="G33" s="48">
        <f>(F33-E33)/E33</f>
        <v>1.105410711353277</v>
      </c>
      <c r="H33" s="47">
        <v>4368.5</v>
      </c>
      <c r="I33" s="44">
        <f>(F33-H33)/H33</f>
        <v>8.5899050017168369E-2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1810.5616666666665</v>
      </c>
      <c r="F34" s="47">
        <v>4246.666666666667</v>
      </c>
      <c r="G34" s="48">
        <f>(F34-E34)/E34</f>
        <v>1.3454968393785727</v>
      </c>
      <c r="H34" s="47">
        <v>4533</v>
      </c>
      <c r="I34" s="44">
        <f>(F34-H34)/H34</f>
        <v>-6.3166409294801024E-2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1451.9333333333334</v>
      </c>
      <c r="F35" s="47">
        <v>4362</v>
      </c>
      <c r="G35" s="48">
        <f>(F35-E35)/E35</f>
        <v>2.004270168510951</v>
      </c>
      <c r="H35" s="47">
        <v>3599.7142857142858</v>
      </c>
      <c r="I35" s="44">
        <f>(F35-H35)/H35</f>
        <v>0.21176283832050161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1391.4831999999999</v>
      </c>
      <c r="F36" s="50">
        <v>4443.1111111111113</v>
      </c>
      <c r="G36" s="51">
        <f>(F36-E36)/E36</f>
        <v>2.1930756412374306</v>
      </c>
      <c r="H36" s="50">
        <v>4019</v>
      </c>
      <c r="I36" s="56">
        <f>(F36-H36)/H36</f>
        <v>0.10552652677559375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26433.264444444445</v>
      </c>
      <c r="F38" s="43">
        <v>81609.777777777781</v>
      </c>
      <c r="G38" s="45">
        <f t="shared" ref="G38:G43" si="2">(F38-E38)/E38</f>
        <v>2.0873892987867393</v>
      </c>
      <c r="H38" s="43">
        <v>79443.111111111109</v>
      </c>
      <c r="I38" s="44">
        <f t="shared" ref="I38:I43" si="3">(F38-H38)/H38</f>
        <v>2.7273185004503632E-2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15471.404511111112</v>
      </c>
      <c r="F39" s="57">
        <v>39986</v>
      </c>
      <c r="G39" s="48">
        <f t="shared" si="2"/>
        <v>1.5845100211350056</v>
      </c>
      <c r="H39" s="57">
        <v>51998.5</v>
      </c>
      <c r="I39" s="44">
        <f>(F39-H39)/H39</f>
        <v>-0.2310162793157495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10909.5</v>
      </c>
      <c r="F40" s="57">
        <v>28885</v>
      </c>
      <c r="G40" s="48">
        <f t="shared" si="2"/>
        <v>1.6476923782024842</v>
      </c>
      <c r="H40" s="57">
        <v>37989.75</v>
      </c>
      <c r="I40" s="44">
        <f t="shared" si="3"/>
        <v>-0.2396633302403938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5823.713333333334</v>
      </c>
      <c r="F41" s="47">
        <v>6900</v>
      </c>
      <c r="G41" s="48">
        <f t="shared" si="2"/>
        <v>0.18481106556297971</v>
      </c>
      <c r="H41" s="47">
        <v>6900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19000</v>
      </c>
      <c r="G42" s="48">
        <f t="shared" si="2"/>
        <v>0.90457097032878908</v>
      </c>
      <c r="H42" s="47">
        <v>19000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12540.666666666666</v>
      </c>
      <c r="F43" s="50">
        <v>22875</v>
      </c>
      <c r="G43" s="51">
        <f t="shared" si="2"/>
        <v>0.82406570623571318</v>
      </c>
      <c r="H43" s="50">
        <v>22475</v>
      </c>
      <c r="I43" s="59">
        <f t="shared" si="3"/>
        <v>1.7797552836484983E-2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5943.6666666666661</v>
      </c>
      <c r="F45" s="43">
        <v>15548</v>
      </c>
      <c r="G45" s="45">
        <f t="shared" ref="G45:G50" si="4">(F45-E45)/E45</f>
        <v>1.6158936683304361</v>
      </c>
      <c r="H45" s="43">
        <v>15046.5</v>
      </c>
      <c r="I45" s="44">
        <f t="shared" ref="I45:I50" si="5">(F45-H45)/H45</f>
        <v>3.3330010301398996E-2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6033.1111111111113</v>
      </c>
      <c r="F46" s="47">
        <v>9030</v>
      </c>
      <c r="G46" s="48">
        <f t="shared" si="4"/>
        <v>0.49674021142583513</v>
      </c>
      <c r="H46" s="47">
        <v>8843.75</v>
      </c>
      <c r="I46" s="87">
        <f t="shared" si="5"/>
        <v>2.1060070671378092E-2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19041.5</v>
      </c>
      <c r="F47" s="47">
        <v>28953.285714285714</v>
      </c>
      <c r="G47" s="48">
        <f t="shared" si="4"/>
        <v>0.52053597218106318</v>
      </c>
      <c r="H47" s="47">
        <v>28974.666666666668</v>
      </c>
      <c r="I47" s="87">
        <f t="shared" si="5"/>
        <v>-7.379188387886238E-4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19259.017500000002</v>
      </c>
      <c r="F48" s="47">
        <v>62093</v>
      </c>
      <c r="G48" s="48">
        <f t="shared" si="4"/>
        <v>2.2241000871409975</v>
      </c>
      <c r="H48" s="47">
        <v>62793</v>
      </c>
      <c r="I48" s="87">
        <f t="shared" si="5"/>
        <v>-1.1147739397703567E-2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2261.2666666666669</v>
      </c>
      <c r="F49" s="47">
        <v>4273.6000000000004</v>
      </c>
      <c r="G49" s="48">
        <f t="shared" si="4"/>
        <v>0.8899142073763967</v>
      </c>
      <c r="H49" s="47">
        <v>4273.6000000000004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27853</v>
      </c>
      <c r="F50" s="50">
        <v>53699.714285714283</v>
      </c>
      <c r="G50" s="56">
        <f t="shared" si="4"/>
        <v>0.92796877484343809</v>
      </c>
      <c r="H50" s="50">
        <v>53699.714285714283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7235</v>
      </c>
      <c r="G52" s="45">
        <f t="shared" ref="G52:G60" si="6">(F52-E52)/E52</f>
        <v>0.92933333333333334</v>
      </c>
      <c r="H52" s="66">
        <v>7235</v>
      </c>
      <c r="I52" s="124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3559.15</v>
      </c>
      <c r="F53" s="70">
        <v>18031.142857142859</v>
      </c>
      <c r="G53" s="48">
        <f t="shared" si="6"/>
        <v>4.0661373803135179</v>
      </c>
      <c r="H53" s="70">
        <v>18031.142857142859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2902.4</v>
      </c>
      <c r="F54" s="70">
        <v>8455</v>
      </c>
      <c r="G54" s="48">
        <f t="shared" si="6"/>
        <v>1.9131063947078282</v>
      </c>
      <c r="H54" s="70">
        <v>7454</v>
      </c>
      <c r="I54" s="87">
        <f t="shared" si="7"/>
        <v>0.13429031392540919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4710</v>
      </c>
      <c r="F55" s="70">
        <v>7055</v>
      </c>
      <c r="G55" s="48">
        <f t="shared" si="6"/>
        <v>0.49787685774946921</v>
      </c>
      <c r="H55" s="70">
        <v>7055</v>
      </c>
      <c r="I55" s="87">
        <f t="shared" si="7"/>
        <v>0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2028.7333333333331</v>
      </c>
      <c r="F56" s="104">
        <v>4852.1428571428569</v>
      </c>
      <c r="G56" s="55">
        <f t="shared" si="6"/>
        <v>1.3917105207565594</v>
      </c>
      <c r="H56" s="104">
        <v>5162.5</v>
      </c>
      <c r="I56" s="88">
        <f t="shared" si="7"/>
        <v>-6.011760636457978E-2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4410.9972222222223</v>
      </c>
      <c r="F57" s="50">
        <v>14805.375</v>
      </c>
      <c r="G57" s="51">
        <f t="shared" si="6"/>
        <v>2.356468901275159</v>
      </c>
      <c r="H57" s="50">
        <v>13886.625</v>
      </c>
      <c r="I57" s="125">
        <f t="shared" si="7"/>
        <v>6.6160784207825882E-2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4460.5249999999996</v>
      </c>
      <c r="F58" s="68">
        <v>11809.285714285714</v>
      </c>
      <c r="G58" s="44">
        <f t="shared" si="6"/>
        <v>1.6475102626452525</v>
      </c>
      <c r="H58" s="68">
        <v>11809.285714285714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4820.5</v>
      </c>
      <c r="F59" s="70">
        <v>16900.714285714286</v>
      </c>
      <c r="G59" s="48">
        <f t="shared" si="6"/>
        <v>2.5060085646124439</v>
      </c>
      <c r="H59" s="70">
        <v>15950.625</v>
      </c>
      <c r="I59" s="44">
        <f t="shared" si="7"/>
        <v>5.956439234915787E-2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21488.75</v>
      </c>
      <c r="F60" s="73">
        <v>60330</v>
      </c>
      <c r="G60" s="51">
        <f t="shared" si="6"/>
        <v>1.8075155604676867</v>
      </c>
      <c r="H60" s="73">
        <v>58203.333333333336</v>
      </c>
      <c r="I60" s="51">
        <f t="shared" si="7"/>
        <v>3.6538571674016335E-2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6405.5</v>
      </c>
      <c r="F62" s="54">
        <v>21523.75</v>
      </c>
      <c r="G62" s="45">
        <f t="shared" ref="G62:G67" si="8">(F62-E62)/E62</f>
        <v>2.3601982671141988</v>
      </c>
      <c r="H62" s="54">
        <v>29333.5</v>
      </c>
      <c r="I62" s="44">
        <f t="shared" ref="I62:I67" si="9">(F62-H62)/H62</f>
        <v>-0.26623996454565602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46526.857142857145</v>
      </c>
      <c r="F63" s="46">
        <v>84533.28571428571</v>
      </c>
      <c r="G63" s="48">
        <f t="shared" si="8"/>
        <v>0.81687074746383026</v>
      </c>
      <c r="H63" s="46">
        <v>80813.28571428571</v>
      </c>
      <c r="I63" s="44">
        <f t="shared" si="9"/>
        <v>4.6032035043742807E-2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10619.842857142858</v>
      </c>
      <c r="F64" s="46">
        <v>36732.857142857145</v>
      </c>
      <c r="G64" s="48">
        <f t="shared" si="8"/>
        <v>2.4588889531591129</v>
      </c>
      <c r="H64" s="46">
        <v>39732.571428571428</v>
      </c>
      <c r="I64" s="87">
        <f t="shared" si="9"/>
        <v>-7.5497612610021206E-2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7518.6</v>
      </c>
      <c r="F65" s="46">
        <v>19483.75</v>
      </c>
      <c r="G65" s="48">
        <f t="shared" si="8"/>
        <v>1.5914066448540951</v>
      </c>
      <c r="H65" s="46">
        <v>18071.25</v>
      </c>
      <c r="I65" s="87">
        <f t="shared" si="9"/>
        <v>7.8162827695925849E-2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3726.46</v>
      </c>
      <c r="F66" s="46">
        <v>11118</v>
      </c>
      <c r="G66" s="48">
        <f t="shared" si="8"/>
        <v>1.9835286035540431</v>
      </c>
      <c r="H66" s="46">
        <v>10988</v>
      </c>
      <c r="I66" s="87">
        <f t="shared" si="9"/>
        <v>1.1831088460138332E-2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3003.6</v>
      </c>
      <c r="F67" s="58">
        <v>9627</v>
      </c>
      <c r="G67" s="51">
        <f t="shared" si="8"/>
        <v>2.205153815421494</v>
      </c>
      <c r="H67" s="58">
        <v>9848.75</v>
      </c>
      <c r="I67" s="88">
        <f t="shared" si="9"/>
        <v>-2.2515547658332274E-2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3863.6444444444446</v>
      </c>
      <c r="F69" s="43">
        <v>11759.666666666666</v>
      </c>
      <c r="G69" s="45">
        <f>(F69-E69)/E69</f>
        <v>2.0436720655224772</v>
      </c>
      <c r="H69" s="43">
        <v>11237.166666666666</v>
      </c>
      <c r="I69" s="44">
        <f>(F69-H69)/H69</f>
        <v>4.6497486021090731E-2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2778.75</v>
      </c>
      <c r="F70" s="47">
        <v>7983.5714285714284</v>
      </c>
      <c r="G70" s="48">
        <f>(F70-E70)/E70</f>
        <v>1.8730801362380309</v>
      </c>
      <c r="H70" s="47">
        <v>7983.5714285714284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1324</v>
      </c>
      <c r="F71" s="47">
        <v>2463.75</v>
      </c>
      <c r="G71" s="48">
        <f>(F71-E71)/E71</f>
        <v>0.86083836858006046</v>
      </c>
      <c r="H71" s="47">
        <v>2301</v>
      </c>
      <c r="I71" s="44">
        <f>(F71-H71)/H71</f>
        <v>7.0730117340286836E-2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2250.8333333333335</v>
      </c>
      <c r="F72" s="47">
        <v>7597.8571428571431</v>
      </c>
      <c r="G72" s="48">
        <f>(F72-E72)/E72</f>
        <v>2.3755751837943615</v>
      </c>
      <c r="H72" s="47">
        <v>6697.8571428571431</v>
      </c>
      <c r="I72" s="44">
        <f>(F72-H72)/H72</f>
        <v>0.13437133411538871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1554.2</v>
      </c>
      <c r="F73" s="50">
        <v>4643.125</v>
      </c>
      <c r="G73" s="48">
        <f>(F73-E73)/E73</f>
        <v>1.9874694376528117</v>
      </c>
      <c r="H73" s="50">
        <v>4749.375</v>
      </c>
      <c r="I73" s="59">
        <f>(F73-H73)/H73</f>
        <v>-2.2371364653243849E-2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4204.166666666667</v>
      </c>
      <c r="G75" s="44">
        <f t="shared" ref="G75:G81" si="10">(F75-E75)/E75</f>
        <v>1.8828571428571435</v>
      </c>
      <c r="H75" s="43">
        <v>3966.6666666666665</v>
      </c>
      <c r="I75" s="45">
        <f t="shared" ref="I75:I81" si="11">(F75-H75)/H75</f>
        <v>5.9873949579832053E-2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1182</v>
      </c>
      <c r="F76" s="32">
        <v>2700</v>
      </c>
      <c r="G76" s="48">
        <f t="shared" si="10"/>
        <v>1.2842639593908629</v>
      </c>
      <c r="H76" s="32">
        <v>2858.3333333333335</v>
      </c>
      <c r="I76" s="44">
        <f t="shared" si="11"/>
        <v>-5.5393586005830955E-2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918.94047619047637</v>
      </c>
      <c r="F77" s="47">
        <v>2023.3333333333333</v>
      </c>
      <c r="G77" s="48">
        <f t="shared" si="10"/>
        <v>1.2018110919666796</v>
      </c>
      <c r="H77" s="47">
        <v>2023.3333333333333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1509.0844444444442</v>
      </c>
      <c r="F78" s="47">
        <v>5405</v>
      </c>
      <c r="G78" s="48">
        <f t="shared" si="10"/>
        <v>2.5816418490681627</v>
      </c>
      <c r="H78" s="47">
        <v>5327.2222222222226</v>
      </c>
      <c r="I78" s="44">
        <f t="shared" si="11"/>
        <v>1.4600062571696659E-2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1919.9</v>
      </c>
      <c r="F79" s="61">
        <v>7921.1111111111113</v>
      </c>
      <c r="G79" s="48">
        <f t="shared" si="10"/>
        <v>3.1257935887864532</v>
      </c>
      <c r="H79" s="61">
        <v>7351.1111111111113</v>
      </c>
      <c r="I79" s="44">
        <f t="shared" si="11"/>
        <v>7.7539298669891177E-2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9999</v>
      </c>
      <c r="G80" s="48">
        <f t="shared" si="10"/>
        <v>0.1235673084126151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3887.3</v>
      </c>
      <c r="F81" s="50">
        <v>9731.6666666666661</v>
      </c>
      <c r="G81" s="51">
        <f t="shared" si="10"/>
        <v>1.5034514101475742</v>
      </c>
      <c r="H81" s="50">
        <v>9731.6666666666661</v>
      </c>
      <c r="I81" s="56">
        <f t="shared" si="11"/>
        <v>0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218</v>
      </c>
      <c r="F12" s="173" t="s">
        <v>224</v>
      </c>
      <c r="G12" s="165" t="s">
        <v>197</v>
      </c>
      <c r="H12" s="173" t="s">
        <v>220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1139.5300000000002</v>
      </c>
      <c r="F15" s="83">
        <v>2099.8000000000002</v>
      </c>
      <c r="G15" s="44">
        <f>(F15-E15)/E15</f>
        <v>0.84268952989390344</v>
      </c>
      <c r="H15" s="83">
        <v>3099.8666666666663</v>
      </c>
      <c r="I15" s="126">
        <f>(F15-H15)/H15</f>
        <v>-0.32261602649576315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1107.6888888888889</v>
      </c>
      <c r="F16" s="83">
        <v>1424.8</v>
      </c>
      <c r="G16" s="48">
        <f t="shared" ref="G16:G39" si="0">(F16-E16)/E16</f>
        <v>0.28628174778317217</v>
      </c>
      <c r="H16" s="83">
        <v>1659.9333333333336</v>
      </c>
      <c r="I16" s="48">
        <f>(F16-H16)/H16</f>
        <v>-0.14165227519177495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1090.3200000000002</v>
      </c>
      <c r="F17" s="83">
        <v>1800</v>
      </c>
      <c r="G17" s="48">
        <f t="shared" si="0"/>
        <v>0.65089148139995567</v>
      </c>
      <c r="H17" s="83">
        <v>1741.4666666666665</v>
      </c>
      <c r="I17" s="48">
        <f t="shared" ref="I17:I29" si="1">(F17-H17)/H17</f>
        <v>3.361151519791758E-2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684.50009999999997</v>
      </c>
      <c r="F18" s="83">
        <v>831</v>
      </c>
      <c r="G18" s="48">
        <f t="shared" si="0"/>
        <v>0.21402465828712083</v>
      </c>
      <c r="H18" s="83">
        <v>903.26666666666677</v>
      </c>
      <c r="I18" s="48">
        <f t="shared" si="1"/>
        <v>-8.0005904494796762E-2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2175.4799333333331</v>
      </c>
      <c r="F19" s="83">
        <v>2399.8000000000002</v>
      </c>
      <c r="G19" s="48">
        <f t="shared" si="0"/>
        <v>0.10311291004323696</v>
      </c>
      <c r="H19" s="83">
        <v>2841.666666666667</v>
      </c>
      <c r="I19" s="48">
        <f t="shared" si="1"/>
        <v>-0.15549560117302055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1151.73</v>
      </c>
      <c r="F20" s="83">
        <v>1733.2</v>
      </c>
      <c r="G20" s="48">
        <f t="shared" si="0"/>
        <v>0.50486659199638806</v>
      </c>
      <c r="H20" s="83">
        <v>1633.1333333333334</v>
      </c>
      <c r="I20" s="48">
        <f t="shared" si="1"/>
        <v>6.1272808915377355E-2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1382.9599999999998</v>
      </c>
      <c r="F21" s="83">
        <v>1558.2</v>
      </c>
      <c r="G21" s="48">
        <f t="shared" si="0"/>
        <v>0.12671371550876401</v>
      </c>
      <c r="H21" s="83">
        <v>1624.8666666666666</v>
      </c>
      <c r="I21" s="48">
        <f t="shared" si="1"/>
        <v>-4.1029007508308284E-2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370.07989999999995</v>
      </c>
      <c r="F22" s="83">
        <v>423.2</v>
      </c>
      <c r="G22" s="48">
        <f t="shared" si="0"/>
        <v>0.14353684163879218</v>
      </c>
      <c r="H22" s="83">
        <v>428.33333333333337</v>
      </c>
      <c r="I22" s="48">
        <f t="shared" si="1"/>
        <v>-1.1984435797665484E-2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493.931625</v>
      </c>
      <c r="F23" s="83">
        <v>500</v>
      </c>
      <c r="G23" s="48">
        <f t="shared" si="0"/>
        <v>1.2285860416408856E-2</v>
      </c>
      <c r="H23" s="83">
        <v>456.25</v>
      </c>
      <c r="I23" s="48">
        <f t="shared" si="1"/>
        <v>9.5890410958904104E-2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475.71489999999994</v>
      </c>
      <c r="F24" s="83">
        <v>500</v>
      </c>
      <c r="G24" s="48">
        <f t="shared" si="0"/>
        <v>5.104969383973481E-2</v>
      </c>
      <c r="H24" s="83">
        <v>418.33333333333337</v>
      </c>
      <c r="I24" s="48">
        <f t="shared" si="1"/>
        <v>0.19521912350597598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511.38330000000002</v>
      </c>
      <c r="F25" s="83">
        <v>500</v>
      </c>
      <c r="G25" s="48">
        <f t="shared" si="0"/>
        <v>-2.2259819591292911E-2</v>
      </c>
      <c r="H25" s="83">
        <v>465</v>
      </c>
      <c r="I25" s="48">
        <f t="shared" si="1"/>
        <v>7.5268817204301078E-2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1181.8534</v>
      </c>
      <c r="F26" s="83">
        <v>1391.6</v>
      </c>
      <c r="G26" s="48">
        <f t="shared" si="0"/>
        <v>0.17747260362410427</v>
      </c>
      <c r="H26" s="83">
        <v>1424.9333333333334</v>
      </c>
      <c r="I26" s="48">
        <f t="shared" si="1"/>
        <v>-2.3392907270515684E-2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505.22989999999999</v>
      </c>
      <c r="F27" s="83">
        <v>500</v>
      </c>
      <c r="G27" s="48">
        <f t="shared" si="0"/>
        <v>-1.035152511757516E-2</v>
      </c>
      <c r="H27" s="83">
        <v>456.53333333333342</v>
      </c>
      <c r="I27" s="48">
        <f t="shared" si="1"/>
        <v>9.5210280373831571E-2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938.45</v>
      </c>
      <c r="F28" s="83">
        <v>1583.25</v>
      </c>
      <c r="G28" s="48">
        <f t="shared" si="0"/>
        <v>0.68709041504608659</v>
      </c>
      <c r="H28" s="83">
        <v>1593.75</v>
      </c>
      <c r="I28" s="48">
        <f t="shared" si="1"/>
        <v>-6.5882352941176473E-3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1396.1888888888889</v>
      </c>
      <c r="F29" s="83">
        <v>2500</v>
      </c>
      <c r="G29" s="48">
        <f t="shared" si="0"/>
        <v>0.790588665971653</v>
      </c>
      <c r="H29" s="83">
        <v>2241.6</v>
      </c>
      <c r="I29" s="48">
        <f t="shared" si="1"/>
        <v>0.11527480371163459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1041.0766000000001</v>
      </c>
      <c r="F30" s="94">
        <v>1683.2</v>
      </c>
      <c r="G30" s="51">
        <f t="shared" si="0"/>
        <v>0.61678785211385967</v>
      </c>
      <c r="H30" s="94">
        <v>1833.2</v>
      </c>
      <c r="I30" s="51">
        <f>(F30-H30)/H30</f>
        <v>-8.1824132664193763E-2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2233.2535714285714</v>
      </c>
      <c r="F32" s="83">
        <v>4333.333333333333</v>
      </c>
      <c r="G32" s="44">
        <f t="shared" si="0"/>
        <v>0.94036780631291195</v>
      </c>
      <c r="H32" s="83">
        <v>4250</v>
      </c>
      <c r="I32" s="45">
        <f>(F32-H32)/H32</f>
        <v>1.9607843137254832E-2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2253.1233333333334</v>
      </c>
      <c r="F33" s="83">
        <v>3479</v>
      </c>
      <c r="G33" s="48">
        <f t="shared" si="0"/>
        <v>0.54407881207864039</v>
      </c>
      <c r="H33" s="83">
        <v>3937.5</v>
      </c>
      <c r="I33" s="48">
        <f>(F33-H33)/H33</f>
        <v>-0.11644444444444445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1810.5616666666665</v>
      </c>
      <c r="F34" s="83">
        <v>5020.75</v>
      </c>
      <c r="G34" s="48">
        <f>(F34-E34)/E34</f>
        <v>1.7730345187543095</v>
      </c>
      <c r="H34" s="83">
        <v>4770.75</v>
      </c>
      <c r="I34" s="48">
        <f>(F34-H34)/H34</f>
        <v>5.2402662055232405E-2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1451.9333333333334</v>
      </c>
      <c r="F35" s="83">
        <v>2972</v>
      </c>
      <c r="G35" s="48">
        <f t="shared" si="0"/>
        <v>1.0469259378300197</v>
      </c>
      <c r="H35" s="83">
        <v>2805.3333333333335</v>
      </c>
      <c r="I35" s="48">
        <f>(F35-H35)/H35</f>
        <v>5.9410646387832645E-2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1391.4831999999999</v>
      </c>
      <c r="F36" s="83">
        <v>4183.2</v>
      </c>
      <c r="G36" s="55">
        <f t="shared" si="0"/>
        <v>2.0062885416079768</v>
      </c>
      <c r="H36" s="83">
        <v>3708.2</v>
      </c>
      <c r="I36" s="48">
        <f>(F36-H36)/H36</f>
        <v>0.12809449328515182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26433.264444444445</v>
      </c>
      <c r="F38" s="84">
        <v>74100</v>
      </c>
      <c r="G38" s="45">
        <f t="shared" si="0"/>
        <v>1.8032859942720321</v>
      </c>
      <c r="H38" s="84">
        <v>75999.8</v>
      </c>
      <c r="I38" s="45">
        <f>(F38-H38)/H38</f>
        <v>-2.4997434203774257E-2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15471.404511111112</v>
      </c>
      <c r="F39" s="85">
        <v>46666.6</v>
      </c>
      <c r="G39" s="51">
        <f t="shared" si="0"/>
        <v>2.0163130933901576</v>
      </c>
      <c r="H39" s="85">
        <v>51500</v>
      </c>
      <c r="I39" s="51">
        <f>(F39-H39)/H39</f>
        <v>-9.3852427184466042E-2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21" zoomScaleNormal="100" workbookViewId="0">
      <selection activeCell="G7" sqref="G7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223</v>
      </c>
      <c r="E12" s="173" t="s">
        <v>224</v>
      </c>
      <c r="F12" s="180" t="s">
        <v>186</v>
      </c>
      <c r="G12" s="165" t="s">
        <v>218</v>
      </c>
      <c r="H12" s="182" t="s">
        <v>225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2062.8000000000002</v>
      </c>
      <c r="E15" s="83">
        <v>2099.8000000000002</v>
      </c>
      <c r="F15" s="67">
        <f t="shared" ref="F15:F30" si="0">D15-E15</f>
        <v>-37</v>
      </c>
      <c r="G15" s="42">
        <v>1139.5300000000002</v>
      </c>
      <c r="H15" s="66">
        <f>AVERAGE(D15:E15)</f>
        <v>2081.3000000000002</v>
      </c>
      <c r="I15" s="69">
        <f>(H15-G15)/G15</f>
        <v>0.82645476643879479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1428.8</v>
      </c>
      <c r="E16" s="83">
        <v>1424.8</v>
      </c>
      <c r="F16" s="71">
        <f t="shared" si="0"/>
        <v>4</v>
      </c>
      <c r="G16" s="46">
        <v>1107.6888888888889</v>
      </c>
      <c r="H16" s="68">
        <f t="shared" ref="H16:H30" si="1">AVERAGE(D16:E16)</f>
        <v>1426.8</v>
      </c>
      <c r="I16" s="72">
        <f t="shared" ref="I16:I39" si="2">(H16-G16)/G16</f>
        <v>0.28808730891144724</v>
      </c>
    </row>
    <row r="17" spans="1:9" ht="16.5" x14ac:dyDescent="0.3">
      <c r="A17" s="37"/>
      <c r="B17" s="34" t="s">
        <v>6</v>
      </c>
      <c r="C17" s="15" t="s">
        <v>165</v>
      </c>
      <c r="D17" s="47">
        <v>1457</v>
      </c>
      <c r="E17" s="83">
        <v>1800</v>
      </c>
      <c r="F17" s="71">
        <f t="shared" si="0"/>
        <v>-343</v>
      </c>
      <c r="G17" s="46">
        <v>1090.3200000000002</v>
      </c>
      <c r="H17" s="68">
        <f t="shared" si="1"/>
        <v>1628.5</v>
      </c>
      <c r="I17" s="72">
        <f t="shared" si="2"/>
        <v>0.49359820969990437</v>
      </c>
    </row>
    <row r="18" spans="1:9" ht="16.5" x14ac:dyDescent="0.3">
      <c r="A18" s="37"/>
      <c r="B18" s="34" t="s">
        <v>7</v>
      </c>
      <c r="C18" s="15" t="s">
        <v>166</v>
      </c>
      <c r="D18" s="47">
        <v>629.79999999999995</v>
      </c>
      <c r="E18" s="83">
        <v>831</v>
      </c>
      <c r="F18" s="71">
        <f t="shared" si="0"/>
        <v>-201.20000000000005</v>
      </c>
      <c r="G18" s="46">
        <v>684.50009999999997</v>
      </c>
      <c r="H18" s="68">
        <f t="shared" si="1"/>
        <v>730.4</v>
      </c>
      <c r="I18" s="72">
        <f t="shared" si="2"/>
        <v>6.7056089546225051E-2</v>
      </c>
    </row>
    <row r="19" spans="1:9" ht="16.5" x14ac:dyDescent="0.3">
      <c r="A19" s="37"/>
      <c r="B19" s="34" t="s">
        <v>8</v>
      </c>
      <c r="C19" s="15" t="s">
        <v>167</v>
      </c>
      <c r="D19" s="47">
        <v>2538.6666666666665</v>
      </c>
      <c r="E19" s="83">
        <v>2399.8000000000002</v>
      </c>
      <c r="F19" s="71">
        <f t="shared" si="0"/>
        <v>138.86666666666633</v>
      </c>
      <c r="G19" s="46">
        <v>2175.4799333333331</v>
      </c>
      <c r="H19" s="68">
        <f t="shared" si="1"/>
        <v>2469.2333333333336</v>
      </c>
      <c r="I19" s="72">
        <f t="shared" si="2"/>
        <v>0.13502923906537859</v>
      </c>
    </row>
    <row r="20" spans="1:9" ht="16.5" x14ac:dyDescent="0.3">
      <c r="A20" s="37"/>
      <c r="B20" s="34" t="s">
        <v>9</v>
      </c>
      <c r="C20" s="15" t="s">
        <v>168</v>
      </c>
      <c r="D20" s="47">
        <v>1914</v>
      </c>
      <c r="E20" s="83">
        <v>1733.2</v>
      </c>
      <c r="F20" s="71">
        <f t="shared" si="0"/>
        <v>180.79999999999995</v>
      </c>
      <c r="G20" s="46">
        <v>1151.73</v>
      </c>
      <c r="H20" s="68">
        <f t="shared" si="1"/>
        <v>1823.6</v>
      </c>
      <c r="I20" s="72">
        <f t="shared" si="2"/>
        <v>0.58335721045731193</v>
      </c>
    </row>
    <row r="21" spans="1:9" ht="16.5" x14ac:dyDescent="0.3">
      <c r="A21" s="37"/>
      <c r="B21" s="34" t="s">
        <v>10</v>
      </c>
      <c r="C21" s="15" t="s">
        <v>169</v>
      </c>
      <c r="D21" s="47">
        <v>1700</v>
      </c>
      <c r="E21" s="83">
        <v>1558.2</v>
      </c>
      <c r="F21" s="71">
        <f t="shared" si="0"/>
        <v>141.79999999999995</v>
      </c>
      <c r="G21" s="46">
        <v>1382.9599999999998</v>
      </c>
      <c r="H21" s="68">
        <f t="shared" si="1"/>
        <v>1629.1</v>
      </c>
      <c r="I21" s="72">
        <f t="shared" si="2"/>
        <v>0.17798056342916652</v>
      </c>
    </row>
    <row r="22" spans="1:9" ht="16.5" x14ac:dyDescent="0.3">
      <c r="A22" s="37"/>
      <c r="B22" s="34" t="s">
        <v>11</v>
      </c>
      <c r="C22" s="15" t="s">
        <v>170</v>
      </c>
      <c r="D22" s="47">
        <v>451.8</v>
      </c>
      <c r="E22" s="83">
        <v>423.2</v>
      </c>
      <c r="F22" s="71">
        <f t="shared" si="0"/>
        <v>28.600000000000023</v>
      </c>
      <c r="G22" s="46">
        <v>370.07989999999995</v>
      </c>
      <c r="H22" s="68">
        <f t="shared" si="1"/>
        <v>437.5</v>
      </c>
      <c r="I22" s="72">
        <f t="shared" si="2"/>
        <v>0.18217714607034874</v>
      </c>
    </row>
    <row r="23" spans="1:9" ht="16.5" x14ac:dyDescent="0.3">
      <c r="A23" s="37"/>
      <c r="B23" s="34" t="s">
        <v>12</v>
      </c>
      <c r="C23" s="15" t="s">
        <v>171</v>
      </c>
      <c r="D23" s="47">
        <v>487.3</v>
      </c>
      <c r="E23" s="83">
        <v>500</v>
      </c>
      <c r="F23" s="71">
        <f t="shared" si="0"/>
        <v>-12.699999999999989</v>
      </c>
      <c r="G23" s="46">
        <v>493.931625</v>
      </c>
      <c r="H23" s="68">
        <f t="shared" si="1"/>
        <v>493.65</v>
      </c>
      <c r="I23" s="72">
        <f t="shared" si="2"/>
        <v>-5.701700108795819E-4</v>
      </c>
    </row>
    <row r="24" spans="1:9" ht="16.5" x14ac:dyDescent="0.3">
      <c r="A24" s="37"/>
      <c r="B24" s="34" t="s">
        <v>13</v>
      </c>
      <c r="C24" s="15" t="s">
        <v>172</v>
      </c>
      <c r="D24" s="47">
        <v>497.3</v>
      </c>
      <c r="E24" s="83">
        <v>500</v>
      </c>
      <c r="F24" s="71">
        <f t="shared" si="0"/>
        <v>-2.6999999999999886</v>
      </c>
      <c r="G24" s="46">
        <v>475.71489999999994</v>
      </c>
      <c r="H24" s="68">
        <f t="shared" si="1"/>
        <v>498.65</v>
      </c>
      <c r="I24" s="72">
        <f t="shared" si="2"/>
        <v>4.8211859666367478E-2</v>
      </c>
    </row>
    <row r="25" spans="1:9" ht="16.5" x14ac:dyDescent="0.3">
      <c r="A25" s="37"/>
      <c r="B25" s="34" t="s">
        <v>14</v>
      </c>
      <c r="C25" s="15" t="s">
        <v>173</v>
      </c>
      <c r="D25" s="47">
        <v>502.3</v>
      </c>
      <c r="E25" s="83">
        <v>500</v>
      </c>
      <c r="F25" s="71">
        <f t="shared" si="0"/>
        <v>2.3000000000000114</v>
      </c>
      <c r="G25" s="46">
        <v>511.38330000000002</v>
      </c>
      <c r="H25" s="68">
        <f t="shared" si="1"/>
        <v>501.15</v>
      </c>
      <c r="I25" s="72">
        <f t="shared" si="2"/>
        <v>-2.0011017176352928E-2</v>
      </c>
    </row>
    <row r="26" spans="1:9" ht="16.5" x14ac:dyDescent="0.3">
      <c r="A26" s="37"/>
      <c r="B26" s="34" t="s">
        <v>15</v>
      </c>
      <c r="C26" s="15" t="s">
        <v>174</v>
      </c>
      <c r="D26" s="47">
        <v>1558.8</v>
      </c>
      <c r="E26" s="83">
        <v>1391.6</v>
      </c>
      <c r="F26" s="71">
        <f t="shared" si="0"/>
        <v>167.20000000000005</v>
      </c>
      <c r="G26" s="46">
        <v>1181.8534</v>
      </c>
      <c r="H26" s="68">
        <f t="shared" si="1"/>
        <v>1475.1999999999998</v>
      </c>
      <c r="I26" s="72">
        <f t="shared" si="2"/>
        <v>0.24820895721922859</v>
      </c>
    </row>
    <row r="27" spans="1:9" ht="16.5" x14ac:dyDescent="0.3">
      <c r="A27" s="37"/>
      <c r="B27" s="34" t="s">
        <v>16</v>
      </c>
      <c r="C27" s="15" t="s">
        <v>175</v>
      </c>
      <c r="D27" s="47">
        <v>517.29999999999995</v>
      </c>
      <c r="E27" s="83">
        <v>500</v>
      </c>
      <c r="F27" s="71">
        <f t="shared" si="0"/>
        <v>17.299999999999955</v>
      </c>
      <c r="G27" s="46">
        <v>505.22989999999999</v>
      </c>
      <c r="H27" s="68">
        <f t="shared" si="1"/>
        <v>508.65</v>
      </c>
      <c r="I27" s="72">
        <f t="shared" si="2"/>
        <v>6.7693934978907445E-3</v>
      </c>
    </row>
    <row r="28" spans="1:9" ht="16.5" x14ac:dyDescent="0.3">
      <c r="A28" s="37"/>
      <c r="B28" s="34" t="s">
        <v>17</v>
      </c>
      <c r="C28" s="15" t="s">
        <v>176</v>
      </c>
      <c r="D28" s="47">
        <v>1196.3</v>
      </c>
      <c r="E28" s="83">
        <v>1583.25</v>
      </c>
      <c r="F28" s="71">
        <f t="shared" si="0"/>
        <v>-386.95000000000005</v>
      </c>
      <c r="G28" s="46">
        <v>938.45</v>
      </c>
      <c r="H28" s="68">
        <f t="shared" si="1"/>
        <v>1389.7750000000001</v>
      </c>
      <c r="I28" s="72">
        <f t="shared" si="2"/>
        <v>0.48092599499174171</v>
      </c>
    </row>
    <row r="29" spans="1:9" ht="16.5" x14ac:dyDescent="0.3">
      <c r="A29" s="37"/>
      <c r="B29" s="34" t="s">
        <v>18</v>
      </c>
      <c r="C29" s="15" t="s">
        <v>177</v>
      </c>
      <c r="D29" s="47">
        <v>3033.2666666666669</v>
      </c>
      <c r="E29" s="83">
        <v>2500</v>
      </c>
      <c r="F29" s="71">
        <f t="shared" si="0"/>
        <v>533.26666666666688</v>
      </c>
      <c r="G29" s="46">
        <v>1396.1888888888889</v>
      </c>
      <c r="H29" s="68">
        <f t="shared" si="1"/>
        <v>2766.6333333333332</v>
      </c>
      <c r="I29" s="72">
        <f t="shared" si="2"/>
        <v>0.98156091582641625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1582.8</v>
      </c>
      <c r="E30" s="94">
        <v>1683.2</v>
      </c>
      <c r="F30" s="74">
        <f t="shared" si="0"/>
        <v>-100.40000000000009</v>
      </c>
      <c r="G30" s="49">
        <v>1041.0766000000001</v>
      </c>
      <c r="H30" s="106">
        <f t="shared" si="1"/>
        <v>1633</v>
      </c>
      <c r="I30" s="75">
        <f t="shared" si="2"/>
        <v>0.56856853760808745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4590</v>
      </c>
      <c r="E32" s="83">
        <v>4333.333333333333</v>
      </c>
      <c r="F32" s="67">
        <f>D32-E32</f>
        <v>256.66666666666697</v>
      </c>
      <c r="G32" s="54">
        <v>2233.2535714285714</v>
      </c>
      <c r="H32" s="68">
        <f>AVERAGE(D32:E32)</f>
        <v>4461.6666666666661</v>
      </c>
      <c r="I32" s="78">
        <f t="shared" si="2"/>
        <v>0.99783254519217879</v>
      </c>
    </row>
    <row r="33" spans="1:9" ht="16.5" x14ac:dyDescent="0.3">
      <c r="A33" s="37"/>
      <c r="B33" s="34" t="s">
        <v>27</v>
      </c>
      <c r="C33" s="15" t="s">
        <v>180</v>
      </c>
      <c r="D33" s="47">
        <v>4743.75</v>
      </c>
      <c r="E33" s="83">
        <v>3479</v>
      </c>
      <c r="F33" s="79">
        <f>D33-E33</f>
        <v>1264.75</v>
      </c>
      <c r="G33" s="46">
        <v>2253.1233333333334</v>
      </c>
      <c r="H33" s="68">
        <f>AVERAGE(D33:E33)</f>
        <v>4111.375</v>
      </c>
      <c r="I33" s="72">
        <f t="shared" si="2"/>
        <v>0.82474476171595867</v>
      </c>
    </row>
    <row r="34" spans="1:9" ht="16.5" x14ac:dyDescent="0.3">
      <c r="A34" s="37"/>
      <c r="B34" s="39" t="s">
        <v>28</v>
      </c>
      <c r="C34" s="15" t="s">
        <v>181</v>
      </c>
      <c r="D34" s="47">
        <v>4246.666666666667</v>
      </c>
      <c r="E34" s="83">
        <v>5020.75</v>
      </c>
      <c r="F34" s="71">
        <f>D34-E34</f>
        <v>-774.08333333333303</v>
      </c>
      <c r="G34" s="46">
        <v>1810.5616666666665</v>
      </c>
      <c r="H34" s="68">
        <f>AVERAGE(D34:E34)</f>
        <v>4633.7083333333339</v>
      </c>
      <c r="I34" s="72">
        <f t="shared" si="2"/>
        <v>1.5592656790664412</v>
      </c>
    </row>
    <row r="35" spans="1:9" ht="16.5" x14ac:dyDescent="0.3">
      <c r="A35" s="37"/>
      <c r="B35" s="34" t="s">
        <v>29</v>
      </c>
      <c r="C35" s="15" t="s">
        <v>182</v>
      </c>
      <c r="D35" s="47">
        <v>4362</v>
      </c>
      <c r="E35" s="83">
        <v>2972</v>
      </c>
      <c r="F35" s="79">
        <f>D35-E35</f>
        <v>1390</v>
      </c>
      <c r="G35" s="46">
        <v>1451.9333333333334</v>
      </c>
      <c r="H35" s="68">
        <f>AVERAGE(D35:E35)</f>
        <v>3667</v>
      </c>
      <c r="I35" s="72">
        <f t="shared" si="2"/>
        <v>1.5255980531704851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4443.1111111111113</v>
      </c>
      <c r="E36" s="83">
        <v>4183.2</v>
      </c>
      <c r="F36" s="71">
        <f>D36-E36</f>
        <v>259.9111111111115</v>
      </c>
      <c r="G36" s="49">
        <v>1391.4831999999999</v>
      </c>
      <c r="H36" s="68">
        <f>AVERAGE(D36:E36)</f>
        <v>4313.1555555555551</v>
      </c>
      <c r="I36" s="80">
        <f t="shared" si="2"/>
        <v>2.0996820914227032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81609.777777777781</v>
      </c>
      <c r="E38" s="84">
        <v>74100</v>
      </c>
      <c r="F38" s="67">
        <f>D38-E38</f>
        <v>7509.777777777781</v>
      </c>
      <c r="G38" s="46">
        <v>26433.264444444445</v>
      </c>
      <c r="H38" s="67">
        <f>AVERAGE(D38:E38)</f>
        <v>77854.888888888891</v>
      </c>
      <c r="I38" s="78">
        <f t="shared" si="2"/>
        <v>1.9453376465293857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39986</v>
      </c>
      <c r="E39" s="85">
        <v>46666.6</v>
      </c>
      <c r="F39" s="74">
        <f>D39-E39</f>
        <v>-6680.5999999999985</v>
      </c>
      <c r="G39" s="46">
        <v>15471.404511111112</v>
      </c>
      <c r="H39" s="81">
        <f>AVERAGE(D39:E39)</f>
        <v>43326.3</v>
      </c>
      <c r="I39" s="75">
        <f t="shared" si="2"/>
        <v>1.8004115572625818</v>
      </c>
    </row>
    <row r="40" spans="1:9" ht="15.75" customHeight="1" thickBot="1" x14ac:dyDescent="0.25">
      <c r="A40" s="175"/>
      <c r="B40" s="176"/>
      <c r="C40" s="177"/>
      <c r="D40" s="86">
        <f>SUM(D15:D39)</f>
        <v>165539.5388888889</v>
      </c>
      <c r="E40" s="86">
        <f>SUM(E15:E39)</f>
        <v>162182.93333333335</v>
      </c>
      <c r="F40" s="86">
        <f>SUM(F15:F39)</f>
        <v>3356.6055555555613</v>
      </c>
      <c r="G40" s="86">
        <f>SUM(G15:G39)</f>
        <v>66691.14149642858</v>
      </c>
      <c r="H40" s="86">
        <f>AVERAGE(D40:E40)</f>
        <v>163861.23611111112</v>
      </c>
      <c r="I40" s="75">
        <f>(H40-G40)/G40</f>
        <v>1.4570165157524881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218</v>
      </c>
      <c r="F13" s="182" t="s">
        <v>225</v>
      </c>
      <c r="G13" s="165" t="s">
        <v>197</v>
      </c>
      <c r="H13" s="182" t="s">
        <v>221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1139.5300000000002</v>
      </c>
      <c r="F16" s="42">
        <v>2081.3000000000002</v>
      </c>
      <c r="G16" s="21">
        <f>(F16-E16)/E16</f>
        <v>0.82645476643879479</v>
      </c>
      <c r="H16" s="42">
        <v>3003.8333333333298</v>
      </c>
      <c r="I16" s="21">
        <f>(F16-H16)/H16</f>
        <v>-0.30711868168451334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1107.6888888888889</v>
      </c>
      <c r="F17" s="46">
        <v>1426.8</v>
      </c>
      <c r="G17" s="21">
        <f t="shared" ref="G17:G80" si="0">(F17-E17)/E17</f>
        <v>0.28808730891144724</v>
      </c>
      <c r="H17" s="46">
        <v>1577.3666666666668</v>
      </c>
      <c r="I17" s="21">
        <f>(F17-H17)/H17</f>
        <v>-9.5454449398787111E-2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1090.3200000000002</v>
      </c>
      <c r="F18" s="46">
        <v>1628.5</v>
      </c>
      <c r="G18" s="21">
        <f t="shared" si="0"/>
        <v>0.49359820969990437</v>
      </c>
      <c r="H18" s="46">
        <v>1733.9555555555553</v>
      </c>
      <c r="I18" s="21">
        <f t="shared" ref="I18:I31" si="1">(F18-H18)/H18</f>
        <v>-6.0817911518941774E-2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684.50009999999997</v>
      </c>
      <c r="F19" s="46">
        <v>730.4</v>
      </c>
      <c r="G19" s="21">
        <f t="shared" si="0"/>
        <v>6.7056089546225051E-2</v>
      </c>
      <c r="H19" s="46">
        <v>819.13333333333344</v>
      </c>
      <c r="I19" s="21">
        <f t="shared" si="1"/>
        <v>-0.10832587287376917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2175.4799333333331</v>
      </c>
      <c r="F20" s="46">
        <v>2469.2333333333336</v>
      </c>
      <c r="G20" s="21">
        <f>(F20-E20)/E20</f>
        <v>0.13502923906537859</v>
      </c>
      <c r="H20" s="46">
        <v>2905.7333333333336</v>
      </c>
      <c r="I20" s="21">
        <f t="shared" si="1"/>
        <v>-0.15022025421006743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1151.73</v>
      </c>
      <c r="F21" s="46">
        <v>1823.6</v>
      </c>
      <c r="G21" s="21">
        <f t="shared" si="0"/>
        <v>0.58335721045731193</v>
      </c>
      <c r="H21" s="46">
        <v>1745.9666666666667</v>
      </c>
      <c r="I21" s="21">
        <f t="shared" si="1"/>
        <v>4.4464384581607064E-2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1382.9599999999998</v>
      </c>
      <c r="F22" s="46">
        <v>1629.1</v>
      </c>
      <c r="G22" s="21">
        <f t="shared" si="0"/>
        <v>0.17798056342916652</v>
      </c>
      <c r="H22" s="46">
        <v>1719.9333333333334</v>
      </c>
      <c r="I22" s="21">
        <f t="shared" si="1"/>
        <v>-5.2812124500949735E-2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370.07989999999995</v>
      </c>
      <c r="F23" s="46">
        <v>437.5</v>
      </c>
      <c r="G23" s="21">
        <f t="shared" si="0"/>
        <v>0.18217714607034874</v>
      </c>
      <c r="H23" s="46">
        <v>428.81666666666672</v>
      </c>
      <c r="I23" s="21">
        <f t="shared" si="1"/>
        <v>2.0249523883555394E-2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493.931625</v>
      </c>
      <c r="F24" s="46">
        <v>493.65</v>
      </c>
      <c r="G24" s="21">
        <f t="shared" si="0"/>
        <v>-5.701700108795819E-4</v>
      </c>
      <c r="H24" s="46">
        <v>480.52499999999998</v>
      </c>
      <c r="I24" s="21">
        <f t="shared" si="1"/>
        <v>2.7313875448727955E-2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475.71489999999994</v>
      </c>
      <c r="F25" s="46">
        <v>498.65</v>
      </c>
      <c r="G25" s="21">
        <f t="shared" si="0"/>
        <v>4.8211859666367478E-2</v>
      </c>
      <c r="H25" s="46">
        <v>430.31666666666672</v>
      </c>
      <c r="I25" s="21">
        <f t="shared" si="1"/>
        <v>0.15879778457724911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511.38330000000002</v>
      </c>
      <c r="F26" s="46">
        <v>501.15</v>
      </c>
      <c r="G26" s="21">
        <f t="shared" si="0"/>
        <v>-2.0011017176352928E-2</v>
      </c>
      <c r="H26" s="46">
        <v>483.65</v>
      </c>
      <c r="I26" s="21">
        <f t="shared" si="1"/>
        <v>3.6183190323581103E-2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1181.8534</v>
      </c>
      <c r="F27" s="46">
        <v>1475.1999999999998</v>
      </c>
      <c r="G27" s="21">
        <f t="shared" si="0"/>
        <v>0.24820895721922859</v>
      </c>
      <c r="H27" s="46">
        <v>1456.8666666666668</v>
      </c>
      <c r="I27" s="21">
        <f t="shared" si="1"/>
        <v>1.2584084565048068E-2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505.22989999999999</v>
      </c>
      <c r="F28" s="46">
        <v>508.65</v>
      </c>
      <c r="G28" s="21">
        <f t="shared" si="0"/>
        <v>6.7693934978907445E-3</v>
      </c>
      <c r="H28" s="46">
        <v>453.16666666666674</v>
      </c>
      <c r="I28" s="21">
        <f t="shared" si="1"/>
        <v>0.122434718646561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938.45</v>
      </c>
      <c r="F29" s="46">
        <v>1389.7750000000001</v>
      </c>
      <c r="G29" s="21">
        <f t="shared" si="0"/>
        <v>0.48092599499174171</v>
      </c>
      <c r="H29" s="46">
        <v>1342.5250000000001</v>
      </c>
      <c r="I29" s="21">
        <f t="shared" si="1"/>
        <v>3.5194875328206178E-2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1396.1888888888889</v>
      </c>
      <c r="F30" s="46">
        <v>2766.6333333333332</v>
      </c>
      <c r="G30" s="21">
        <f t="shared" si="0"/>
        <v>0.98156091582641625</v>
      </c>
      <c r="H30" s="46">
        <v>2727.05</v>
      </c>
      <c r="I30" s="21">
        <f t="shared" si="1"/>
        <v>1.4515074286622184E-2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1041.0766000000001</v>
      </c>
      <c r="F31" s="49">
        <v>1633</v>
      </c>
      <c r="G31" s="23">
        <f t="shared" si="0"/>
        <v>0.56856853760808745</v>
      </c>
      <c r="H31" s="49">
        <v>1836.5</v>
      </c>
      <c r="I31" s="23">
        <f t="shared" si="1"/>
        <v>-0.11080860332153553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2233.2535714285714</v>
      </c>
      <c r="F33" s="54">
        <v>4461.6666666666661</v>
      </c>
      <c r="G33" s="21">
        <f t="shared" si="0"/>
        <v>0.99783254519217879</v>
      </c>
      <c r="H33" s="54">
        <v>4470</v>
      </c>
      <c r="I33" s="21">
        <f>(F33-H33)/H33</f>
        <v>-1.8642803877704562E-3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2253.1233333333334</v>
      </c>
      <c r="F34" s="46">
        <v>4111.375</v>
      </c>
      <c r="G34" s="21">
        <f t="shared" si="0"/>
        <v>0.82474476171595867</v>
      </c>
      <c r="H34" s="46">
        <v>4153</v>
      </c>
      <c r="I34" s="21">
        <f>(F34-H34)/H34</f>
        <v>-1.0022875030098724E-2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1810.5616666666665</v>
      </c>
      <c r="F35" s="46">
        <v>4633.7083333333339</v>
      </c>
      <c r="G35" s="21">
        <f t="shared" si="0"/>
        <v>1.5592656790664412</v>
      </c>
      <c r="H35" s="46">
        <v>4651.875</v>
      </c>
      <c r="I35" s="21">
        <f>(F35-H35)/H35</f>
        <v>-3.9052353441711269E-3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1451.9333333333334</v>
      </c>
      <c r="F36" s="46">
        <v>3667</v>
      </c>
      <c r="G36" s="21">
        <f t="shared" si="0"/>
        <v>1.5255980531704851</v>
      </c>
      <c r="H36" s="46">
        <v>3202.5238095238096</v>
      </c>
      <c r="I36" s="21">
        <f>(F36-H36)/H36</f>
        <v>0.14503442225625618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1391.4831999999999</v>
      </c>
      <c r="F37" s="49">
        <v>4313.1555555555551</v>
      </c>
      <c r="G37" s="23">
        <f t="shared" si="0"/>
        <v>2.0996820914227032</v>
      </c>
      <c r="H37" s="49">
        <v>3863.6</v>
      </c>
      <c r="I37" s="23">
        <f>(F37-H37)/H37</f>
        <v>0.11635665067697361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26433.264444444445</v>
      </c>
      <c r="F39" s="46">
        <v>77854.888888888891</v>
      </c>
      <c r="G39" s="21">
        <f t="shared" si="0"/>
        <v>1.9453376465293857</v>
      </c>
      <c r="H39" s="46">
        <v>77721.455555555556</v>
      </c>
      <c r="I39" s="21">
        <f t="shared" ref="I39:I44" si="2">(F39-H39)/H39</f>
        <v>1.7168146476355646E-3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15471.404511111112</v>
      </c>
      <c r="F40" s="46">
        <v>43326.3</v>
      </c>
      <c r="G40" s="21">
        <f t="shared" si="0"/>
        <v>1.8004115572625818</v>
      </c>
      <c r="H40" s="46">
        <v>51749.25</v>
      </c>
      <c r="I40" s="21">
        <f t="shared" si="2"/>
        <v>-0.16276467774895284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10909.5</v>
      </c>
      <c r="F41" s="57">
        <v>28885</v>
      </c>
      <c r="G41" s="21">
        <f t="shared" si="0"/>
        <v>1.6476923782024842</v>
      </c>
      <c r="H41" s="57">
        <v>37989.75</v>
      </c>
      <c r="I41" s="21">
        <f t="shared" si="2"/>
        <v>-0.2396633302403938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5823.713333333334</v>
      </c>
      <c r="F42" s="47">
        <v>6900</v>
      </c>
      <c r="G42" s="21">
        <f t="shared" si="0"/>
        <v>0.18481106556297971</v>
      </c>
      <c r="H42" s="47">
        <v>6900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19000</v>
      </c>
      <c r="G43" s="21">
        <f t="shared" si="0"/>
        <v>0.90457097032878908</v>
      </c>
      <c r="H43" s="47">
        <v>19000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12540.666666666666</v>
      </c>
      <c r="F44" s="50">
        <v>22875</v>
      </c>
      <c r="G44" s="31">
        <f t="shared" si="0"/>
        <v>0.82406570623571318</v>
      </c>
      <c r="H44" s="50">
        <v>22475</v>
      </c>
      <c r="I44" s="31">
        <f t="shared" si="2"/>
        <v>1.7797552836484983E-2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5943.6666666666661</v>
      </c>
      <c r="F46" s="43">
        <v>15548</v>
      </c>
      <c r="G46" s="21">
        <f t="shared" si="0"/>
        <v>1.6158936683304361</v>
      </c>
      <c r="H46" s="43">
        <v>15046.5</v>
      </c>
      <c r="I46" s="21">
        <f t="shared" ref="I46:I51" si="3">(F46-H46)/H46</f>
        <v>3.3330010301398996E-2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6033.1111111111113</v>
      </c>
      <c r="F47" s="47">
        <v>9030</v>
      </c>
      <c r="G47" s="21">
        <f t="shared" si="0"/>
        <v>0.49674021142583513</v>
      </c>
      <c r="H47" s="47">
        <v>8843.75</v>
      </c>
      <c r="I47" s="21">
        <f t="shared" si="3"/>
        <v>2.1060070671378092E-2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19041.5</v>
      </c>
      <c r="F48" s="47">
        <v>28953.285714285714</v>
      </c>
      <c r="G48" s="21">
        <f t="shared" si="0"/>
        <v>0.52053597218106318</v>
      </c>
      <c r="H48" s="47">
        <v>28974.666666666668</v>
      </c>
      <c r="I48" s="21">
        <f t="shared" si="3"/>
        <v>-7.379188387886238E-4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19259.017500000002</v>
      </c>
      <c r="F49" s="47">
        <v>62093</v>
      </c>
      <c r="G49" s="21">
        <f t="shared" si="0"/>
        <v>2.2241000871409975</v>
      </c>
      <c r="H49" s="47">
        <v>62793</v>
      </c>
      <c r="I49" s="21">
        <f t="shared" si="3"/>
        <v>-1.1147739397703567E-2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2261.2666666666669</v>
      </c>
      <c r="F50" s="47">
        <v>4273.6000000000004</v>
      </c>
      <c r="G50" s="21">
        <f t="shared" si="0"/>
        <v>0.8899142073763967</v>
      </c>
      <c r="H50" s="47">
        <v>4273.6000000000004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27853</v>
      </c>
      <c r="F51" s="50">
        <v>53699.714285714283</v>
      </c>
      <c r="G51" s="31">
        <f t="shared" si="0"/>
        <v>0.92796877484343809</v>
      </c>
      <c r="H51" s="50">
        <v>53699.714285714283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7235</v>
      </c>
      <c r="G53" s="22">
        <f t="shared" si="0"/>
        <v>0.92933333333333334</v>
      </c>
      <c r="H53" s="66">
        <v>7235</v>
      </c>
      <c r="I53" s="22">
        <f t="shared" ref="I53:I61" si="4">(F53-H53)/H53</f>
        <v>0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3559.15</v>
      </c>
      <c r="F54" s="70">
        <v>18031.142857142859</v>
      </c>
      <c r="G54" s="21">
        <f t="shared" si="0"/>
        <v>4.0661373803135179</v>
      </c>
      <c r="H54" s="70">
        <v>18031.142857142859</v>
      </c>
      <c r="I54" s="21">
        <f t="shared" si="4"/>
        <v>0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2902.4</v>
      </c>
      <c r="F55" s="70">
        <v>8455</v>
      </c>
      <c r="G55" s="21">
        <f t="shared" si="0"/>
        <v>1.9131063947078282</v>
      </c>
      <c r="H55" s="70">
        <v>7454</v>
      </c>
      <c r="I55" s="21">
        <f t="shared" si="4"/>
        <v>0.13429031392540919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4710</v>
      </c>
      <c r="F56" s="70">
        <v>7055</v>
      </c>
      <c r="G56" s="21">
        <f t="shared" si="0"/>
        <v>0.49787685774946921</v>
      </c>
      <c r="H56" s="70">
        <v>7055</v>
      </c>
      <c r="I56" s="21">
        <f t="shared" si="4"/>
        <v>0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2028.7333333333331</v>
      </c>
      <c r="F57" s="104">
        <v>4852.1428571428569</v>
      </c>
      <c r="G57" s="21">
        <f t="shared" si="0"/>
        <v>1.3917105207565594</v>
      </c>
      <c r="H57" s="104">
        <v>5162.5</v>
      </c>
      <c r="I57" s="21">
        <f t="shared" si="4"/>
        <v>-6.011760636457978E-2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4410.9972222222223</v>
      </c>
      <c r="F58" s="50">
        <v>14805.375</v>
      </c>
      <c r="G58" s="29">
        <f t="shared" si="0"/>
        <v>2.356468901275159</v>
      </c>
      <c r="H58" s="50">
        <v>13886.625</v>
      </c>
      <c r="I58" s="29">
        <f t="shared" si="4"/>
        <v>6.6160784207825882E-2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4460.5249999999996</v>
      </c>
      <c r="F59" s="68">
        <v>11809.285714285714</v>
      </c>
      <c r="G59" s="21">
        <f t="shared" si="0"/>
        <v>1.6475102626452525</v>
      </c>
      <c r="H59" s="68">
        <v>11809.285714285714</v>
      </c>
      <c r="I59" s="21">
        <f t="shared" si="4"/>
        <v>0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4820.5</v>
      </c>
      <c r="F60" s="70">
        <v>16900.714285714286</v>
      </c>
      <c r="G60" s="21">
        <f t="shared" si="0"/>
        <v>2.5060085646124439</v>
      </c>
      <c r="H60" s="70">
        <v>15950.625</v>
      </c>
      <c r="I60" s="21">
        <f t="shared" si="4"/>
        <v>5.956439234915787E-2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21488.75</v>
      </c>
      <c r="F61" s="73">
        <v>60330</v>
      </c>
      <c r="G61" s="29">
        <f t="shared" si="0"/>
        <v>1.8075155604676867</v>
      </c>
      <c r="H61" s="73">
        <v>58203.333333333336</v>
      </c>
      <c r="I61" s="29">
        <f t="shared" si="4"/>
        <v>3.6538571674016335E-2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6405.5</v>
      </c>
      <c r="F63" s="54">
        <v>21523.75</v>
      </c>
      <c r="G63" s="21">
        <f t="shared" si="0"/>
        <v>2.3601982671141988</v>
      </c>
      <c r="H63" s="54">
        <v>29333.5</v>
      </c>
      <c r="I63" s="21">
        <f t="shared" ref="I63:I74" si="5">(F63-H63)/H63</f>
        <v>-0.26623996454565602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46526.857142857145</v>
      </c>
      <c r="F64" s="46">
        <v>84533.28571428571</v>
      </c>
      <c r="G64" s="21">
        <f t="shared" si="0"/>
        <v>0.81687074746383026</v>
      </c>
      <c r="H64" s="46">
        <v>80813.28571428571</v>
      </c>
      <c r="I64" s="21">
        <f t="shared" si="5"/>
        <v>4.6032035043742807E-2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10619.842857142858</v>
      </c>
      <c r="F65" s="46">
        <v>36732.857142857145</v>
      </c>
      <c r="G65" s="21">
        <f t="shared" si="0"/>
        <v>2.4588889531591129</v>
      </c>
      <c r="H65" s="46">
        <v>39732.571428571428</v>
      </c>
      <c r="I65" s="21">
        <f t="shared" si="5"/>
        <v>-7.5497612610021206E-2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7518.6</v>
      </c>
      <c r="F66" s="46">
        <v>19483.75</v>
      </c>
      <c r="G66" s="21">
        <f t="shared" si="0"/>
        <v>1.5914066448540951</v>
      </c>
      <c r="H66" s="46">
        <v>18071.25</v>
      </c>
      <c r="I66" s="21">
        <f t="shared" si="5"/>
        <v>7.8162827695925849E-2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3726.46</v>
      </c>
      <c r="F67" s="46">
        <v>11118</v>
      </c>
      <c r="G67" s="21">
        <f t="shared" si="0"/>
        <v>1.9835286035540431</v>
      </c>
      <c r="H67" s="46">
        <v>10988</v>
      </c>
      <c r="I67" s="21">
        <f t="shared" si="5"/>
        <v>1.1831088460138332E-2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3003.6</v>
      </c>
      <c r="F68" s="58">
        <v>9627</v>
      </c>
      <c r="G68" s="31">
        <f t="shared" si="0"/>
        <v>2.205153815421494</v>
      </c>
      <c r="H68" s="58">
        <v>9848.75</v>
      </c>
      <c r="I68" s="31">
        <f t="shared" si="5"/>
        <v>-2.2515547658332274E-2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3863.6444444444446</v>
      </c>
      <c r="F70" s="43">
        <v>11759.666666666666</v>
      </c>
      <c r="G70" s="21">
        <f t="shared" si="0"/>
        <v>2.0436720655224772</v>
      </c>
      <c r="H70" s="43">
        <v>11237.166666666666</v>
      </c>
      <c r="I70" s="21">
        <f t="shared" si="5"/>
        <v>4.6497486021090731E-2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2778.75</v>
      </c>
      <c r="F71" s="47">
        <v>7983.5714285714284</v>
      </c>
      <c r="G71" s="21">
        <f t="shared" si="0"/>
        <v>1.8730801362380309</v>
      </c>
      <c r="H71" s="47">
        <v>7983.5714285714284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1324</v>
      </c>
      <c r="F72" s="47">
        <v>2463.75</v>
      </c>
      <c r="G72" s="21">
        <f t="shared" si="0"/>
        <v>0.86083836858006046</v>
      </c>
      <c r="H72" s="47">
        <v>2301</v>
      </c>
      <c r="I72" s="21">
        <f t="shared" si="5"/>
        <v>7.0730117340286836E-2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2250.8333333333335</v>
      </c>
      <c r="F73" s="47">
        <v>7597.8571428571431</v>
      </c>
      <c r="G73" s="21">
        <f t="shared" si="0"/>
        <v>2.3755751837943615</v>
      </c>
      <c r="H73" s="47">
        <v>6697.8571428571431</v>
      </c>
      <c r="I73" s="21">
        <f t="shared" si="5"/>
        <v>0.13437133411538871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1554.2</v>
      </c>
      <c r="F74" s="50">
        <v>4643.125</v>
      </c>
      <c r="G74" s="21">
        <f t="shared" si="0"/>
        <v>1.9874694376528117</v>
      </c>
      <c r="H74" s="50">
        <v>4749.375</v>
      </c>
      <c r="I74" s="21">
        <f t="shared" si="5"/>
        <v>-2.2371364653243849E-2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4204.166666666667</v>
      </c>
      <c r="G76" s="22">
        <f t="shared" si="0"/>
        <v>1.8828571428571435</v>
      </c>
      <c r="H76" s="43">
        <v>3966.6666666666665</v>
      </c>
      <c r="I76" s="22">
        <f t="shared" ref="I76:I82" si="6">(F76-H76)/H76</f>
        <v>5.9873949579832053E-2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1182</v>
      </c>
      <c r="F77" s="32">
        <v>2700</v>
      </c>
      <c r="G77" s="21">
        <f t="shared" si="0"/>
        <v>1.2842639593908629</v>
      </c>
      <c r="H77" s="32">
        <v>2858.3333333333335</v>
      </c>
      <c r="I77" s="21">
        <f t="shared" si="6"/>
        <v>-5.5393586005830955E-2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918.94047619047637</v>
      </c>
      <c r="F78" s="47">
        <v>2023.3333333333333</v>
      </c>
      <c r="G78" s="21">
        <f t="shared" si="0"/>
        <v>1.2018110919666796</v>
      </c>
      <c r="H78" s="47">
        <v>2023.3333333333333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1509.0844444444442</v>
      </c>
      <c r="F79" s="47">
        <v>5405</v>
      </c>
      <c r="G79" s="21">
        <f t="shared" si="0"/>
        <v>2.5816418490681627</v>
      </c>
      <c r="H79" s="47">
        <v>5327.2222222222226</v>
      </c>
      <c r="I79" s="21">
        <f t="shared" si="6"/>
        <v>1.4600062571696659E-2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1919.9</v>
      </c>
      <c r="F80" s="61">
        <v>7921.1111111111113</v>
      </c>
      <c r="G80" s="21">
        <f t="shared" si="0"/>
        <v>3.1257935887864532</v>
      </c>
      <c r="H80" s="61">
        <v>7351.1111111111113</v>
      </c>
      <c r="I80" s="21">
        <f t="shared" si="6"/>
        <v>7.7539298669891177E-2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9999</v>
      </c>
      <c r="G81" s="21">
        <f>(F81-E81)/E81</f>
        <v>0.1235673084126151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3887.3</v>
      </c>
      <c r="F82" s="50">
        <v>9731.6666666666661</v>
      </c>
      <c r="G82" s="23">
        <f>(F82-E82)/E82</f>
        <v>1.5034514101475742</v>
      </c>
      <c r="H82" s="50">
        <v>9731.6666666666661</v>
      </c>
      <c r="I82" s="23">
        <f t="shared" si="6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5" zoomScaleNormal="100" workbookViewId="0">
      <selection activeCell="E90" sqref="E9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6" t="s">
        <v>0</v>
      </c>
      <c r="D13" s="188" t="s">
        <v>23</v>
      </c>
      <c r="E13" s="165" t="s">
        <v>218</v>
      </c>
      <c r="F13" s="182" t="s">
        <v>225</v>
      </c>
      <c r="G13" s="165" t="s">
        <v>197</v>
      </c>
      <c r="H13" s="182" t="s">
        <v>221</v>
      </c>
      <c r="I13" s="165" t="s">
        <v>187</v>
      </c>
    </row>
    <row r="14" spans="1:9" ht="38.25" customHeight="1" thickBot="1" x14ac:dyDescent="0.25">
      <c r="A14" s="164"/>
      <c r="B14" s="170"/>
      <c r="C14" s="187"/>
      <c r="D14" s="189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1139.5300000000002</v>
      </c>
      <c r="F16" s="42">
        <v>2081.3000000000002</v>
      </c>
      <c r="G16" s="21">
        <f t="shared" ref="G16:G31" si="0">(F16-E16)/E16</f>
        <v>0.82645476643879479</v>
      </c>
      <c r="H16" s="42">
        <v>3003.8333333333298</v>
      </c>
      <c r="I16" s="21">
        <f t="shared" ref="I16:I31" si="1">(F16-H16)/H16</f>
        <v>-0.30711868168451334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2175.4799333333331</v>
      </c>
      <c r="F17" s="46">
        <v>2469.2333333333336</v>
      </c>
      <c r="G17" s="21">
        <f t="shared" si="0"/>
        <v>0.13502923906537859</v>
      </c>
      <c r="H17" s="46">
        <v>2905.7333333333336</v>
      </c>
      <c r="I17" s="21">
        <f t="shared" si="1"/>
        <v>-0.15022025421006743</v>
      </c>
    </row>
    <row r="18" spans="1:9" ht="16.5" x14ac:dyDescent="0.3">
      <c r="A18" s="37"/>
      <c r="B18" s="34" t="s">
        <v>19</v>
      </c>
      <c r="C18" s="15" t="s">
        <v>99</v>
      </c>
      <c r="D18" s="11" t="s">
        <v>161</v>
      </c>
      <c r="E18" s="46">
        <v>1041.0766000000001</v>
      </c>
      <c r="F18" s="46">
        <v>1633</v>
      </c>
      <c r="G18" s="21">
        <f t="shared" si="0"/>
        <v>0.56856853760808745</v>
      </c>
      <c r="H18" s="46">
        <v>1836.5</v>
      </c>
      <c r="I18" s="21">
        <f t="shared" si="1"/>
        <v>-0.11080860332153553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684.50009999999997</v>
      </c>
      <c r="F19" s="46">
        <v>730.4</v>
      </c>
      <c r="G19" s="21">
        <f t="shared" si="0"/>
        <v>6.7056089546225051E-2</v>
      </c>
      <c r="H19" s="46">
        <v>819.13333333333344</v>
      </c>
      <c r="I19" s="21">
        <f t="shared" si="1"/>
        <v>-0.10832587287376917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1107.6888888888889</v>
      </c>
      <c r="F20" s="46">
        <v>1426.8</v>
      </c>
      <c r="G20" s="21">
        <f t="shared" si="0"/>
        <v>0.28808730891144724</v>
      </c>
      <c r="H20" s="46">
        <v>1577.3666666666668</v>
      </c>
      <c r="I20" s="21">
        <f t="shared" si="1"/>
        <v>-9.5454449398787111E-2</v>
      </c>
    </row>
    <row r="21" spans="1:9" ht="16.5" x14ac:dyDescent="0.3">
      <c r="A21" s="37"/>
      <c r="B21" s="34" t="s">
        <v>6</v>
      </c>
      <c r="C21" s="15" t="s">
        <v>86</v>
      </c>
      <c r="D21" s="11" t="s">
        <v>161</v>
      </c>
      <c r="E21" s="46">
        <v>1090.3200000000002</v>
      </c>
      <c r="F21" s="46">
        <v>1628.5</v>
      </c>
      <c r="G21" s="21">
        <f t="shared" si="0"/>
        <v>0.49359820969990437</v>
      </c>
      <c r="H21" s="46">
        <v>1733.9555555555553</v>
      </c>
      <c r="I21" s="21">
        <f t="shared" si="1"/>
        <v>-6.0817911518941774E-2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1382.9599999999998</v>
      </c>
      <c r="F22" s="46">
        <v>1629.1</v>
      </c>
      <c r="G22" s="21">
        <f t="shared" si="0"/>
        <v>0.17798056342916652</v>
      </c>
      <c r="H22" s="46">
        <v>1719.9333333333334</v>
      </c>
      <c r="I22" s="21">
        <f t="shared" si="1"/>
        <v>-5.2812124500949735E-2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1181.8534</v>
      </c>
      <c r="F23" s="46">
        <v>1475.1999999999998</v>
      </c>
      <c r="G23" s="21">
        <f t="shared" si="0"/>
        <v>0.24820895721922859</v>
      </c>
      <c r="H23" s="46">
        <v>1456.8666666666668</v>
      </c>
      <c r="I23" s="21">
        <f t="shared" si="1"/>
        <v>1.2584084565048068E-2</v>
      </c>
    </row>
    <row r="24" spans="1:9" ht="16.5" x14ac:dyDescent="0.3">
      <c r="A24" s="37"/>
      <c r="B24" s="34" t="s">
        <v>18</v>
      </c>
      <c r="C24" s="15" t="s">
        <v>98</v>
      </c>
      <c r="D24" s="13" t="s">
        <v>83</v>
      </c>
      <c r="E24" s="46">
        <v>1396.1888888888889</v>
      </c>
      <c r="F24" s="46">
        <v>2766.6333333333332</v>
      </c>
      <c r="G24" s="21">
        <f t="shared" si="0"/>
        <v>0.98156091582641625</v>
      </c>
      <c r="H24" s="46">
        <v>2727.05</v>
      </c>
      <c r="I24" s="21">
        <f t="shared" si="1"/>
        <v>1.4515074286622184E-2</v>
      </c>
    </row>
    <row r="25" spans="1:9" ht="16.5" x14ac:dyDescent="0.3">
      <c r="A25" s="37"/>
      <c r="B25" s="34" t="s">
        <v>11</v>
      </c>
      <c r="C25" s="15" t="s">
        <v>91</v>
      </c>
      <c r="D25" s="13" t="s">
        <v>81</v>
      </c>
      <c r="E25" s="46">
        <v>370.07989999999995</v>
      </c>
      <c r="F25" s="46">
        <v>437.5</v>
      </c>
      <c r="G25" s="21">
        <f t="shared" si="0"/>
        <v>0.18217714607034874</v>
      </c>
      <c r="H25" s="46">
        <v>428.81666666666672</v>
      </c>
      <c r="I25" s="21">
        <f t="shared" si="1"/>
        <v>2.0249523883555394E-2</v>
      </c>
    </row>
    <row r="26" spans="1:9" ht="16.5" x14ac:dyDescent="0.3">
      <c r="A26" s="37"/>
      <c r="B26" s="34" t="s">
        <v>12</v>
      </c>
      <c r="C26" s="15" t="s">
        <v>92</v>
      </c>
      <c r="D26" s="13" t="s">
        <v>81</v>
      </c>
      <c r="E26" s="46">
        <v>493.931625</v>
      </c>
      <c r="F26" s="46">
        <v>493.65</v>
      </c>
      <c r="G26" s="21">
        <f t="shared" si="0"/>
        <v>-5.701700108795819E-4</v>
      </c>
      <c r="H26" s="46">
        <v>480.52499999999998</v>
      </c>
      <c r="I26" s="21">
        <f t="shared" si="1"/>
        <v>2.7313875448727955E-2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938.45</v>
      </c>
      <c r="F27" s="46">
        <v>1389.7750000000001</v>
      </c>
      <c r="G27" s="21">
        <f t="shared" si="0"/>
        <v>0.48092599499174171</v>
      </c>
      <c r="H27" s="46">
        <v>1342.5250000000001</v>
      </c>
      <c r="I27" s="21">
        <f t="shared" si="1"/>
        <v>3.5194875328206178E-2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511.38330000000002</v>
      </c>
      <c r="F28" s="46">
        <v>501.15</v>
      </c>
      <c r="G28" s="21">
        <f t="shared" si="0"/>
        <v>-2.0011017176352928E-2</v>
      </c>
      <c r="H28" s="46">
        <v>483.65</v>
      </c>
      <c r="I28" s="21">
        <f t="shared" si="1"/>
        <v>3.6183190323581103E-2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161</v>
      </c>
      <c r="E29" s="46">
        <v>1151.73</v>
      </c>
      <c r="F29" s="46">
        <v>1823.6</v>
      </c>
      <c r="G29" s="21">
        <f t="shared" si="0"/>
        <v>0.58335721045731193</v>
      </c>
      <c r="H29" s="46">
        <v>1745.9666666666667</v>
      </c>
      <c r="I29" s="21">
        <f t="shared" si="1"/>
        <v>4.4464384581607064E-2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505.22989999999999</v>
      </c>
      <c r="F30" s="46">
        <v>508.65</v>
      </c>
      <c r="G30" s="21">
        <f t="shared" si="0"/>
        <v>6.7693934978907445E-3</v>
      </c>
      <c r="H30" s="46">
        <v>453.16666666666674</v>
      </c>
      <c r="I30" s="21">
        <f t="shared" si="1"/>
        <v>0.122434718646561</v>
      </c>
    </row>
    <row r="31" spans="1:9" ht="17.25" thickBot="1" x14ac:dyDescent="0.35">
      <c r="A31" s="38"/>
      <c r="B31" s="36" t="s">
        <v>13</v>
      </c>
      <c r="C31" s="16" t="s">
        <v>93</v>
      </c>
      <c r="D31" s="12" t="s">
        <v>81</v>
      </c>
      <c r="E31" s="49">
        <v>475.71489999999994</v>
      </c>
      <c r="F31" s="49">
        <v>498.65</v>
      </c>
      <c r="G31" s="23">
        <f t="shared" si="0"/>
        <v>4.8211859666367478E-2</v>
      </c>
      <c r="H31" s="49">
        <v>430.31666666666672</v>
      </c>
      <c r="I31" s="23">
        <f t="shared" si="1"/>
        <v>0.15879778457724911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5">
        <f>SUM(E16:E31)</f>
        <v>15646.117436111112</v>
      </c>
      <c r="F32" s="106">
        <f>SUM(F16:F31)</f>
        <v>21493.14166666667</v>
      </c>
      <c r="G32" s="107">
        <f t="shared" ref="G32" si="2">(F32-E32)/E32</f>
        <v>0.37370448320045674</v>
      </c>
      <c r="H32" s="106">
        <f>SUM(H16:H31)</f>
        <v>23145.338888888891</v>
      </c>
      <c r="I32" s="110">
        <f t="shared" ref="I32" si="3">(F32-H32)/H32</f>
        <v>-7.1383583111646373E-2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2253.1233333333334</v>
      </c>
      <c r="F34" s="54">
        <v>4111.375</v>
      </c>
      <c r="G34" s="21">
        <f>(F34-E34)/E34</f>
        <v>0.82474476171595867</v>
      </c>
      <c r="H34" s="54">
        <v>4153</v>
      </c>
      <c r="I34" s="21">
        <f>(F34-H34)/H34</f>
        <v>-1.0022875030098724E-2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1810.5616666666665</v>
      </c>
      <c r="F35" s="46">
        <v>4633.7083333333339</v>
      </c>
      <c r="G35" s="21">
        <f>(F35-E35)/E35</f>
        <v>1.5592656790664412</v>
      </c>
      <c r="H35" s="46">
        <v>4651.875</v>
      </c>
      <c r="I35" s="21">
        <f>(F35-H35)/H35</f>
        <v>-3.9052353441711269E-3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2233.2535714285714</v>
      </c>
      <c r="F36" s="46">
        <v>4461.6666666666661</v>
      </c>
      <c r="G36" s="21">
        <f>(F36-E36)/E36</f>
        <v>0.99783254519217879</v>
      </c>
      <c r="H36" s="46">
        <v>4470</v>
      </c>
      <c r="I36" s="21">
        <f>(F36-H36)/H36</f>
        <v>-1.8642803877704562E-3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1391.4831999999999</v>
      </c>
      <c r="F37" s="46">
        <v>4313.1555555555551</v>
      </c>
      <c r="G37" s="21">
        <f>(F37-E37)/E37</f>
        <v>2.0996820914227032</v>
      </c>
      <c r="H37" s="46">
        <v>3863.6</v>
      </c>
      <c r="I37" s="21">
        <f>(F37-H37)/H37</f>
        <v>0.11635665067697361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1451.9333333333334</v>
      </c>
      <c r="F38" s="49">
        <v>3667</v>
      </c>
      <c r="G38" s="23">
        <f>(F38-E38)/E38</f>
        <v>1.5255980531704851</v>
      </c>
      <c r="H38" s="49">
        <v>3202.5238095238096</v>
      </c>
      <c r="I38" s="23">
        <f>(F38-H38)/H38</f>
        <v>0.14503442225625618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9140.3551047619039</v>
      </c>
      <c r="F39" s="108">
        <f>SUM(F34:F38)</f>
        <v>21186.905555555553</v>
      </c>
      <c r="G39" s="109">
        <f t="shared" ref="G39" si="4">(F39-E39)/E39</f>
        <v>1.3179521268837453</v>
      </c>
      <c r="H39" s="108">
        <f>SUM(H34:H38)</f>
        <v>20340.998809523808</v>
      </c>
      <c r="I39" s="110">
        <f t="shared" ref="I39" si="5">(F39-H39)/H39</f>
        <v>4.1586293473243101E-2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10909.5</v>
      </c>
      <c r="F41" s="46">
        <v>28885</v>
      </c>
      <c r="G41" s="21">
        <f t="shared" ref="G41:G46" si="6">(F41-E41)/E41</f>
        <v>1.6476923782024842</v>
      </c>
      <c r="H41" s="46">
        <v>37989.75</v>
      </c>
      <c r="I41" s="21">
        <f t="shared" ref="I41:I46" si="7">(F41-H41)/H41</f>
        <v>-0.2396633302403938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15471.404511111112</v>
      </c>
      <c r="F42" s="46">
        <v>43326.3</v>
      </c>
      <c r="G42" s="21">
        <f t="shared" si="6"/>
        <v>1.8004115572625818</v>
      </c>
      <c r="H42" s="46">
        <v>51749.25</v>
      </c>
      <c r="I42" s="21">
        <f t="shared" si="7"/>
        <v>-0.16276467774895284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5823.713333333334</v>
      </c>
      <c r="F43" s="57">
        <v>6900</v>
      </c>
      <c r="G43" s="21">
        <f t="shared" si="6"/>
        <v>0.18481106556297971</v>
      </c>
      <c r="H43" s="57">
        <v>6900</v>
      </c>
      <c r="I43" s="21">
        <f t="shared" si="7"/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9976</v>
      </c>
      <c r="F44" s="47">
        <v>19000</v>
      </c>
      <c r="G44" s="21">
        <f t="shared" si="6"/>
        <v>0.90457097032878908</v>
      </c>
      <c r="H44" s="47">
        <v>19000</v>
      </c>
      <c r="I44" s="21">
        <f t="shared" si="7"/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26433.264444444445</v>
      </c>
      <c r="F45" s="47">
        <v>77854.888888888891</v>
      </c>
      <c r="G45" s="21">
        <f t="shared" si="6"/>
        <v>1.9453376465293857</v>
      </c>
      <c r="H45" s="47">
        <v>77721.455555555556</v>
      </c>
      <c r="I45" s="21">
        <f t="shared" si="7"/>
        <v>1.7168146476355646E-3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217</v>
      </c>
      <c r="E46" s="50">
        <v>12540.666666666666</v>
      </c>
      <c r="F46" s="50">
        <v>22875</v>
      </c>
      <c r="G46" s="31">
        <f t="shared" si="6"/>
        <v>0.82406570623571318</v>
      </c>
      <c r="H46" s="50">
        <v>22475</v>
      </c>
      <c r="I46" s="31">
        <f t="shared" si="7"/>
        <v>1.7797552836484983E-2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81154.548955555554</v>
      </c>
      <c r="F47" s="86">
        <f>SUM(F41:F46)</f>
        <v>198841.18888888889</v>
      </c>
      <c r="G47" s="109">
        <f t="shared" ref="G47" si="8">(F47-E47)/E47</f>
        <v>1.4501545686340349</v>
      </c>
      <c r="H47" s="108">
        <f>SUM(H41:H46)</f>
        <v>215835.45555555556</v>
      </c>
      <c r="I47" s="110">
        <f t="shared" ref="I47" si="9">(F47-H47)/H47</f>
        <v>-7.8737140860030655E-2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19259.017500000002</v>
      </c>
      <c r="F49" s="43">
        <v>62093</v>
      </c>
      <c r="G49" s="21">
        <f t="shared" ref="G49:G54" si="10">(F49-E49)/E49</f>
        <v>2.2241000871409975</v>
      </c>
      <c r="H49" s="43">
        <v>62793</v>
      </c>
      <c r="I49" s="21">
        <f t="shared" ref="I49:I54" si="11">(F49-H49)/H49</f>
        <v>-1.1147739397703567E-2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19041.5</v>
      </c>
      <c r="F50" s="47">
        <v>28953.285714285714</v>
      </c>
      <c r="G50" s="21">
        <f t="shared" si="10"/>
        <v>0.52053597218106318</v>
      </c>
      <c r="H50" s="47">
        <v>28974.666666666668</v>
      </c>
      <c r="I50" s="21">
        <f t="shared" si="11"/>
        <v>-7.379188387886238E-4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2261.2666666666669</v>
      </c>
      <c r="F51" s="47">
        <v>4273.6000000000004</v>
      </c>
      <c r="G51" s="21">
        <f t="shared" si="10"/>
        <v>0.8899142073763967</v>
      </c>
      <c r="H51" s="47">
        <v>4273.6000000000004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27853</v>
      </c>
      <c r="F52" s="47">
        <v>53699.714285714283</v>
      </c>
      <c r="G52" s="21">
        <f t="shared" si="10"/>
        <v>0.92796877484343809</v>
      </c>
      <c r="H52" s="47">
        <v>53699.714285714283</v>
      </c>
      <c r="I52" s="21">
        <f t="shared" si="11"/>
        <v>0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6033.1111111111113</v>
      </c>
      <c r="F53" s="47">
        <v>9030</v>
      </c>
      <c r="G53" s="21">
        <f t="shared" si="10"/>
        <v>0.49674021142583513</v>
      </c>
      <c r="H53" s="47">
        <v>8843.75</v>
      </c>
      <c r="I53" s="21">
        <f t="shared" si="11"/>
        <v>2.1060070671378092E-2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5943.6666666666661</v>
      </c>
      <c r="F54" s="50">
        <v>15548</v>
      </c>
      <c r="G54" s="31">
        <f t="shared" si="10"/>
        <v>1.6158936683304361</v>
      </c>
      <c r="H54" s="50">
        <v>15046.5</v>
      </c>
      <c r="I54" s="31">
        <f t="shared" si="11"/>
        <v>3.3330010301398996E-2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80391.56194444446</v>
      </c>
      <c r="F55" s="86">
        <f>SUM(F49:F54)</f>
        <v>173597.6</v>
      </c>
      <c r="G55" s="109">
        <f t="shared" ref="G55" si="12">(F55-E55)/E55</f>
        <v>1.1594007604923349</v>
      </c>
      <c r="H55" s="86">
        <f>SUM(H49:H54)</f>
        <v>173631.23095238095</v>
      </c>
      <c r="I55" s="110">
        <f t="shared" ref="I55" si="13">(F55-H55)/H55</f>
        <v>-1.9369183871172495E-4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42</v>
      </c>
      <c r="C57" s="19" t="s">
        <v>198</v>
      </c>
      <c r="D57" s="20" t="s">
        <v>114</v>
      </c>
      <c r="E57" s="43">
        <v>2028.7333333333331</v>
      </c>
      <c r="F57" s="66">
        <v>4852.1428571428569</v>
      </c>
      <c r="G57" s="22">
        <f t="shared" ref="G57:G65" si="14">(F57-E57)/E57</f>
        <v>1.3917105207565594</v>
      </c>
      <c r="H57" s="66">
        <v>5162.5</v>
      </c>
      <c r="I57" s="22">
        <f t="shared" ref="I57:I65" si="15">(F57-H57)/H57</f>
        <v>-6.011760636457978E-2</v>
      </c>
    </row>
    <row r="58" spans="1:9" ht="16.5" x14ac:dyDescent="0.3">
      <c r="A58" s="117"/>
      <c r="B58" s="98" t="s">
        <v>38</v>
      </c>
      <c r="C58" s="15" t="s">
        <v>115</v>
      </c>
      <c r="D58" s="11" t="s">
        <v>114</v>
      </c>
      <c r="E58" s="47">
        <v>3750</v>
      </c>
      <c r="F58" s="70">
        <v>7235</v>
      </c>
      <c r="G58" s="21">
        <f t="shared" si="14"/>
        <v>0.92933333333333334</v>
      </c>
      <c r="H58" s="70">
        <v>7235</v>
      </c>
      <c r="I58" s="21">
        <f t="shared" si="15"/>
        <v>0</v>
      </c>
    </row>
    <row r="59" spans="1:9" ht="16.5" x14ac:dyDescent="0.3">
      <c r="A59" s="117"/>
      <c r="B59" s="98" t="s">
        <v>39</v>
      </c>
      <c r="C59" s="15" t="s">
        <v>116</v>
      </c>
      <c r="D59" s="11" t="s">
        <v>114</v>
      </c>
      <c r="E59" s="47">
        <v>3559.15</v>
      </c>
      <c r="F59" s="70">
        <v>18031.142857142859</v>
      </c>
      <c r="G59" s="21">
        <f t="shared" si="14"/>
        <v>4.0661373803135179</v>
      </c>
      <c r="H59" s="70">
        <v>18031.142857142859</v>
      </c>
      <c r="I59" s="21">
        <f t="shared" si="15"/>
        <v>0</v>
      </c>
    </row>
    <row r="60" spans="1:9" ht="16.5" x14ac:dyDescent="0.3">
      <c r="A60" s="117"/>
      <c r="B60" s="98" t="s">
        <v>41</v>
      </c>
      <c r="C60" s="15" t="s">
        <v>118</v>
      </c>
      <c r="D60" s="11" t="s">
        <v>114</v>
      </c>
      <c r="E60" s="47">
        <v>4710</v>
      </c>
      <c r="F60" s="70">
        <v>7055</v>
      </c>
      <c r="G60" s="21">
        <f t="shared" si="14"/>
        <v>0.49787685774946921</v>
      </c>
      <c r="H60" s="70">
        <v>7055</v>
      </c>
      <c r="I60" s="21">
        <f t="shared" si="15"/>
        <v>0</v>
      </c>
    </row>
    <row r="61" spans="1:9" ht="16.5" x14ac:dyDescent="0.3">
      <c r="A61" s="117"/>
      <c r="B61" s="98" t="s">
        <v>54</v>
      </c>
      <c r="C61" s="15" t="s">
        <v>121</v>
      </c>
      <c r="D61" s="11" t="s">
        <v>120</v>
      </c>
      <c r="E61" s="47">
        <v>4460.5249999999996</v>
      </c>
      <c r="F61" s="104">
        <v>11809.285714285714</v>
      </c>
      <c r="G61" s="21">
        <f t="shared" si="14"/>
        <v>1.6475102626452525</v>
      </c>
      <c r="H61" s="104">
        <v>11809.285714285714</v>
      </c>
      <c r="I61" s="21">
        <f t="shared" si="15"/>
        <v>0</v>
      </c>
    </row>
    <row r="62" spans="1:9" ht="17.25" thickBot="1" x14ac:dyDescent="0.35">
      <c r="A62" s="117"/>
      <c r="B62" s="99" t="s">
        <v>56</v>
      </c>
      <c r="C62" s="16" t="s">
        <v>123</v>
      </c>
      <c r="D62" s="12" t="s">
        <v>120</v>
      </c>
      <c r="E62" s="50">
        <v>21488.75</v>
      </c>
      <c r="F62" s="73">
        <v>60330</v>
      </c>
      <c r="G62" s="29">
        <f t="shared" si="14"/>
        <v>1.8075155604676867</v>
      </c>
      <c r="H62" s="73">
        <v>58203.333333333336</v>
      </c>
      <c r="I62" s="29">
        <f t="shared" si="15"/>
        <v>3.6538571674016335E-2</v>
      </c>
    </row>
    <row r="63" spans="1:9" ht="16.5" x14ac:dyDescent="0.3">
      <c r="A63" s="117"/>
      <c r="B63" s="100" t="s">
        <v>55</v>
      </c>
      <c r="C63" s="14" t="s">
        <v>122</v>
      </c>
      <c r="D63" s="11" t="s">
        <v>120</v>
      </c>
      <c r="E63" s="43">
        <v>4820.5</v>
      </c>
      <c r="F63" s="68">
        <v>16900.714285714286</v>
      </c>
      <c r="G63" s="21">
        <f t="shared" si="14"/>
        <v>2.5060085646124439</v>
      </c>
      <c r="H63" s="68">
        <v>15950.625</v>
      </c>
      <c r="I63" s="21">
        <f t="shared" si="15"/>
        <v>5.956439234915787E-2</v>
      </c>
    </row>
    <row r="64" spans="1:9" ht="16.5" x14ac:dyDescent="0.3">
      <c r="A64" s="117"/>
      <c r="B64" s="98" t="s">
        <v>43</v>
      </c>
      <c r="C64" s="15" t="s">
        <v>119</v>
      </c>
      <c r="D64" s="13" t="s">
        <v>114</v>
      </c>
      <c r="E64" s="47">
        <v>4410.9972222222223</v>
      </c>
      <c r="F64" s="47">
        <v>14805.375</v>
      </c>
      <c r="G64" s="21">
        <f t="shared" si="14"/>
        <v>2.356468901275159</v>
      </c>
      <c r="H64" s="47">
        <v>13886.625</v>
      </c>
      <c r="I64" s="21">
        <f t="shared" si="15"/>
        <v>6.6160784207825882E-2</v>
      </c>
    </row>
    <row r="65" spans="1:9" ht="16.5" customHeight="1" thickBot="1" x14ac:dyDescent="0.35">
      <c r="A65" s="118"/>
      <c r="B65" s="99" t="s">
        <v>40</v>
      </c>
      <c r="C65" s="16" t="s">
        <v>117</v>
      </c>
      <c r="D65" s="12" t="s">
        <v>114</v>
      </c>
      <c r="E65" s="50">
        <v>2902.4</v>
      </c>
      <c r="F65" s="73">
        <v>8455</v>
      </c>
      <c r="G65" s="29">
        <f t="shared" si="14"/>
        <v>1.9131063947078282</v>
      </c>
      <c r="H65" s="73">
        <v>7454</v>
      </c>
      <c r="I65" s="29">
        <f t="shared" si="15"/>
        <v>0.13429031392540919</v>
      </c>
    </row>
    <row r="66" spans="1:9" ht="15.75" customHeight="1" thickBot="1" x14ac:dyDescent="0.25">
      <c r="A66" s="175" t="s">
        <v>192</v>
      </c>
      <c r="B66" s="190"/>
      <c r="C66" s="190"/>
      <c r="D66" s="191"/>
      <c r="E66" s="105">
        <f>SUM(E57:E65)</f>
        <v>52131.055555555555</v>
      </c>
      <c r="F66" s="105">
        <f>SUM(F57:F65)</f>
        <v>149473.66071428574</v>
      </c>
      <c r="G66" s="107">
        <f t="shared" ref="G66" si="16">(F66-E66)/E66</f>
        <v>1.8672671044420559</v>
      </c>
      <c r="H66" s="105">
        <f>SUM(H57:H65)</f>
        <v>144787.51190476189</v>
      </c>
      <c r="I66" s="110">
        <f t="shared" ref="I66" si="17">(F66-H66)/H66</f>
        <v>3.2365697482295938E-2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6405.5</v>
      </c>
      <c r="F68" s="54">
        <v>21523.75</v>
      </c>
      <c r="G68" s="21">
        <f t="shared" ref="G68:G73" si="18">(F68-E68)/E68</f>
        <v>2.3601982671141988</v>
      </c>
      <c r="H68" s="54">
        <v>29333.5</v>
      </c>
      <c r="I68" s="21">
        <f t="shared" ref="I68:I73" si="19">(F68-H68)/H68</f>
        <v>-0.26623996454565602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10619.842857142858</v>
      </c>
      <c r="F69" s="46">
        <v>36732.857142857145</v>
      </c>
      <c r="G69" s="21">
        <f t="shared" si="18"/>
        <v>2.4588889531591129</v>
      </c>
      <c r="H69" s="46">
        <v>39732.571428571428</v>
      </c>
      <c r="I69" s="21">
        <f t="shared" si="19"/>
        <v>-7.5497612610021206E-2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3003.6</v>
      </c>
      <c r="F70" s="46">
        <v>9627</v>
      </c>
      <c r="G70" s="21">
        <f t="shared" si="18"/>
        <v>2.205153815421494</v>
      </c>
      <c r="H70" s="46">
        <v>9848.75</v>
      </c>
      <c r="I70" s="21">
        <f t="shared" si="19"/>
        <v>-2.2515547658332274E-2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3726.46</v>
      </c>
      <c r="F71" s="46">
        <v>11118</v>
      </c>
      <c r="G71" s="21">
        <f t="shared" si="18"/>
        <v>1.9835286035540431</v>
      </c>
      <c r="H71" s="46">
        <v>10988</v>
      </c>
      <c r="I71" s="21">
        <f t="shared" si="19"/>
        <v>1.1831088460138332E-2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46526.857142857145</v>
      </c>
      <c r="F72" s="46">
        <v>84533.28571428571</v>
      </c>
      <c r="G72" s="21">
        <f t="shared" si="18"/>
        <v>0.81687074746383026</v>
      </c>
      <c r="H72" s="46">
        <v>80813.28571428571</v>
      </c>
      <c r="I72" s="21">
        <f t="shared" si="19"/>
        <v>4.6032035043742807E-2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7518.6</v>
      </c>
      <c r="F73" s="58">
        <v>19483.75</v>
      </c>
      <c r="G73" s="31">
        <f t="shared" si="18"/>
        <v>1.5914066448540951</v>
      </c>
      <c r="H73" s="58">
        <v>18071.25</v>
      </c>
      <c r="I73" s="31">
        <f t="shared" si="19"/>
        <v>7.8162827695925849E-2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77800.860000000015</v>
      </c>
      <c r="F74" s="86">
        <f>SUM(F68:F73)</f>
        <v>183018.64285714284</v>
      </c>
      <c r="G74" s="109">
        <f t="shared" ref="G74" si="20">(F74-E74)/E74</f>
        <v>1.3523987120083609</v>
      </c>
      <c r="H74" s="86">
        <f>SUM(H68:H73)</f>
        <v>188787.35714285713</v>
      </c>
      <c r="I74" s="110">
        <f t="shared" ref="I74" si="21">(F74-H74)/H74</f>
        <v>-3.0556676956651554E-2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1554.2</v>
      </c>
      <c r="F76" s="43">
        <v>4643.125</v>
      </c>
      <c r="G76" s="21">
        <f>(F76-E76)/E76</f>
        <v>1.9874694376528117</v>
      </c>
      <c r="H76" s="43">
        <v>4749.375</v>
      </c>
      <c r="I76" s="21">
        <f>(F76-H76)/H76</f>
        <v>-2.2371364653243849E-2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2778.75</v>
      </c>
      <c r="F77" s="47">
        <v>7983.5714285714284</v>
      </c>
      <c r="G77" s="21">
        <f>(F77-E77)/E77</f>
        <v>1.8730801362380309</v>
      </c>
      <c r="H77" s="47">
        <v>7983.5714285714284</v>
      </c>
      <c r="I77" s="21">
        <f>(F77-H77)/H77</f>
        <v>0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3863.6444444444446</v>
      </c>
      <c r="F78" s="47">
        <v>11759.666666666666</v>
      </c>
      <c r="G78" s="21">
        <f>(F78-E78)/E78</f>
        <v>2.0436720655224772</v>
      </c>
      <c r="H78" s="47">
        <v>11237.166666666666</v>
      </c>
      <c r="I78" s="21">
        <f>(F78-H78)/H78</f>
        <v>4.6497486021090731E-2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1324</v>
      </c>
      <c r="F79" s="47">
        <v>2463.75</v>
      </c>
      <c r="G79" s="21">
        <f>(F79-E79)/E79</f>
        <v>0.86083836858006046</v>
      </c>
      <c r="H79" s="47">
        <v>2301</v>
      </c>
      <c r="I79" s="21">
        <f>(F79-H79)/H79</f>
        <v>7.0730117340286836E-2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2250.8333333333335</v>
      </c>
      <c r="F80" s="50">
        <v>7597.8571428571431</v>
      </c>
      <c r="G80" s="21">
        <f>(F80-E80)/E80</f>
        <v>2.3755751837943615</v>
      </c>
      <c r="H80" s="50">
        <v>6697.8571428571431</v>
      </c>
      <c r="I80" s="21">
        <f>(F80-H80)/H80</f>
        <v>0.13437133411538871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11771.427777777779</v>
      </c>
      <c r="F81" s="86">
        <f>SUM(F76:F80)</f>
        <v>34447.970238095237</v>
      </c>
      <c r="G81" s="109">
        <f t="shared" ref="G81" si="22">(F81-E81)/E81</f>
        <v>1.9264054359766336</v>
      </c>
      <c r="H81" s="86">
        <f>SUM(H76:H80)</f>
        <v>32968.970238095237</v>
      </c>
      <c r="I81" s="110">
        <f t="shared" ref="I81" si="23">(F81-H81)/H81</f>
        <v>4.4860363830564347E-2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1182</v>
      </c>
      <c r="F83" s="161">
        <v>2700</v>
      </c>
      <c r="G83" s="22">
        <f t="shared" ref="G83:G89" si="24">(F83-E83)/E83</f>
        <v>1.2842639593908629</v>
      </c>
      <c r="H83" s="161">
        <v>2858.3333333333335</v>
      </c>
      <c r="I83" s="22">
        <f t="shared" ref="I83:I89" si="25">(F83-H83)/H83</f>
        <v>-5.5393586005830955E-2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918.94047619047637</v>
      </c>
      <c r="F84" s="47">
        <v>2023.3333333333333</v>
      </c>
      <c r="G84" s="21">
        <f t="shared" si="24"/>
        <v>1.2018110919666796</v>
      </c>
      <c r="H84" s="47">
        <v>2023.3333333333333</v>
      </c>
      <c r="I84" s="21">
        <f t="shared" si="25"/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8899.3333333333339</v>
      </c>
      <c r="F85" s="47">
        <v>9999</v>
      </c>
      <c r="G85" s="21">
        <f t="shared" si="24"/>
        <v>0.1235673084126151</v>
      </c>
      <c r="H85" s="47">
        <v>9999</v>
      </c>
      <c r="I85" s="21">
        <f t="shared" si="25"/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3887.3</v>
      </c>
      <c r="F86" s="47">
        <v>9731.6666666666661</v>
      </c>
      <c r="G86" s="21">
        <f t="shared" si="24"/>
        <v>1.5034514101475742</v>
      </c>
      <c r="H86" s="47">
        <v>9731.6666666666661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1509.0844444444442</v>
      </c>
      <c r="F87" s="61">
        <v>5405</v>
      </c>
      <c r="G87" s="21">
        <f t="shared" si="24"/>
        <v>2.5816418490681627</v>
      </c>
      <c r="H87" s="61">
        <v>5327.2222222222226</v>
      </c>
      <c r="I87" s="21">
        <f t="shared" si="25"/>
        <v>1.4600062571696659E-2</v>
      </c>
    </row>
    <row r="88" spans="1:11" ht="16.5" x14ac:dyDescent="0.3">
      <c r="A88" s="37"/>
      <c r="B88" s="34" t="s">
        <v>74</v>
      </c>
      <c r="C88" s="15" t="s">
        <v>144</v>
      </c>
      <c r="D88" s="25" t="s">
        <v>142</v>
      </c>
      <c r="E88" s="61">
        <v>1458.3333333333333</v>
      </c>
      <c r="F88" s="61">
        <v>4204.166666666667</v>
      </c>
      <c r="G88" s="21">
        <f t="shared" si="24"/>
        <v>1.8828571428571435</v>
      </c>
      <c r="H88" s="61">
        <v>3966.6666666666665</v>
      </c>
      <c r="I88" s="21">
        <f t="shared" si="25"/>
        <v>5.9873949579832053E-2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1919.9</v>
      </c>
      <c r="F89" s="50">
        <v>7921.1111111111113</v>
      </c>
      <c r="G89" s="23">
        <f t="shared" si="24"/>
        <v>3.1257935887864532</v>
      </c>
      <c r="H89" s="50">
        <v>7351.1111111111113</v>
      </c>
      <c r="I89" s="23">
        <f t="shared" si="25"/>
        <v>7.7539298669891177E-2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19774.891587301587</v>
      </c>
      <c r="F90" s="86">
        <f>SUM(F83:F89)</f>
        <v>41984.277777777774</v>
      </c>
      <c r="G90" s="119">
        <f t="shared" ref="G90:G91" si="26">(F90-E90)/E90</f>
        <v>1.1231103893756822</v>
      </c>
      <c r="H90" s="86">
        <f>SUM(H83:H89)</f>
        <v>41257.333333333336</v>
      </c>
      <c r="I90" s="110">
        <f t="shared" ref="I90:I91" si="27">(F90-H90)/H90</f>
        <v>1.7619763220545145E-2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5">
        <f>SUM(E90+E81+E74+E66+E55+E47+E39+E32)</f>
        <v>347810.81836150796</v>
      </c>
      <c r="F91" s="105">
        <f>SUM(F32,F39,F47,F55,F66,F74,F81,F90)</f>
        <v>824043.38769841264</v>
      </c>
      <c r="G91" s="107">
        <f t="shared" si="26"/>
        <v>1.3692287421661438</v>
      </c>
      <c r="H91" s="105">
        <f>SUM(H32,H39,H47,H55,H66,H74,H81,H90)</f>
        <v>840754.19682539685</v>
      </c>
      <c r="I91" s="120">
        <f t="shared" si="27"/>
        <v>-1.9875974678547598E-2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8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1000</v>
      </c>
      <c r="E16" s="42">
        <v>3000</v>
      </c>
      <c r="F16" s="133">
        <v>2500</v>
      </c>
      <c r="G16" s="42">
        <v>2000</v>
      </c>
      <c r="H16" s="133">
        <v>1999</v>
      </c>
      <c r="I16" s="139">
        <v>2099.8000000000002</v>
      </c>
    </row>
    <row r="17" spans="1:9" ht="16.5" x14ac:dyDescent="0.3">
      <c r="A17" s="91"/>
      <c r="B17" s="152" t="s">
        <v>5</v>
      </c>
      <c r="C17" s="158" t="s">
        <v>164</v>
      </c>
      <c r="D17" s="92">
        <v>1000</v>
      </c>
      <c r="E17" s="46">
        <v>1500</v>
      </c>
      <c r="F17" s="92">
        <v>2500</v>
      </c>
      <c r="G17" s="46">
        <v>1000</v>
      </c>
      <c r="H17" s="92">
        <v>1124</v>
      </c>
      <c r="I17" s="141">
        <v>1424.8</v>
      </c>
    </row>
    <row r="18" spans="1:9" ht="16.5" x14ac:dyDescent="0.3">
      <c r="A18" s="91"/>
      <c r="B18" s="152" t="s">
        <v>6</v>
      </c>
      <c r="C18" s="158" t="s">
        <v>165</v>
      </c>
      <c r="D18" s="92">
        <v>1500</v>
      </c>
      <c r="E18" s="46">
        <v>2000</v>
      </c>
      <c r="F18" s="92">
        <v>2500</v>
      </c>
      <c r="G18" s="46">
        <v>1500</v>
      </c>
      <c r="H18" s="92">
        <v>1500</v>
      </c>
      <c r="I18" s="141">
        <v>1800</v>
      </c>
    </row>
    <row r="19" spans="1:9" ht="16.5" x14ac:dyDescent="0.3">
      <c r="A19" s="91"/>
      <c r="B19" s="152" t="s">
        <v>7</v>
      </c>
      <c r="C19" s="158" t="s">
        <v>166</v>
      </c>
      <c r="D19" s="92">
        <v>875</v>
      </c>
      <c r="E19" s="46">
        <v>750</v>
      </c>
      <c r="F19" s="92"/>
      <c r="G19" s="46">
        <v>825</v>
      </c>
      <c r="H19" s="92">
        <v>874</v>
      </c>
      <c r="I19" s="141">
        <v>831</v>
      </c>
    </row>
    <row r="20" spans="1:9" ht="16.5" x14ac:dyDescent="0.3">
      <c r="A20" s="91"/>
      <c r="B20" s="152" t="s">
        <v>8</v>
      </c>
      <c r="C20" s="158" t="s">
        <v>167</v>
      </c>
      <c r="D20" s="92">
        <v>2000</v>
      </c>
      <c r="E20" s="46">
        <v>2000</v>
      </c>
      <c r="F20" s="92">
        <v>3500</v>
      </c>
      <c r="G20" s="46">
        <v>2250</v>
      </c>
      <c r="H20" s="92">
        <v>2249</v>
      </c>
      <c r="I20" s="141">
        <v>2399.8000000000002</v>
      </c>
    </row>
    <row r="21" spans="1:9" ht="16.5" x14ac:dyDescent="0.3">
      <c r="A21" s="91"/>
      <c r="B21" s="152" t="s">
        <v>9</v>
      </c>
      <c r="C21" s="158" t="s">
        <v>168</v>
      </c>
      <c r="D21" s="92">
        <v>1500</v>
      </c>
      <c r="E21" s="46">
        <v>1500</v>
      </c>
      <c r="F21" s="92">
        <v>2000</v>
      </c>
      <c r="G21" s="46">
        <v>2000</v>
      </c>
      <c r="H21" s="92">
        <v>1666</v>
      </c>
      <c r="I21" s="141">
        <v>1733.2</v>
      </c>
    </row>
    <row r="22" spans="1:9" ht="16.5" x14ac:dyDescent="0.3">
      <c r="A22" s="91"/>
      <c r="B22" s="152" t="s">
        <v>10</v>
      </c>
      <c r="C22" s="158" t="s">
        <v>169</v>
      </c>
      <c r="D22" s="92">
        <v>1250</v>
      </c>
      <c r="E22" s="46">
        <v>1750</v>
      </c>
      <c r="F22" s="92">
        <v>2000</v>
      </c>
      <c r="G22" s="46">
        <v>1500</v>
      </c>
      <c r="H22" s="92">
        <v>1291</v>
      </c>
      <c r="I22" s="141">
        <v>1558.2</v>
      </c>
    </row>
    <row r="23" spans="1:9" ht="16.5" x14ac:dyDescent="0.3">
      <c r="A23" s="91"/>
      <c r="B23" s="152" t="s">
        <v>11</v>
      </c>
      <c r="C23" s="158" t="s">
        <v>170</v>
      </c>
      <c r="D23" s="92">
        <v>250</v>
      </c>
      <c r="E23" s="46">
        <v>500</v>
      </c>
      <c r="F23" s="92">
        <v>500</v>
      </c>
      <c r="G23" s="46">
        <v>500</v>
      </c>
      <c r="H23" s="92">
        <v>366</v>
      </c>
      <c r="I23" s="141">
        <v>423.2</v>
      </c>
    </row>
    <row r="24" spans="1:9" ht="16.5" x14ac:dyDescent="0.3">
      <c r="A24" s="91"/>
      <c r="B24" s="152" t="s">
        <v>12</v>
      </c>
      <c r="C24" s="158" t="s">
        <v>171</v>
      </c>
      <c r="D24" s="92"/>
      <c r="E24" s="46">
        <v>500</v>
      </c>
      <c r="F24" s="92">
        <v>500</v>
      </c>
      <c r="G24" s="46">
        <v>500</v>
      </c>
      <c r="H24" s="92">
        <v>500</v>
      </c>
      <c r="I24" s="141">
        <v>500</v>
      </c>
    </row>
    <row r="25" spans="1:9" ht="16.5" x14ac:dyDescent="0.3">
      <c r="A25" s="91"/>
      <c r="B25" s="152" t="s">
        <v>13</v>
      </c>
      <c r="C25" s="158" t="s">
        <v>172</v>
      </c>
      <c r="D25" s="92">
        <v>500</v>
      </c>
      <c r="E25" s="46">
        <v>500</v>
      </c>
      <c r="F25" s="92">
        <v>500</v>
      </c>
      <c r="G25" s="46">
        <v>500</v>
      </c>
      <c r="H25" s="92">
        <v>500</v>
      </c>
      <c r="I25" s="141">
        <v>500</v>
      </c>
    </row>
    <row r="26" spans="1:9" ht="16.5" x14ac:dyDescent="0.3">
      <c r="A26" s="91"/>
      <c r="B26" s="152" t="s">
        <v>14</v>
      </c>
      <c r="C26" s="158" t="s">
        <v>173</v>
      </c>
      <c r="D26" s="92">
        <v>500</v>
      </c>
      <c r="E26" s="46">
        <v>500</v>
      </c>
      <c r="F26" s="92">
        <v>500</v>
      </c>
      <c r="G26" s="46">
        <v>500</v>
      </c>
      <c r="H26" s="92">
        <v>500</v>
      </c>
      <c r="I26" s="141">
        <v>500</v>
      </c>
    </row>
    <row r="27" spans="1:9" ht="16.5" x14ac:dyDescent="0.3">
      <c r="A27" s="91"/>
      <c r="B27" s="152" t="s">
        <v>15</v>
      </c>
      <c r="C27" s="158" t="s">
        <v>174</v>
      </c>
      <c r="D27" s="92">
        <v>1250</v>
      </c>
      <c r="E27" s="46">
        <v>1500</v>
      </c>
      <c r="F27" s="92">
        <v>1500</v>
      </c>
      <c r="G27" s="46">
        <v>1375</v>
      </c>
      <c r="H27" s="92">
        <v>1333</v>
      </c>
      <c r="I27" s="141">
        <v>1391.6</v>
      </c>
    </row>
    <row r="28" spans="1:9" ht="16.5" x14ac:dyDescent="0.3">
      <c r="A28" s="91"/>
      <c r="B28" s="152" t="s">
        <v>16</v>
      </c>
      <c r="C28" s="158" t="s">
        <v>175</v>
      </c>
      <c r="D28" s="92">
        <v>500</v>
      </c>
      <c r="E28" s="46">
        <v>500</v>
      </c>
      <c r="F28" s="92">
        <v>500</v>
      </c>
      <c r="G28" s="46">
        <v>500</v>
      </c>
      <c r="H28" s="92">
        <v>500</v>
      </c>
      <c r="I28" s="141">
        <v>500</v>
      </c>
    </row>
    <row r="29" spans="1:9" ht="16.5" x14ac:dyDescent="0.3">
      <c r="A29" s="91"/>
      <c r="B29" s="154" t="s">
        <v>17</v>
      </c>
      <c r="C29" s="158" t="s">
        <v>176</v>
      </c>
      <c r="D29" s="92"/>
      <c r="E29" s="46">
        <v>2000</v>
      </c>
      <c r="F29" s="92">
        <v>1500</v>
      </c>
      <c r="G29" s="46">
        <v>1500</v>
      </c>
      <c r="H29" s="92">
        <v>1333</v>
      </c>
      <c r="I29" s="141">
        <v>1583.25</v>
      </c>
    </row>
    <row r="30" spans="1:9" ht="16.5" x14ac:dyDescent="0.3">
      <c r="A30" s="91"/>
      <c r="B30" s="152" t="s">
        <v>18</v>
      </c>
      <c r="C30" s="158" t="s">
        <v>177</v>
      </c>
      <c r="D30" s="92"/>
      <c r="E30" s="46">
        <v>3000</v>
      </c>
      <c r="F30" s="92">
        <v>3000</v>
      </c>
      <c r="G30" s="46">
        <v>2000</v>
      </c>
      <c r="H30" s="92">
        <v>2000</v>
      </c>
      <c r="I30" s="141">
        <v>2500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1500</v>
      </c>
      <c r="E31" s="49">
        <v>2000</v>
      </c>
      <c r="F31" s="134">
        <v>1500</v>
      </c>
      <c r="G31" s="49">
        <v>1750</v>
      </c>
      <c r="H31" s="134">
        <v>1666</v>
      </c>
      <c r="I31" s="94">
        <v>1683.2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/>
      <c r="E33" s="42">
        <v>5000</v>
      </c>
      <c r="F33" s="133">
        <v>3000</v>
      </c>
      <c r="G33" s="42">
        <v>5000</v>
      </c>
      <c r="H33" s="133"/>
      <c r="I33" s="139">
        <v>4333.333333333333</v>
      </c>
    </row>
    <row r="34" spans="1:9" ht="16.5" x14ac:dyDescent="0.3">
      <c r="A34" s="91"/>
      <c r="B34" s="140" t="s">
        <v>27</v>
      </c>
      <c r="C34" s="15" t="s">
        <v>180</v>
      </c>
      <c r="D34" s="92">
        <v>3000</v>
      </c>
      <c r="E34" s="46">
        <v>5000</v>
      </c>
      <c r="F34" s="92">
        <v>2000</v>
      </c>
      <c r="G34" s="46"/>
      <c r="H34" s="92">
        <v>3916</v>
      </c>
      <c r="I34" s="141">
        <v>3479</v>
      </c>
    </row>
    <row r="35" spans="1:9" ht="16.5" x14ac:dyDescent="0.3">
      <c r="A35" s="91"/>
      <c r="B35" s="143" t="s">
        <v>28</v>
      </c>
      <c r="C35" s="15" t="s">
        <v>181</v>
      </c>
      <c r="D35" s="92">
        <v>5000</v>
      </c>
      <c r="E35" s="46">
        <v>5000</v>
      </c>
      <c r="F35" s="92">
        <v>6000</v>
      </c>
      <c r="G35" s="46"/>
      <c r="H35" s="92">
        <v>4083</v>
      </c>
      <c r="I35" s="141">
        <v>5020.75</v>
      </c>
    </row>
    <row r="36" spans="1:9" ht="16.5" x14ac:dyDescent="0.3">
      <c r="A36" s="91"/>
      <c r="B36" s="140" t="s">
        <v>29</v>
      </c>
      <c r="C36" s="15" t="s">
        <v>182</v>
      </c>
      <c r="D36" s="92"/>
      <c r="E36" s="46">
        <v>2500</v>
      </c>
      <c r="F36" s="92">
        <v>2500</v>
      </c>
      <c r="G36" s="46"/>
      <c r="H36" s="92">
        <v>3916</v>
      </c>
      <c r="I36" s="141">
        <v>2972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5500</v>
      </c>
      <c r="E37" s="49">
        <v>3500</v>
      </c>
      <c r="F37" s="134">
        <v>2500</v>
      </c>
      <c r="G37" s="49">
        <v>5500</v>
      </c>
      <c r="H37" s="134">
        <v>3916</v>
      </c>
      <c r="I37" s="94">
        <v>4183.2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60000</v>
      </c>
      <c r="E39" s="42">
        <v>75000</v>
      </c>
      <c r="F39" s="42">
        <v>85000</v>
      </c>
      <c r="G39" s="42">
        <v>90000</v>
      </c>
      <c r="H39" s="42">
        <v>60500</v>
      </c>
      <c r="I39" s="139">
        <v>74100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45000</v>
      </c>
      <c r="E40" s="49">
        <v>50000</v>
      </c>
      <c r="F40" s="49">
        <v>45000</v>
      </c>
      <c r="G40" s="49">
        <v>47500</v>
      </c>
      <c r="H40" s="49">
        <v>45833</v>
      </c>
      <c r="I40" s="94">
        <v>46666.6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20-07-2020</vt:lpstr>
      <vt:lpstr>By Order</vt:lpstr>
      <vt:lpstr>All Stores</vt:lpstr>
      <vt:lpstr>'20-07-2020'!Print_Titles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2020-07-24T08:46:06Z</cp:lastPrinted>
  <dcterms:created xsi:type="dcterms:W3CDTF">2010-10-20T06:23:14Z</dcterms:created>
  <dcterms:modified xsi:type="dcterms:W3CDTF">2020-07-24T08:55:18Z</dcterms:modified>
</cp:coreProperties>
</file>