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7-07-2020" sheetId="9" r:id="rId4"/>
    <sheet name="By Order" sheetId="11" r:id="rId5"/>
    <sheet name="All Stores" sheetId="12" r:id="rId6"/>
  </sheets>
  <definedNames>
    <definedName name="_xlnm.Print_Titles" localSheetId="3">'27-07-2020'!$12:$14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G74" i="11" l="1"/>
  <c r="I88" i="11"/>
  <c r="G88" i="11"/>
  <c r="I87" i="11"/>
  <c r="G87" i="11"/>
  <c r="I89" i="11"/>
  <c r="G89" i="11"/>
  <c r="I86" i="11"/>
  <c r="G86" i="11"/>
  <c r="I83" i="11"/>
  <c r="G83" i="11"/>
  <c r="I84" i="11"/>
  <c r="G84" i="11"/>
  <c r="I85" i="11"/>
  <c r="G85" i="11"/>
  <c r="I80" i="11"/>
  <c r="G80" i="11"/>
  <c r="I79" i="11"/>
  <c r="G79" i="11"/>
  <c r="I77" i="11"/>
  <c r="G77" i="11"/>
  <c r="I76" i="11"/>
  <c r="G76" i="11"/>
  <c r="I78" i="11"/>
  <c r="G78" i="11"/>
  <c r="I73" i="11"/>
  <c r="G73" i="11"/>
  <c r="I71" i="11"/>
  <c r="G71" i="11"/>
  <c r="I69" i="11"/>
  <c r="G69" i="11"/>
  <c r="I70" i="11"/>
  <c r="G70" i="11"/>
  <c r="I72" i="11"/>
  <c r="G72" i="11"/>
  <c r="I68" i="11"/>
  <c r="G68" i="11"/>
  <c r="I60" i="11"/>
  <c r="G60" i="11"/>
  <c r="I64" i="11"/>
  <c r="G64" i="11"/>
  <c r="I65" i="11"/>
  <c r="G65" i="11"/>
  <c r="I63" i="11"/>
  <c r="G63" i="11"/>
  <c r="I62" i="11"/>
  <c r="G62" i="11"/>
  <c r="I57" i="11"/>
  <c r="G57" i="11"/>
  <c r="I59" i="11"/>
  <c r="G59" i="11"/>
  <c r="I58" i="11"/>
  <c r="G58" i="11"/>
  <c r="I61" i="11"/>
  <c r="G61" i="11"/>
  <c r="I54" i="11"/>
  <c r="G54" i="11"/>
  <c r="I49" i="11"/>
  <c r="G49" i="11"/>
  <c r="I50" i="11"/>
  <c r="G50" i="11"/>
  <c r="I53" i="11"/>
  <c r="G53" i="11"/>
  <c r="I51" i="11"/>
  <c r="G51" i="11"/>
  <c r="I52" i="11"/>
  <c r="G52" i="11"/>
  <c r="I44" i="11"/>
  <c r="G44" i="11"/>
  <c r="I43" i="11"/>
  <c r="G43" i="11"/>
  <c r="I42" i="11"/>
  <c r="G42" i="11"/>
  <c r="I41" i="11"/>
  <c r="G41" i="11"/>
  <c r="I46" i="11"/>
  <c r="G46" i="11"/>
  <c r="I45" i="11"/>
  <c r="G45" i="11"/>
  <c r="I38" i="11"/>
  <c r="G38" i="11"/>
  <c r="I37" i="11"/>
  <c r="G37" i="11"/>
  <c r="I36" i="11"/>
  <c r="G36" i="11"/>
  <c r="I35" i="11"/>
  <c r="G35" i="11"/>
  <c r="I34" i="11"/>
  <c r="G34" i="11"/>
  <c r="I17" i="11"/>
  <c r="G17" i="11"/>
  <c r="I28" i="11"/>
  <c r="G28" i="11"/>
  <c r="I19" i="11"/>
  <c r="G19" i="11"/>
  <c r="I20" i="11"/>
  <c r="G20" i="11"/>
  <c r="I23" i="11"/>
  <c r="G23" i="11"/>
  <c r="I22" i="11"/>
  <c r="G22" i="11"/>
  <c r="I16" i="11"/>
  <c r="G16" i="11"/>
  <c r="I21" i="11"/>
  <c r="G21" i="11"/>
  <c r="I26" i="11"/>
  <c r="G26" i="11"/>
  <c r="I25" i="11"/>
  <c r="G25" i="11"/>
  <c r="I29" i="11"/>
  <c r="G29" i="11"/>
  <c r="I31" i="11"/>
  <c r="G31" i="11"/>
  <c r="I30" i="11"/>
  <c r="G30" i="11"/>
  <c r="I18" i="11"/>
  <c r="G18" i="11"/>
  <c r="I27" i="11"/>
  <c r="G27" i="11"/>
  <c r="I24" i="11"/>
  <c r="G24" i="11"/>
  <c r="I15" i="5" l="1"/>
  <c r="D40" i="8"/>
  <c r="I15" i="7" l="1"/>
  <c r="F66" i="11" l="1"/>
  <c r="H81" i="11" l="1"/>
  <c r="E40" i="8" l="1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I17" i="9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F81" i="11"/>
  <c r="H66" i="11"/>
  <c r="H55" i="11"/>
  <c r="F55" i="11"/>
  <c r="H47" i="11"/>
  <c r="F47" i="11"/>
  <c r="H91" i="11" l="1"/>
  <c r="I47" i="11"/>
  <c r="I90" i="11"/>
  <c r="I55" i="11"/>
  <c r="G47" i="11"/>
  <c r="G81" i="11"/>
  <c r="G55" i="11"/>
  <c r="I39" i="11"/>
  <c r="G90" i="11"/>
  <c r="I32" i="11"/>
  <c r="I8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66" i="11"/>
  <c r="I66" i="11"/>
  <c r="F91" i="11"/>
  <c r="I91" i="11" s="1"/>
  <c r="G91" i="11" l="1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<sst xmlns="http://schemas.openxmlformats.org/spreadsheetml/2006/main" count="848" uniqueCount="226">
  <si>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</si>
  <si>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</si>
  <si>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</si>
  <si>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</si>
  <si>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</si>
  <si>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</si>
  <si>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</si>
  <si>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</si>
  <si>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</si>
  <si>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</si>
  <si>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</si>
  <si>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</si>
  <si>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</si>
  <si>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</si>
  <si>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</si>
  <si>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</si>
  <si>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</si>
  <si>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</si>
  <si>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</si>
  <si>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</si>
  <si>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</si>
  <si>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</si>
  <si>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</si>
  <si>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</si>
  <si>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</si>
  <si>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</si>
  <si>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</si>
  <si>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</si>
  <si>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</si>
  <si>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</si>
  <si>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</si>
  <si>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</si>
  <si>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</si>
  <si>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</si>
  <si>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</si>
  <si>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</si>
  <si>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</si>
  <si>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</si>
  <si>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</si>
  <si>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</si>
  <si>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</si>
  <si>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</si>
  <si>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</si>
  <si>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</si>
  <si>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</si>
  <si>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</si>
  <si>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</si>
  <si>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</si>
  <si>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</si>
  <si>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</si>
  <si>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</si>
  <si>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</si>
  <si>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</si>
  <si>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</si>
  <si>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</si>
  <si>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</si>
  <si>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</si>
  <si>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</si>
  <si>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</si>
  <si>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</si>
  <si>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</si>
  <si>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</si>
  <si>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</si>
  <si>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</si>
  <si>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</si>
  <si>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</si>
  <si>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</si>
  <si>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</si>
  <si>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</si>
  <si>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</si>
  <si>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</si>
  <si>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</si>
  <si>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</si>
  <si>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</si>
  <si>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</si>
  <si>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</si>
  <si>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</si>
  <si>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</si>
  <si>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</si>
  <si>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</si>
  <si>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</si>
  <si>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</si>
  <si>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</si>
  <si>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</si>
  <si>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</si>
  <si>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</si>
  <si>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</si>
  <si>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</si>
  <si>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</si>
  <si>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</si>
  <si>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</si>
  <si>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</si>
  <si>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</si>
  <si>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</si>
  <si>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</si>
  <si>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</si>
  <si>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</si>
  <si>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</si>
  <si>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</si>
  <si>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</si>
  <si>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</si>
  <si>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</si>
  <si>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</si>
  <si>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</si>
  <si>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</si>
  <si>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</si>
  <si>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</si>
  <si>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</si>
  <si>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</si>
  <si>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</si>
  <si>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</si>
  <si>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</si>
  <si>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</si>
  <si>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</si>
  <si>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</si>
  <si>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</si>
  <si>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</si>
  <si>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</si>
  <si>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</si>
  <si>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</si>
  <si>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</si>
  <si>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</si>
  <si>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</si>
  <si>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</si>
  <si>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</si>
  <si>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</si>
  <si>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</si>
  <si>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</si>
  <si>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</si>
  <si>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</si>
  <si>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</si>
  <si>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</si>
  <si>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</si>
  <si>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</si>
  <si>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</si>
  <si>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</si>
  <si>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</si>
  <si>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</si>
  <si>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</si>
  <si>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</si>
  <si>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</si>
  <si>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</si>
  <si>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</si>
  <si>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</si>
  <si>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</si>
  <si>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</si>
  <si>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</si>
  <si>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</si>
  <si>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</si>
  <si>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</si>
  <si>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</si>
  <si>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</si>
  <si>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</si>
  <si>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</si>
  <si>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</si>
  <si>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</si>
  <si>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</si>
  <si>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</si>
  <si>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</si>
  <si>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</si>
  <si>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</si>
  <si>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</si>
  <si>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</si>
  <si>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</si>
  <si>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</si>
  <si>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</si>
  <si>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</si>
  <si>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</si>
  <si>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</si>
  <si>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</si>
  <si>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</si>
  <si>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</si>
  <si>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</si>
  <si>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</si>
  <si>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</si>
  <si>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</si>
  <si>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</si>
  <si>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</si>
  <si>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</si>
  <si>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</si>
  <si>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</si>
  <si>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</si>
  <si>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</si>
  <si>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</si>
  <si>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</si>
  <si>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</si>
  <si>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</si>
  <si>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</si>
  <si>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</si>
  <si>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</si>
  <si>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</si>
  <si>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</si>
  <si>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</si>
  <si>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</si>
  <si>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</si>
  <si>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</si>
  <si>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</si>
  <si>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</si>
  <si>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</si>
  <si>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</si>
  <si>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</si>
  <si>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</si>
  <si>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</si>
  <si>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</si>
  <si>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</si>
  <si>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</si>
  <si>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</si>
  <si>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</si>
  <si>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</si>
  <si>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</si>
  <si>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</si>
  <si>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</si>
  <si>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</si>
  <si>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</si>
  <si>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</si>
  <si>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</si>
  <si>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</si>
  <si>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غرام 650</t>
  </si>
  <si>
    <t>معدل الأسعار في تموز 2019 (ل.ل.)</t>
  </si>
  <si>
    <t>معدل أسعار  السوبرماركات في 20-07-2020 (ل.ل.)</t>
  </si>
  <si>
    <t>معدل أسعار المحلات والملاحم في 20-07-2020 (ل.ل.)</t>
  </si>
  <si>
    <t>المعدل العام للأسعار في 20-07-2020  (ل.ل.)</t>
  </si>
  <si>
    <t xml:space="preserve"> التاريخ 27 تموز 2020</t>
  </si>
  <si>
    <t>معدل أسعار  السوبرماركات في 27-07-2020 (ل.ل.)</t>
  </si>
  <si>
    <t>معدل أسعار المحلات والملاحم في 27-07-2020 (ل.ل.)</t>
  </si>
  <si>
    <t>المعدل العام للأسعار في 27-07-2020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</si>
</sst>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" zoomScaleNormal="100" workbookViewId="0">
      <selection activeCell="C40" sqref="C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1" t="s">
        <v>202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2" t="s">
        <v>3</v>
      </c>
      <c r="B12" s="168"/>
      <c r="C12" s="166" t="s">
        <v>0</v>
      </c>
      <c r="D12" s="164" t="s">
        <v>23</v>
      </c>
      <c r="E12" s="164" t="s">
        <v>218</v>
      </c>
      <c r="F12" s="164" t="s">
        <v>223</v>
      </c>
      <c r="G12" s="164" t="s">
        <v>197</v>
      </c>
      <c r="H12" s="164" t="s">
        <v>219</v>
      </c>
      <c r="I12" s="164" t="s">
        <v>187</v>
      </c>
    </row>
    <row r="13" spans="1:9" ht="38.25" customHeight="1" thickBot="1" x14ac:dyDescent="0.25">
      <c r="A13" s="163"/>
      <c r="B13" s="169"/>
      <c r="C13" s="167"/>
      <c r="D13" s="165"/>
      <c r="E13" s="165"/>
      <c r="F13" s="165"/>
      <c r="G13" s="165"/>
      <c r="H13" s="165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1139.5300000000002</v>
      </c>
      <c r="F15" s="43">
        <v>2328.8000000000002</v>
      </c>
      <c r="G15" s="45">
        <f t="shared" ref="G15:G30" si="0">(F15-E15)/E15</f>
        <v>1.0436495748247083</v>
      </c>
      <c r="H15" s="43">
        <v>2062.8000000000002</v>
      </c>
      <c r="I15" s="45">
        <f>(F15-H15)/H15</f>
        <v>0.12895094046926506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1107.6888888888889</v>
      </c>
      <c r="F16" s="47">
        <v>1534</v>
      </c>
      <c r="G16" s="48">
        <f t="shared" si="0"/>
        <v>0.38486538538699194</v>
      </c>
      <c r="H16" s="47">
        <v>1428.8</v>
      </c>
      <c r="I16" s="44">
        <f t="shared" ref="I16:I30" si="1">(F16-H16)/H16</f>
        <v>7.3628219484882448E-2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1090.3200000000002</v>
      </c>
      <c r="F17" s="47">
        <v>1455.3333333333333</v>
      </c>
      <c r="G17" s="48">
        <f t="shared" si="0"/>
        <v>0.33477633477633451</v>
      </c>
      <c r="H17" s="47">
        <v>1457</v>
      </c>
      <c r="I17" s="44">
        <f>(F17-H17)/H17</f>
        <v>-1.1439029970259041E-3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684.50009999999997</v>
      </c>
      <c r="F18" s="47">
        <v>800</v>
      </c>
      <c r="G18" s="48">
        <f t="shared" si="0"/>
        <v>0.1687361331283955</v>
      </c>
      <c r="H18" s="47">
        <v>629.79999999999995</v>
      </c>
      <c r="I18" s="44">
        <f t="shared" si="1"/>
        <v>0.27024452207049865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2175.4799333333331</v>
      </c>
      <c r="F19" s="47">
        <v>3623.5</v>
      </c>
      <c r="G19" s="48">
        <f>(F19-E19)/E19</f>
        <v>0.66560947976567586</v>
      </c>
      <c r="H19" s="47">
        <v>2538.6666666666665</v>
      </c>
      <c r="I19" s="44">
        <f>(F19-H19)/H19</f>
        <v>0.4273240546218488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1151.73</v>
      </c>
      <c r="F20" s="47">
        <v>2393.8000000000002</v>
      </c>
      <c r="G20" s="48">
        <f t="shared" si="0"/>
        <v>1.0784385229176978</v>
      </c>
      <c r="H20" s="47">
        <v>1914</v>
      </c>
      <c r="I20" s="44">
        <f t="shared" si="1"/>
        <v>0.25067920585161974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1382.9599999999998</v>
      </c>
      <c r="F21" s="47">
        <v>1829</v>
      </c>
      <c r="G21" s="48">
        <f t="shared" si="0"/>
        <v>0.32252559726962476</v>
      </c>
      <c r="H21" s="47">
        <v>1700</v>
      </c>
      <c r="I21" s="44">
        <f t="shared" si="1"/>
        <v>7.588235294117647E-2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370.07989999999995</v>
      </c>
      <c r="F22" s="47">
        <v>559.9</v>
      </c>
      <c r="G22" s="48">
        <f t="shared" si="0"/>
        <v>0.51291653505094459</v>
      </c>
      <c r="H22" s="47">
        <v>451.8</v>
      </c>
      <c r="I22" s="44">
        <f t="shared" si="1"/>
        <v>0.23926516157591846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493.931625</v>
      </c>
      <c r="F23" s="47">
        <v>604.79999999999995</v>
      </c>
      <c r="G23" s="48">
        <f t="shared" si="0"/>
        <v>0.22446097675968807</v>
      </c>
      <c r="H23" s="47">
        <v>487.3</v>
      </c>
      <c r="I23" s="44">
        <f t="shared" si="1"/>
        <v>0.24112456392366086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475.71489999999994</v>
      </c>
      <c r="F24" s="47">
        <v>538.66666666666663</v>
      </c>
      <c r="G24" s="48">
        <f t="shared" si="0"/>
        <v>0.13233087016334089</v>
      </c>
      <c r="H24" s="47">
        <v>497.3</v>
      </c>
      <c r="I24" s="44">
        <f t="shared" si="1"/>
        <v>8.3182518935585398E-2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511.38330000000002</v>
      </c>
      <c r="F25" s="47">
        <v>599.79999999999995</v>
      </c>
      <c r="G25" s="48">
        <f t="shared" si="0"/>
        <v>0.17289712041828495</v>
      </c>
      <c r="H25" s="47">
        <v>502.3</v>
      </c>
      <c r="I25" s="44">
        <f t="shared" si="1"/>
        <v>0.1941071073063905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1181.8534</v>
      </c>
      <c r="F26" s="47">
        <v>1689.8</v>
      </c>
      <c r="G26" s="48">
        <f t="shared" si="0"/>
        <v>0.42978816154355526</v>
      </c>
      <c r="H26" s="47">
        <v>1558.8</v>
      </c>
      <c r="I26" s="44">
        <f t="shared" si="1"/>
        <v>8.403900436233E-2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505.22989999999999</v>
      </c>
      <c r="F27" s="47">
        <v>579.79999999999995</v>
      </c>
      <c r="G27" s="48">
        <f t="shared" si="0"/>
        <v>0.14759637147365975</v>
      </c>
      <c r="H27" s="47">
        <v>517.29999999999995</v>
      </c>
      <c r="I27" s="44">
        <f t="shared" si="1"/>
        <v>0.12081964044075005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938.45</v>
      </c>
      <c r="F28" s="47">
        <v>1260</v>
      </c>
      <c r="G28" s="48">
        <f t="shared" si="0"/>
        <v>0.34263945868186896</v>
      </c>
      <c r="H28" s="47">
        <v>1196.3</v>
      </c>
      <c r="I28" s="44">
        <f t="shared" si="1"/>
        <v>5.3247513165593952E-2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1396.1888888888889</v>
      </c>
      <c r="F29" s="47">
        <v>3416.6666666666665</v>
      </c>
      <c r="G29" s="48">
        <f t="shared" si="0"/>
        <v>1.4471378434945923</v>
      </c>
      <c r="H29" s="47">
        <v>3033.2666666666669</v>
      </c>
      <c r="I29" s="44">
        <f t="shared" si="1"/>
        <v>0.12639838238203024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1041.0766000000001</v>
      </c>
      <c r="F30" s="50">
        <v>1633</v>
      </c>
      <c r="G30" s="51">
        <f t="shared" si="0"/>
        <v>0.56856853760808745</v>
      </c>
      <c r="H30" s="50">
        <v>1582.8</v>
      </c>
      <c r="I30" s="56">
        <f t="shared" si="1"/>
        <v>3.1715946424058658E-2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2233.2535714285714</v>
      </c>
      <c r="F32" s="43">
        <v>4866.666666666667</v>
      </c>
      <c r="G32" s="45">
        <f>(F32-E32)/E32</f>
        <v>1.1791823055514246</v>
      </c>
      <c r="H32" s="43">
        <v>4590</v>
      </c>
      <c r="I32" s="44">
        <f>(F32-H32)/H32</f>
        <v>6.0275962236746618E-2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2253.1233333333334</v>
      </c>
      <c r="F33" s="47">
        <v>4462.25</v>
      </c>
      <c r="G33" s="48">
        <f>(F33-E33)/E33</f>
        <v>0.98047303225004689</v>
      </c>
      <c r="H33" s="47">
        <v>4743.75</v>
      </c>
      <c r="I33" s="44">
        <f>(F33-H33)/H33</f>
        <v>-5.9341238471673254E-2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1810.5616666666665</v>
      </c>
      <c r="F34" s="47">
        <v>5185</v>
      </c>
      <c r="G34" s="48">
        <f>(F34-E34)/E34</f>
        <v>1.8637522242177154</v>
      </c>
      <c r="H34" s="47">
        <v>4246.666666666667</v>
      </c>
      <c r="I34" s="44">
        <f>(F34-H34)/H34</f>
        <v>0.22095761381475659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1451.9333333333334</v>
      </c>
      <c r="F35" s="47">
        <v>6166</v>
      </c>
      <c r="G35" s="48">
        <f>(F35-E35)/E35</f>
        <v>3.2467514578263463</v>
      </c>
      <c r="H35" s="47">
        <v>4362</v>
      </c>
      <c r="I35" s="44">
        <f>(F35-H35)/H35</f>
        <v>0.41357175607519486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1391.4831999999999</v>
      </c>
      <c r="F36" s="50">
        <v>5633.1111111111113</v>
      </c>
      <c r="G36" s="51">
        <f>(F36-E36)/E36</f>
        <v>3.0482782049478656</v>
      </c>
      <c r="H36" s="50">
        <v>4443.1111111111113</v>
      </c>
      <c r="I36" s="56">
        <f>(F36-H36)/H36</f>
        <v>0.26783034910473141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26433.264444444445</v>
      </c>
      <c r="F38" s="43">
        <v>76665.333333333328</v>
      </c>
      <c r="G38" s="45">
        <f t="shared" ref="G38:G43" si="2">(F38-E38)/E38</f>
        <v>1.9003354275240227</v>
      </c>
      <c r="H38" s="43">
        <v>81609.777777777781</v>
      </c>
      <c r="I38" s="44">
        <f t="shared" ref="I38:I43" si="3">(F38-H38)/H38</f>
        <v>-6.0586422106283656E-2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15471.404511111112</v>
      </c>
      <c r="F39" s="57">
        <v>43521.142857142855</v>
      </c>
      <c r="G39" s="48">
        <f t="shared" si="2"/>
        <v>1.8130052979926443</v>
      </c>
      <c r="H39" s="57">
        <v>39986</v>
      </c>
      <c r="I39" s="44">
        <f>(F39-H39)/H39</f>
        <v>8.8409514758736929E-2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10909.5</v>
      </c>
      <c r="F40" s="57">
        <v>24454</v>
      </c>
      <c r="G40" s="48">
        <f t="shared" si="2"/>
        <v>1.2415326091938219</v>
      </c>
      <c r="H40" s="57">
        <v>28885</v>
      </c>
      <c r="I40" s="44">
        <f t="shared" si="3"/>
        <v>-0.15340141942184524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5823.713333333334</v>
      </c>
      <c r="F41" s="47">
        <v>6900</v>
      </c>
      <c r="G41" s="48">
        <f t="shared" si="2"/>
        <v>0.18481106556297971</v>
      </c>
      <c r="H41" s="47">
        <v>6900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19000</v>
      </c>
      <c r="G42" s="48">
        <f t="shared" si="2"/>
        <v>0.90457097032878908</v>
      </c>
      <c r="H42" s="47">
        <v>19000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217</v>
      </c>
      <c r="E43" s="50">
        <v>12540.666666666666</v>
      </c>
      <c r="F43" s="50">
        <v>23125</v>
      </c>
      <c r="G43" s="51">
        <f t="shared" si="2"/>
        <v>0.84400085056615815</v>
      </c>
      <c r="H43" s="50">
        <v>22875</v>
      </c>
      <c r="I43" s="59">
        <f t="shared" si="3"/>
        <v>1.092896174863388E-2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5943.6666666666661</v>
      </c>
      <c r="F45" s="43">
        <v>15476</v>
      </c>
      <c r="G45" s="45">
        <f t="shared" ref="G45:G50" si="4">(F45-E45)/E45</f>
        <v>1.6037799338231173</v>
      </c>
      <c r="H45" s="43">
        <v>15548</v>
      </c>
      <c r="I45" s="44">
        <f t="shared" ref="I45:I50" si="5">(F45-H45)/H45</f>
        <v>-4.6308206843323901E-3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6033.1111111111113</v>
      </c>
      <c r="F46" s="47">
        <v>8971.1111111111113</v>
      </c>
      <c r="G46" s="48">
        <f t="shared" si="4"/>
        <v>0.48697926258794061</v>
      </c>
      <c r="H46" s="47">
        <v>9030</v>
      </c>
      <c r="I46" s="87">
        <f t="shared" si="5"/>
        <v>-6.5214716377506848E-3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19041.5</v>
      </c>
      <c r="F47" s="47">
        <v>28896.625</v>
      </c>
      <c r="G47" s="48">
        <f t="shared" si="4"/>
        <v>0.51756032875561275</v>
      </c>
      <c r="H47" s="47">
        <v>28953.285714285714</v>
      </c>
      <c r="I47" s="87">
        <f t="shared" si="5"/>
        <v>-1.9569700946845234E-3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19259.017500000002</v>
      </c>
      <c r="F48" s="47">
        <v>60970.356666666667</v>
      </c>
      <c r="G48" s="48">
        <f t="shared" si="4"/>
        <v>2.1658082592565617</v>
      </c>
      <c r="H48" s="47">
        <v>62093</v>
      </c>
      <c r="I48" s="87">
        <f t="shared" si="5"/>
        <v>-1.8080030491896566E-2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2261.2666666666669</v>
      </c>
      <c r="F49" s="47">
        <v>3923</v>
      </c>
      <c r="G49" s="48">
        <f t="shared" si="4"/>
        <v>0.7348683628644711</v>
      </c>
      <c r="H49" s="47">
        <v>4273.6000000000004</v>
      </c>
      <c r="I49" s="44">
        <f t="shared" si="5"/>
        <v>-8.2038562336203741E-2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27853</v>
      </c>
      <c r="F50" s="50">
        <v>55317.166666666664</v>
      </c>
      <c r="G50" s="56">
        <f t="shared" si="4"/>
        <v>0.98603980421019866</v>
      </c>
      <c r="H50" s="50">
        <v>53699.714285714283</v>
      </c>
      <c r="I50" s="59">
        <f t="shared" si="5"/>
        <v>3.0120316326946863E-2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7235</v>
      </c>
      <c r="G52" s="45">
        <f t="shared" ref="G52:G60" si="6">(F52-E52)/E52</f>
        <v>0.92933333333333334</v>
      </c>
      <c r="H52" s="66">
        <v>7235</v>
      </c>
      <c r="I52" s="124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3559.15</v>
      </c>
      <c r="F53" s="70">
        <v>16579</v>
      </c>
      <c r="G53" s="48">
        <f t="shared" si="6"/>
        <v>3.6581346669850947</v>
      </c>
      <c r="H53" s="70">
        <v>18031.142857142859</v>
      </c>
      <c r="I53" s="87">
        <f t="shared" si="7"/>
        <v>-8.053526438384391E-2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2902.4</v>
      </c>
      <c r="F54" s="70">
        <v>7870</v>
      </c>
      <c r="G54" s="48">
        <f t="shared" si="6"/>
        <v>1.7115490628445424</v>
      </c>
      <c r="H54" s="70">
        <v>8455</v>
      </c>
      <c r="I54" s="87">
        <f t="shared" si="7"/>
        <v>-6.9189828503843878E-2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4710</v>
      </c>
      <c r="F55" s="70">
        <v>6458.333333333333</v>
      </c>
      <c r="G55" s="48">
        <f t="shared" si="6"/>
        <v>0.37119603680113228</v>
      </c>
      <c r="H55" s="70">
        <v>7055</v>
      </c>
      <c r="I55" s="87">
        <f t="shared" si="7"/>
        <v>-8.4573588471533234E-2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2028.7333333333331</v>
      </c>
      <c r="F56" s="104">
        <v>4852.1428571428569</v>
      </c>
      <c r="G56" s="55">
        <f t="shared" si="6"/>
        <v>1.3917105207565594</v>
      </c>
      <c r="H56" s="104">
        <v>4852.1428571428569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4410.9972222222223</v>
      </c>
      <c r="F57" s="50">
        <v>14805.375</v>
      </c>
      <c r="G57" s="51">
        <f t="shared" si="6"/>
        <v>2.356468901275159</v>
      </c>
      <c r="H57" s="50">
        <v>14805.375</v>
      </c>
      <c r="I57" s="125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4460.5249999999996</v>
      </c>
      <c r="F58" s="68">
        <v>13556.875</v>
      </c>
      <c r="G58" s="44">
        <f t="shared" si="6"/>
        <v>2.0393003065782618</v>
      </c>
      <c r="H58" s="68">
        <v>11809.285714285714</v>
      </c>
      <c r="I58" s="44">
        <f t="shared" si="7"/>
        <v>0.14798433436157993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4820.5</v>
      </c>
      <c r="F59" s="70">
        <v>17586.428571428572</v>
      </c>
      <c r="G59" s="48">
        <f t="shared" si="6"/>
        <v>2.6482581830574778</v>
      </c>
      <c r="H59" s="70">
        <v>16900.714285714286</v>
      </c>
      <c r="I59" s="44">
        <f t="shared" si="7"/>
        <v>4.0573094966400436E-2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21488.75</v>
      </c>
      <c r="F60" s="73">
        <v>60305</v>
      </c>
      <c r="G60" s="51">
        <f t="shared" si="6"/>
        <v>1.8063521610144844</v>
      </c>
      <c r="H60" s="73">
        <v>60330</v>
      </c>
      <c r="I60" s="51">
        <f t="shared" si="7"/>
        <v>-4.1438753522294051E-4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6405.5</v>
      </c>
      <c r="F62" s="54">
        <v>20212.555555555555</v>
      </c>
      <c r="G62" s="45">
        <f t="shared" ref="G62:G67" si="8">(F62-E62)/E62</f>
        <v>2.1555000477020614</v>
      </c>
      <c r="H62" s="54">
        <v>21523.75</v>
      </c>
      <c r="I62" s="44">
        <f t="shared" ref="I62:I67" si="9">(F62-H62)/H62</f>
        <v>-6.0918494427989793E-2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46526.857142857145</v>
      </c>
      <c r="F63" s="46">
        <v>88189.71428571429</v>
      </c>
      <c r="G63" s="48">
        <f t="shared" si="8"/>
        <v>0.89545822996241797</v>
      </c>
      <c r="H63" s="46">
        <v>84533.28571428571</v>
      </c>
      <c r="I63" s="44">
        <f t="shared" si="9"/>
        <v>4.3254305573628749E-2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10619.842857142858</v>
      </c>
      <c r="F64" s="46">
        <v>36732.857142857145</v>
      </c>
      <c r="G64" s="48">
        <f t="shared" si="8"/>
        <v>2.4588889531591129</v>
      </c>
      <c r="H64" s="46">
        <v>36732.857142857145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7518.6</v>
      </c>
      <c r="F65" s="46">
        <v>19417.142857142859</v>
      </c>
      <c r="G65" s="48">
        <f t="shared" si="8"/>
        <v>1.582547662748764</v>
      </c>
      <c r="H65" s="46">
        <v>19483.75</v>
      </c>
      <c r="I65" s="87">
        <f t="shared" si="9"/>
        <v>-3.4185997488748983E-3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3726.46</v>
      </c>
      <c r="F66" s="46">
        <v>11575.666666666666</v>
      </c>
      <c r="G66" s="48">
        <f t="shared" si="8"/>
        <v>2.1063440011879009</v>
      </c>
      <c r="H66" s="46">
        <v>11118</v>
      </c>
      <c r="I66" s="87">
        <f t="shared" si="9"/>
        <v>4.1164478023625301E-2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3003.6</v>
      </c>
      <c r="F67" s="58">
        <v>12365</v>
      </c>
      <c r="G67" s="51">
        <f t="shared" si="8"/>
        <v>3.1167265947529632</v>
      </c>
      <c r="H67" s="58">
        <v>9627</v>
      </c>
      <c r="I67" s="88">
        <f t="shared" si="9"/>
        <v>0.28440843461098991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3863.6444444444446</v>
      </c>
      <c r="F69" s="43">
        <v>12595</v>
      </c>
      <c r="G69" s="45">
        <f>(F69-E69)/E69</f>
        <v>2.2598755349008419</v>
      </c>
      <c r="H69" s="43">
        <v>11759.666666666666</v>
      </c>
      <c r="I69" s="44">
        <f>(F69-H69)/H69</f>
        <v>7.1033759460302215E-2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2778.75</v>
      </c>
      <c r="F70" s="47">
        <v>7707.8571428571431</v>
      </c>
      <c r="G70" s="48">
        <f>(F70-E70)/E70</f>
        <v>1.7738577212261424</v>
      </c>
      <c r="H70" s="47">
        <v>7983.5714285714284</v>
      </c>
      <c r="I70" s="44">
        <f>(F70-H70)/H70</f>
        <v>-3.4535206227073408E-2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1324</v>
      </c>
      <c r="F71" s="47">
        <v>2463.75</v>
      </c>
      <c r="G71" s="48">
        <f>(F71-E71)/E71</f>
        <v>0.86083836858006046</v>
      </c>
      <c r="H71" s="47">
        <v>2463.75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2250.8333333333335</v>
      </c>
      <c r="F72" s="47">
        <v>8185</v>
      </c>
      <c r="G72" s="48">
        <f>(F72-E72)/E72</f>
        <v>2.6364309514994444</v>
      </c>
      <c r="H72" s="47">
        <v>7597.8571428571431</v>
      </c>
      <c r="I72" s="44">
        <f>(F72-H72)/H72</f>
        <v>7.7277427846197205E-2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1554.2</v>
      </c>
      <c r="F73" s="50">
        <v>5791.875</v>
      </c>
      <c r="G73" s="48">
        <f>(F73-E73)/E73</f>
        <v>2.726595676232145</v>
      </c>
      <c r="H73" s="50">
        <v>4643.125</v>
      </c>
      <c r="I73" s="59">
        <f>(F73-H73)/H73</f>
        <v>0.24740880333826895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4204.166666666667</v>
      </c>
      <c r="G75" s="44">
        <f t="shared" ref="G75:G81" si="10">(F75-E75)/E75</f>
        <v>1.8828571428571435</v>
      </c>
      <c r="H75" s="43">
        <v>4204.166666666667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1182</v>
      </c>
      <c r="F76" s="32">
        <v>2643.75</v>
      </c>
      <c r="G76" s="48">
        <f t="shared" si="10"/>
        <v>1.2366751269035532</v>
      </c>
      <c r="H76" s="32">
        <v>2700</v>
      </c>
      <c r="I76" s="44">
        <f t="shared" si="11"/>
        <v>-2.0833333333333332E-2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918.94047619047637</v>
      </c>
      <c r="F77" s="47">
        <v>1925</v>
      </c>
      <c r="G77" s="48">
        <f t="shared" si="10"/>
        <v>1.0948037983702759</v>
      </c>
      <c r="H77" s="47">
        <v>2023.3333333333333</v>
      </c>
      <c r="I77" s="44">
        <f t="shared" si="11"/>
        <v>-4.8599670510708369E-2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1509.0844444444442</v>
      </c>
      <c r="F78" s="47">
        <v>5405</v>
      </c>
      <c r="G78" s="48">
        <f t="shared" si="10"/>
        <v>2.5816418490681627</v>
      </c>
      <c r="H78" s="47">
        <v>5405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1919.9</v>
      </c>
      <c r="F79" s="61">
        <v>8543.3333333333339</v>
      </c>
      <c r="G79" s="48">
        <f t="shared" si="10"/>
        <v>3.4498845425977049</v>
      </c>
      <c r="H79" s="61">
        <v>7921.1111111111113</v>
      </c>
      <c r="I79" s="44">
        <f t="shared" si="11"/>
        <v>7.8552391639781227E-2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9999</v>
      </c>
      <c r="G80" s="48">
        <f t="shared" si="10"/>
        <v>0.1235673084126151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3887.3</v>
      </c>
      <c r="F81" s="50">
        <v>9731.6666666666661</v>
      </c>
      <c r="G81" s="51">
        <f t="shared" si="10"/>
        <v>1.5034514101475742</v>
      </c>
      <c r="H81" s="50">
        <v>9731.6666666666661</v>
      </c>
      <c r="I81" s="56">
        <f t="shared" si="11"/>
        <v>0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203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2" t="s">
        <v>3</v>
      </c>
      <c r="B12" s="168"/>
      <c r="C12" s="170" t="s">
        <v>0</v>
      </c>
      <c r="D12" s="164" t="s">
        <v>23</v>
      </c>
      <c r="E12" s="164" t="s">
        <v>218</v>
      </c>
      <c r="F12" s="172" t="s">
        <v>224</v>
      </c>
      <c r="G12" s="164" t="s">
        <v>197</v>
      </c>
      <c r="H12" s="172" t="s">
        <v>220</v>
      </c>
      <c r="I12" s="164" t="s">
        <v>187</v>
      </c>
    </row>
    <row r="13" spans="1:9" ht="30.75" customHeight="1" thickBot="1" x14ac:dyDescent="0.25">
      <c r="A13" s="163"/>
      <c r="B13" s="169"/>
      <c r="C13" s="171"/>
      <c r="D13" s="165"/>
      <c r="E13" s="165"/>
      <c r="F13" s="173"/>
      <c r="G13" s="165"/>
      <c r="H13" s="173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1139.5300000000002</v>
      </c>
      <c r="F15" s="83">
        <v>2149.8000000000002</v>
      </c>
      <c r="G15" s="44">
        <f>(F15-E15)/E15</f>
        <v>0.88656726896176474</v>
      </c>
      <c r="H15" s="83">
        <v>2099.8000000000002</v>
      </c>
      <c r="I15" s="126">
        <f>(F15-H15)/H15</f>
        <v>2.3811791599199921E-2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1107.6888888888889</v>
      </c>
      <c r="F16" s="83">
        <v>1633.2</v>
      </c>
      <c r="G16" s="48">
        <f t="shared" ref="G16:G39" si="0">(F16-E16)/E16</f>
        <v>0.47442121734943632</v>
      </c>
      <c r="H16" s="83">
        <v>1424.8</v>
      </c>
      <c r="I16" s="48">
        <f>(F16-H16)/H16</f>
        <v>0.14626614261650764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1090.3200000000002</v>
      </c>
      <c r="F17" s="83">
        <v>1799.8</v>
      </c>
      <c r="G17" s="48">
        <f t="shared" si="0"/>
        <v>0.6507080490131335</v>
      </c>
      <c r="H17" s="83">
        <v>1800</v>
      </c>
      <c r="I17" s="48">
        <f t="shared" ref="I17:I29" si="1">(F17-H17)/H17</f>
        <v>-1.1111111111113638E-4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684.50009999999997</v>
      </c>
      <c r="F18" s="83">
        <v>1030.8</v>
      </c>
      <c r="G18" s="48">
        <f t="shared" si="0"/>
        <v>0.50591650753593753</v>
      </c>
      <c r="H18" s="83">
        <v>831</v>
      </c>
      <c r="I18" s="48">
        <f t="shared" si="1"/>
        <v>0.24043321299638984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2175.4799333333331</v>
      </c>
      <c r="F19" s="83">
        <v>3216.6</v>
      </c>
      <c r="G19" s="48">
        <f t="shared" si="0"/>
        <v>0.4785702918764379</v>
      </c>
      <c r="H19" s="83">
        <v>2399.8000000000002</v>
      </c>
      <c r="I19" s="48">
        <f t="shared" si="1"/>
        <v>0.34036169680806722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1151.73</v>
      </c>
      <c r="F20" s="83">
        <v>2033.2</v>
      </c>
      <c r="G20" s="48">
        <f t="shared" si="0"/>
        <v>0.76534430812777299</v>
      </c>
      <c r="H20" s="83">
        <v>1733.2</v>
      </c>
      <c r="I20" s="48">
        <f t="shared" si="1"/>
        <v>0.17309023771059312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1382.9599999999998</v>
      </c>
      <c r="F21" s="83">
        <v>1708.2</v>
      </c>
      <c r="G21" s="48">
        <f t="shared" si="0"/>
        <v>0.23517672239254953</v>
      </c>
      <c r="H21" s="83">
        <v>1558.2</v>
      </c>
      <c r="I21" s="48">
        <f t="shared" si="1"/>
        <v>9.6264921062764727E-2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370.07989999999995</v>
      </c>
      <c r="F22" s="83">
        <v>399.91399999999999</v>
      </c>
      <c r="G22" s="48">
        <f t="shared" si="0"/>
        <v>8.0615294156748424E-2</v>
      </c>
      <c r="H22" s="83">
        <v>423.2</v>
      </c>
      <c r="I22" s="48">
        <f t="shared" si="1"/>
        <v>-5.5023629489603029E-2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493.931625</v>
      </c>
      <c r="F23" s="83">
        <v>436.62600000000003</v>
      </c>
      <c r="G23" s="48">
        <f t="shared" si="0"/>
        <v>-0.11601934781965006</v>
      </c>
      <c r="H23" s="83">
        <v>500</v>
      </c>
      <c r="I23" s="48">
        <f t="shared" si="1"/>
        <v>-0.12674799999999994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475.71489999999994</v>
      </c>
      <c r="F24" s="83">
        <v>428.31399999999996</v>
      </c>
      <c r="G24" s="48">
        <f t="shared" si="0"/>
        <v>-9.9641402865455725E-2</v>
      </c>
      <c r="H24" s="83">
        <v>500</v>
      </c>
      <c r="I24" s="48">
        <f t="shared" si="1"/>
        <v>-0.14337200000000008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511.38330000000002</v>
      </c>
      <c r="F25" s="83">
        <v>466.51399999999995</v>
      </c>
      <c r="G25" s="48">
        <f t="shared" si="0"/>
        <v>-8.7741034953624938E-2</v>
      </c>
      <c r="H25" s="83">
        <v>500</v>
      </c>
      <c r="I25" s="48">
        <f t="shared" si="1"/>
        <v>-6.6972000000000087E-2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1181.8534</v>
      </c>
      <c r="F26" s="83">
        <v>1458.2</v>
      </c>
      <c r="G26" s="48">
        <f t="shared" si="0"/>
        <v>0.23382477048337813</v>
      </c>
      <c r="H26" s="83">
        <v>1391.6</v>
      </c>
      <c r="I26" s="48">
        <f t="shared" si="1"/>
        <v>4.7858580051739104E-2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505.22989999999999</v>
      </c>
      <c r="F27" s="83">
        <v>458.31399999999996</v>
      </c>
      <c r="G27" s="48">
        <f t="shared" si="0"/>
        <v>-9.2860497765472755E-2</v>
      </c>
      <c r="H27" s="83">
        <v>500</v>
      </c>
      <c r="I27" s="48">
        <f t="shared" si="1"/>
        <v>-8.3372000000000071E-2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938.45</v>
      </c>
      <c r="F28" s="83">
        <v>1541.6</v>
      </c>
      <c r="G28" s="48">
        <f t="shared" si="0"/>
        <v>0.64270872182854688</v>
      </c>
      <c r="H28" s="83">
        <v>1583.25</v>
      </c>
      <c r="I28" s="48">
        <f t="shared" si="1"/>
        <v>-2.6306647718301022E-2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1396.1888888888889</v>
      </c>
      <c r="F29" s="83">
        <v>2765</v>
      </c>
      <c r="G29" s="48">
        <f t="shared" si="0"/>
        <v>0.9803910645646482</v>
      </c>
      <c r="H29" s="83">
        <v>2500</v>
      </c>
      <c r="I29" s="48">
        <f t="shared" si="1"/>
        <v>0.106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1041.0766000000001</v>
      </c>
      <c r="F30" s="94">
        <v>1561.6</v>
      </c>
      <c r="G30" s="51">
        <f t="shared" si="0"/>
        <v>0.4999856878927062</v>
      </c>
      <c r="H30" s="94">
        <v>1683.2</v>
      </c>
      <c r="I30" s="51">
        <f>(F30-H30)/H30</f>
        <v>-7.2243346007604639E-2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2233.2535714285714</v>
      </c>
      <c r="F32" s="83">
        <v>4125</v>
      </c>
      <c r="G32" s="44">
        <f t="shared" si="0"/>
        <v>0.84708089254786822</v>
      </c>
      <c r="H32" s="83">
        <v>4333.333333333333</v>
      </c>
      <c r="I32" s="45">
        <f>(F32-H32)/H32</f>
        <v>-4.807692307692301E-2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2253.1233333333334</v>
      </c>
      <c r="F33" s="83">
        <v>3883.2</v>
      </c>
      <c r="G33" s="48">
        <f t="shared" si="0"/>
        <v>0.72347422910715031</v>
      </c>
      <c r="H33" s="83">
        <v>3479</v>
      </c>
      <c r="I33" s="48">
        <f>(F33-H33)/H33</f>
        <v>0.11618281115263002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1810.5616666666665</v>
      </c>
      <c r="F34" s="83">
        <v>4979</v>
      </c>
      <c r="G34" s="48">
        <f>(F34-E34)/E34</f>
        <v>1.7499753759652854</v>
      </c>
      <c r="H34" s="83">
        <v>5020.75</v>
      </c>
      <c r="I34" s="48">
        <f>(F34-H34)/H34</f>
        <v>-8.3154907135388131E-3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1451.9333333333334</v>
      </c>
      <c r="F35" s="83">
        <v>3000</v>
      </c>
      <c r="G35" s="48">
        <f t="shared" si="0"/>
        <v>1.0662105698149593</v>
      </c>
      <c r="H35" s="83">
        <v>2972</v>
      </c>
      <c r="I35" s="48">
        <f>(F35-H35)/H35</f>
        <v>9.4212651413189772E-3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1391.4831999999999</v>
      </c>
      <c r="F36" s="83">
        <v>5433.2</v>
      </c>
      <c r="G36" s="55">
        <f t="shared" si="0"/>
        <v>2.9046105623122149</v>
      </c>
      <c r="H36" s="83">
        <v>4183.2</v>
      </c>
      <c r="I36" s="48">
        <f>(F36-H36)/H36</f>
        <v>0.29881430483840121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26433.264444444445</v>
      </c>
      <c r="F38" s="84">
        <v>81166.600000000006</v>
      </c>
      <c r="G38" s="45">
        <f t="shared" si="0"/>
        <v>2.0706233870807065</v>
      </c>
      <c r="H38" s="84">
        <v>74100</v>
      </c>
      <c r="I38" s="45">
        <f>(F38-H38)/H38</f>
        <v>9.536572199730102E-2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15471.404511111112</v>
      </c>
      <c r="F39" s="85">
        <v>50433.2</v>
      </c>
      <c r="G39" s="51">
        <f t="shared" si="0"/>
        <v>2.2597686889887951</v>
      </c>
      <c r="H39" s="85">
        <v>46666.6</v>
      </c>
      <c r="I39" s="51">
        <f>(F39-H39)/H39</f>
        <v>8.0712972447103473E-2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A10" sqref="A1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204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2" t="s">
        <v>3</v>
      </c>
      <c r="B12" s="168"/>
      <c r="C12" s="170" t="s">
        <v>0</v>
      </c>
      <c r="D12" s="164" t="s">
        <v>223</v>
      </c>
      <c r="E12" s="172" t="s">
        <v>224</v>
      </c>
      <c r="F12" s="179" t="s">
        <v>186</v>
      </c>
      <c r="G12" s="164" t="s">
        <v>218</v>
      </c>
      <c r="H12" s="181" t="s">
        <v>225</v>
      </c>
      <c r="I12" s="177" t="s">
        <v>196</v>
      </c>
    </row>
    <row r="13" spans="1:9" ht="39.75" customHeight="1" thickBot="1" x14ac:dyDescent="0.25">
      <c r="A13" s="163"/>
      <c r="B13" s="169"/>
      <c r="C13" s="171"/>
      <c r="D13" s="165"/>
      <c r="E13" s="173"/>
      <c r="F13" s="180"/>
      <c r="G13" s="165"/>
      <c r="H13" s="182"/>
      <c r="I13" s="17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2328.8000000000002</v>
      </c>
      <c r="E15" s="83">
        <v>2149.8000000000002</v>
      </c>
      <c r="F15" s="67">
        <f t="shared" ref="F15:F30" si="0">D15-E15</f>
        <v>179</v>
      </c>
      <c r="G15" s="42">
        <v>1139.5300000000002</v>
      </c>
      <c r="H15" s="66">
        <f>AVERAGE(D15:E15)</f>
        <v>2239.3000000000002</v>
      </c>
      <c r="I15" s="69">
        <f>(H15-G15)/G15</f>
        <v>0.96510842189323653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1534</v>
      </c>
      <c r="E16" s="83">
        <v>1633.2</v>
      </c>
      <c r="F16" s="71">
        <f t="shared" si="0"/>
        <v>-99.200000000000045</v>
      </c>
      <c r="G16" s="46">
        <v>1107.6888888888889</v>
      </c>
      <c r="H16" s="68">
        <f t="shared" ref="H16:H30" si="1">AVERAGE(D16:E16)</f>
        <v>1583.6</v>
      </c>
      <c r="I16" s="72">
        <f t="shared" ref="I16:I39" si="2">(H16-G16)/G16</f>
        <v>0.42964330136821405</v>
      </c>
    </row>
    <row r="17" spans="1:9" ht="16.5" x14ac:dyDescent="0.3">
      <c r="A17" s="37"/>
      <c r="B17" s="34" t="s">
        <v>6</v>
      </c>
      <c r="C17" s="15" t="s">
        <v>165</v>
      </c>
      <c r="D17" s="47">
        <v>1455.3333333333333</v>
      </c>
      <c r="E17" s="83">
        <v>1799.8</v>
      </c>
      <c r="F17" s="71">
        <f t="shared" si="0"/>
        <v>-344.4666666666667</v>
      </c>
      <c r="G17" s="46">
        <v>1090.3200000000002</v>
      </c>
      <c r="H17" s="68">
        <f t="shared" si="1"/>
        <v>1627.5666666666666</v>
      </c>
      <c r="I17" s="72">
        <f t="shared" si="2"/>
        <v>0.49274219189473401</v>
      </c>
    </row>
    <row r="18" spans="1:9" ht="16.5" x14ac:dyDescent="0.3">
      <c r="A18" s="37"/>
      <c r="B18" s="34" t="s">
        <v>7</v>
      </c>
      <c r="C18" s="15" t="s">
        <v>166</v>
      </c>
      <c r="D18" s="47">
        <v>800</v>
      </c>
      <c r="E18" s="83">
        <v>1030.8</v>
      </c>
      <c r="F18" s="71">
        <f t="shared" si="0"/>
        <v>-230.79999999999995</v>
      </c>
      <c r="G18" s="46">
        <v>684.50009999999997</v>
      </c>
      <c r="H18" s="68">
        <f t="shared" si="1"/>
        <v>915.4</v>
      </c>
      <c r="I18" s="72">
        <f t="shared" si="2"/>
        <v>0.33732632033216653</v>
      </c>
    </row>
    <row r="19" spans="1:9" ht="16.5" x14ac:dyDescent="0.3">
      <c r="A19" s="37"/>
      <c r="B19" s="34" t="s">
        <v>8</v>
      </c>
      <c r="C19" s="15" t="s">
        <v>167</v>
      </c>
      <c r="D19" s="47">
        <v>3623.5</v>
      </c>
      <c r="E19" s="83">
        <v>3216.6</v>
      </c>
      <c r="F19" s="71">
        <f t="shared" si="0"/>
        <v>406.90000000000009</v>
      </c>
      <c r="G19" s="46">
        <v>2175.4799333333331</v>
      </c>
      <c r="H19" s="68">
        <f t="shared" si="1"/>
        <v>3420.05</v>
      </c>
      <c r="I19" s="72">
        <f t="shared" si="2"/>
        <v>0.57208988582105691</v>
      </c>
    </row>
    <row r="20" spans="1:9" ht="16.5" x14ac:dyDescent="0.3">
      <c r="A20" s="37"/>
      <c r="B20" s="34" t="s">
        <v>9</v>
      </c>
      <c r="C20" s="15" t="s">
        <v>168</v>
      </c>
      <c r="D20" s="47">
        <v>2393.8000000000002</v>
      </c>
      <c r="E20" s="83">
        <v>2033.2</v>
      </c>
      <c r="F20" s="71">
        <f t="shared" si="0"/>
        <v>360.60000000000014</v>
      </c>
      <c r="G20" s="46">
        <v>1151.73</v>
      </c>
      <c r="H20" s="68">
        <f t="shared" si="1"/>
        <v>2213.5</v>
      </c>
      <c r="I20" s="72">
        <f t="shared" si="2"/>
        <v>0.92189141552273535</v>
      </c>
    </row>
    <row r="21" spans="1:9" ht="16.5" x14ac:dyDescent="0.3">
      <c r="A21" s="37"/>
      <c r="B21" s="34" t="s">
        <v>10</v>
      </c>
      <c r="C21" s="15" t="s">
        <v>169</v>
      </c>
      <c r="D21" s="47">
        <v>1829</v>
      </c>
      <c r="E21" s="83">
        <v>1708.2</v>
      </c>
      <c r="F21" s="71">
        <f t="shared" si="0"/>
        <v>120.79999999999995</v>
      </c>
      <c r="G21" s="46">
        <v>1382.9599999999998</v>
      </c>
      <c r="H21" s="68">
        <f t="shared" si="1"/>
        <v>1768.6</v>
      </c>
      <c r="I21" s="72">
        <f t="shared" si="2"/>
        <v>0.27885115983108705</v>
      </c>
    </row>
    <row r="22" spans="1:9" ht="16.5" x14ac:dyDescent="0.3">
      <c r="A22" s="37"/>
      <c r="B22" s="34" t="s">
        <v>11</v>
      </c>
      <c r="C22" s="15" t="s">
        <v>170</v>
      </c>
      <c r="D22" s="47">
        <v>559.9</v>
      </c>
      <c r="E22" s="83">
        <v>399.91399999999999</v>
      </c>
      <c r="F22" s="71">
        <f t="shared" si="0"/>
        <v>159.98599999999999</v>
      </c>
      <c r="G22" s="46">
        <v>370.07989999999995</v>
      </c>
      <c r="H22" s="68">
        <f t="shared" si="1"/>
        <v>479.90699999999998</v>
      </c>
      <c r="I22" s="72">
        <f t="shared" si="2"/>
        <v>0.29676591460384649</v>
      </c>
    </row>
    <row r="23" spans="1:9" ht="16.5" x14ac:dyDescent="0.3">
      <c r="A23" s="37"/>
      <c r="B23" s="34" t="s">
        <v>12</v>
      </c>
      <c r="C23" s="15" t="s">
        <v>171</v>
      </c>
      <c r="D23" s="47">
        <v>604.79999999999995</v>
      </c>
      <c r="E23" s="83">
        <v>436.62600000000003</v>
      </c>
      <c r="F23" s="71">
        <f t="shared" si="0"/>
        <v>168.17399999999992</v>
      </c>
      <c r="G23" s="46">
        <v>493.931625</v>
      </c>
      <c r="H23" s="68">
        <f t="shared" si="1"/>
        <v>520.71299999999997</v>
      </c>
      <c r="I23" s="72">
        <f t="shared" si="2"/>
        <v>5.422081447001894E-2</v>
      </c>
    </row>
    <row r="24" spans="1:9" ht="16.5" x14ac:dyDescent="0.3">
      <c r="A24" s="37"/>
      <c r="B24" s="34" t="s">
        <v>13</v>
      </c>
      <c r="C24" s="15" t="s">
        <v>172</v>
      </c>
      <c r="D24" s="47">
        <v>538.66666666666663</v>
      </c>
      <c r="E24" s="83">
        <v>428.31399999999996</v>
      </c>
      <c r="F24" s="71">
        <f t="shared" si="0"/>
        <v>110.35266666666666</v>
      </c>
      <c r="G24" s="46">
        <v>475.71489999999994</v>
      </c>
      <c r="H24" s="68">
        <f t="shared" si="1"/>
        <v>483.4903333333333</v>
      </c>
      <c r="I24" s="72">
        <f t="shared" si="2"/>
        <v>1.634473364894258E-2</v>
      </c>
    </row>
    <row r="25" spans="1:9" ht="16.5" x14ac:dyDescent="0.3">
      <c r="A25" s="37"/>
      <c r="B25" s="34" t="s">
        <v>14</v>
      </c>
      <c r="C25" s="15" t="s">
        <v>173</v>
      </c>
      <c r="D25" s="47">
        <v>599.79999999999995</v>
      </c>
      <c r="E25" s="83">
        <v>466.51399999999995</v>
      </c>
      <c r="F25" s="71">
        <f t="shared" si="0"/>
        <v>133.286</v>
      </c>
      <c r="G25" s="46">
        <v>511.38330000000002</v>
      </c>
      <c r="H25" s="68">
        <f t="shared" si="1"/>
        <v>533.15699999999993</v>
      </c>
      <c r="I25" s="72">
        <f t="shared" si="2"/>
        <v>4.257804273232995E-2</v>
      </c>
    </row>
    <row r="26" spans="1:9" ht="16.5" x14ac:dyDescent="0.3">
      <c r="A26" s="37"/>
      <c r="B26" s="34" t="s">
        <v>15</v>
      </c>
      <c r="C26" s="15" t="s">
        <v>174</v>
      </c>
      <c r="D26" s="47">
        <v>1689.8</v>
      </c>
      <c r="E26" s="83">
        <v>1458.2</v>
      </c>
      <c r="F26" s="71">
        <f t="shared" si="0"/>
        <v>231.59999999999991</v>
      </c>
      <c r="G26" s="46">
        <v>1181.8534</v>
      </c>
      <c r="H26" s="68">
        <f t="shared" si="1"/>
        <v>1574</v>
      </c>
      <c r="I26" s="72">
        <f t="shared" si="2"/>
        <v>0.33180646601346669</v>
      </c>
    </row>
    <row r="27" spans="1:9" ht="16.5" x14ac:dyDescent="0.3">
      <c r="A27" s="37"/>
      <c r="B27" s="34" t="s">
        <v>16</v>
      </c>
      <c r="C27" s="15" t="s">
        <v>175</v>
      </c>
      <c r="D27" s="47">
        <v>579.79999999999995</v>
      </c>
      <c r="E27" s="83">
        <v>458.31399999999996</v>
      </c>
      <c r="F27" s="71">
        <f t="shared" si="0"/>
        <v>121.48599999999999</v>
      </c>
      <c r="G27" s="46">
        <v>505.22989999999999</v>
      </c>
      <c r="H27" s="68">
        <f t="shared" si="1"/>
        <v>519.05700000000002</v>
      </c>
      <c r="I27" s="72">
        <f t="shared" si="2"/>
        <v>2.7367936854093611E-2</v>
      </c>
    </row>
    <row r="28" spans="1:9" ht="16.5" x14ac:dyDescent="0.3">
      <c r="A28" s="37"/>
      <c r="B28" s="34" t="s">
        <v>17</v>
      </c>
      <c r="C28" s="15" t="s">
        <v>176</v>
      </c>
      <c r="D28" s="47">
        <v>1260</v>
      </c>
      <c r="E28" s="83">
        <v>1541.6</v>
      </c>
      <c r="F28" s="71">
        <f t="shared" si="0"/>
        <v>-281.59999999999991</v>
      </c>
      <c r="G28" s="46">
        <v>938.45</v>
      </c>
      <c r="H28" s="68">
        <f t="shared" si="1"/>
        <v>1400.8</v>
      </c>
      <c r="I28" s="72">
        <f t="shared" si="2"/>
        <v>0.49267409025520792</v>
      </c>
    </row>
    <row r="29" spans="1:9" ht="16.5" x14ac:dyDescent="0.3">
      <c r="A29" s="37"/>
      <c r="B29" s="34" t="s">
        <v>18</v>
      </c>
      <c r="C29" s="15" t="s">
        <v>177</v>
      </c>
      <c r="D29" s="47">
        <v>3416.6666666666665</v>
      </c>
      <c r="E29" s="83">
        <v>2765</v>
      </c>
      <c r="F29" s="71">
        <f t="shared" si="0"/>
        <v>651.66666666666652</v>
      </c>
      <c r="G29" s="46">
        <v>1396.1888888888889</v>
      </c>
      <c r="H29" s="68">
        <f t="shared" si="1"/>
        <v>3090.833333333333</v>
      </c>
      <c r="I29" s="72">
        <f t="shared" si="2"/>
        <v>1.2137644540296202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1633</v>
      </c>
      <c r="E30" s="94">
        <v>1561.6</v>
      </c>
      <c r="F30" s="74">
        <f t="shared" si="0"/>
        <v>71.400000000000091</v>
      </c>
      <c r="G30" s="49">
        <v>1041.0766000000001</v>
      </c>
      <c r="H30" s="106">
        <f t="shared" si="1"/>
        <v>1597.3</v>
      </c>
      <c r="I30" s="75">
        <f t="shared" si="2"/>
        <v>0.5342771127503968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4866.666666666667</v>
      </c>
      <c r="E32" s="83">
        <v>4125</v>
      </c>
      <c r="F32" s="67">
        <f>D32-E32</f>
        <v>741.66666666666697</v>
      </c>
      <c r="G32" s="54">
        <v>2233.2535714285714</v>
      </c>
      <c r="H32" s="68">
        <f>AVERAGE(D32:E32)</f>
        <v>4495.8333333333339</v>
      </c>
      <c r="I32" s="78">
        <f t="shared" si="2"/>
        <v>1.0131315990496466</v>
      </c>
    </row>
    <row r="33" spans="1:9" ht="16.5" x14ac:dyDescent="0.3">
      <c r="A33" s="37"/>
      <c r="B33" s="34" t="s">
        <v>27</v>
      </c>
      <c r="C33" s="15" t="s">
        <v>180</v>
      </c>
      <c r="D33" s="47">
        <v>4462.25</v>
      </c>
      <c r="E33" s="83">
        <v>3883.2</v>
      </c>
      <c r="F33" s="79">
        <f>D33-E33</f>
        <v>579.05000000000018</v>
      </c>
      <c r="G33" s="46">
        <v>2253.1233333333334</v>
      </c>
      <c r="H33" s="68">
        <f>AVERAGE(D33:E33)</f>
        <v>4172.7250000000004</v>
      </c>
      <c r="I33" s="72">
        <f t="shared" si="2"/>
        <v>0.85197363067859877</v>
      </c>
    </row>
    <row r="34" spans="1:9" ht="16.5" x14ac:dyDescent="0.3">
      <c r="A34" s="37"/>
      <c r="B34" s="39" t="s">
        <v>28</v>
      </c>
      <c r="C34" s="15" t="s">
        <v>181</v>
      </c>
      <c r="D34" s="47">
        <v>5185</v>
      </c>
      <c r="E34" s="83">
        <v>4979</v>
      </c>
      <c r="F34" s="71">
        <f>D34-E34</f>
        <v>206</v>
      </c>
      <c r="G34" s="46">
        <v>1810.5616666666665</v>
      </c>
      <c r="H34" s="68">
        <f>AVERAGE(D34:E34)</f>
        <v>5082</v>
      </c>
      <c r="I34" s="72">
        <f t="shared" si="2"/>
        <v>1.8068638000915005</v>
      </c>
    </row>
    <row r="35" spans="1:9" ht="16.5" x14ac:dyDescent="0.3">
      <c r="A35" s="37"/>
      <c r="B35" s="34" t="s">
        <v>29</v>
      </c>
      <c r="C35" s="15" t="s">
        <v>182</v>
      </c>
      <c r="D35" s="47">
        <v>6166</v>
      </c>
      <c r="E35" s="83">
        <v>3000</v>
      </c>
      <c r="F35" s="79">
        <f>D35-E35</f>
        <v>3166</v>
      </c>
      <c r="G35" s="46">
        <v>1451.9333333333334</v>
      </c>
      <c r="H35" s="68">
        <f>AVERAGE(D35:E35)</f>
        <v>4583</v>
      </c>
      <c r="I35" s="72">
        <f t="shared" si="2"/>
        <v>2.1564810138206529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5633.1111111111113</v>
      </c>
      <c r="E36" s="83">
        <v>5433.2</v>
      </c>
      <c r="F36" s="71">
        <f>D36-E36</f>
        <v>199.9111111111115</v>
      </c>
      <c r="G36" s="49">
        <v>1391.4831999999999</v>
      </c>
      <c r="H36" s="68">
        <f>AVERAGE(D36:E36)</f>
        <v>5533.1555555555551</v>
      </c>
      <c r="I36" s="80">
        <f t="shared" si="2"/>
        <v>2.97644438363004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76665.333333333328</v>
      </c>
      <c r="E38" s="84">
        <v>81166.600000000006</v>
      </c>
      <c r="F38" s="67">
        <f>D38-E38</f>
        <v>-4501.2666666666773</v>
      </c>
      <c r="G38" s="46">
        <v>26433.264444444445</v>
      </c>
      <c r="H38" s="67">
        <f>AVERAGE(D38:E38)</f>
        <v>78915.966666666674</v>
      </c>
      <c r="I38" s="78">
        <f t="shared" si="2"/>
        <v>1.9854794073023647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43521.142857142855</v>
      </c>
      <c r="E39" s="85">
        <v>50433.2</v>
      </c>
      <c r="F39" s="74">
        <f>D39-E39</f>
        <v>-6912.057142857142</v>
      </c>
      <c r="G39" s="46">
        <v>15471.404511111112</v>
      </c>
      <c r="H39" s="81">
        <f>AVERAGE(D39:E39)</f>
        <v>46977.171428571426</v>
      </c>
      <c r="I39" s="75">
        <f t="shared" si="2"/>
        <v>2.0363869934907197</v>
      </c>
    </row>
    <row r="40" spans="1:9" ht="15.75" customHeight="1" thickBot="1" x14ac:dyDescent="0.25">
      <c r="A40" s="174"/>
      <c r="B40" s="175"/>
      <c r="C40" s="176"/>
      <c r="D40" s="86">
        <f>SUM(D15:D39)</f>
        <v>171346.3706349206</v>
      </c>
      <c r="E40" s="86">
        <f>SUM(E15:E39)</f>
        <v>176107.88199999998</v>
      </c>
      <c r="F40" s="86">
        <f>SUM(F15:F39)</f>
        <v>-4761.5113650793746</v>
      </c>
      <c r="G40" s="86">
        <f>SUM(G15:G39)</f>
        <v>66691.14149642858</v>
      </c>
      <c r="H40" s="86">
        <f>AVERAGE(D40:E40)</f>
        <v>173727.12631746029</v>
      </c>
      <c r="I40" s="75">
        <f>(H40-G40)/G40</f>
        <v>1.6049505589398807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2" t="s">
        <v>3</v>
      </c>
      <c r="B13" s="168"/>
      <c r="C13" s="170" t="s">
        <v>0</v>
      </c>
      <c r="D13" s="164" t="s">
        <v>23</v>
      </c>
      <c r="E13" s="164" t="s">
        <v>218</v>
      </c>
      <c r="F13" s="181" t="s">
        <v>225</v>
      </c>
      <c r="G13" s="164" t="s">
        <v>197</v>
      </c>
      <c r="H13" s="181" t="s">
        <v>221</v>
      </c>
      <c r="I13" s="164" t="s">
        <v>187</v>
      </c>
    </row>
    <row r="14" spans="1:9" ht="33.75" customHeight="1" thickBot="1" x14ac:dyDescent="0.25">
      <c r="A14" s="163"/>
      <c r="B14" s="169"/>
      <c r="C14" s="171"/>
      <c r="D14" s="184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1139.5300000000002</v>
      </c>
      <c r="F16" s="42">
        <v>2239.3000000000002</v>
      </c>
      <c r="G16" s="21">
        <f>(F16-E16)/E16</f>
        <v>0.96510842189323653</v>
      </c>
      <c r="H16" s="42">
        <v>2081.3000000000002</v>
      </c>
      <c r="I16" s="21">
        <f>(F16-H16)/H16</f>
        <v>7.5914092153942236E-2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1107.6888888888889</v>
      </c>
      <c r="F17" s="46">
        <v>1583.6</v>
      </c>
      <c r="G17" s="21">
        <f t="shared" ref="G17:G80" si="0">(F17-E17)/E17</f>
        <v>0.42964330136821405</v>
      </c>
      <c r="H17" s="46">
        <v>1426.8</v>
      </c>
      <c r="I17" s="21">
        <f>(F17-H17)/H17</f>
        <v>0.10989627137650684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1090.3200000000002</v>
      </c>
      <c r="F18" s="46">
        <v>1627.5666666666666</v>
      </c>
      <c r="G18" s="21">
        <f t="shared" si="0"/>
        <v>0.49274219189473401</v>
      </c>
      <c r="H18" s="46">
        <v>1628.5</v>
      </c>
      <c r="I18" s="21">
        <f t="shared" ref="I18:I31" si="1">(F18-H18)/H18</f>
        <v>-5.731245522464808E-4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684.50009999999997</v>
      </c>
      <c r="F19" s="46">
        <v>915.4</v>
      </c>
      <c r="G19" s="21">
        <f t="shared" si="0"/>
        <v>0.33732632033216653</v>
      </c>
      <c r="H19" s="46">
        <v>730.4</v>
      </c>
      <c r="I19" s="21">
        <f t="shared" si="1"/>
        <v>0.25328587075575026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2175.4799333333331</v>
      </c>
      <c r="F20" s="46">
        <v>3420.05</v>
      </c>
      <c r="G20" s="21">
        <f>(F20-E20)/E20</f>
        <v>0.57208988582105691</v>
      </c>
      <c r="H20" s="46">
        <v>2469.2333333333336</v>
      </c>
      <c r="I20" s="21">
        <f t="shared" si="1"/>
        <v>0.38506553991117343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1151.73</v>
      </c>
      <c r="F21" s="46">
        <v>2213.5</v>
      </c>
      <c r="G21" s="21">
        <f t="shared" si="0"/>
        <v>0.92189141552273535</v>
      </c>
      <c r="H21" s="46">
        <v>1823.6</v>
      </c>
      <c r="I21" s="21">
        <f t="shared" si="1"/>
        <v>0.21380785259925428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1382.9599999999998</v>
      </c>
      <c r="F22" s="46">
        <v>1768.6</v>
      </c>
      <c r="G22" s="21">
        <f t="shared" si="0"/>
        <v>0.27885115983108705</v>
      </c>
      <c r="H22" s="46">
        <v>1629.1</v>
      </c>
      <c r="I22" s="21">
        <f t="shared" si="1"/>
        <v>8.5630102510588668E-2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370.07989999999995</v>
      </c>
      <c r="F23" s="46">
        <v>479.90699999999998</v>
      </c>
      <c r="G23" s="21">
        <f t="shared" si="0"/>
        <v>0.29676591460384649</v>
      </c>
      <c r="H23" s="46">
        <v>437.5</v>
      </c>
      <c r="I23" s="21">
        <f t="shared" si="1"/>
        <v>9.6930285714285677E-2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493.931625</v>
      </c>
      <c r="F24" s="46">
        <v>520.71299999999997</v>
      </c>
      <c r="G24" s="21">
        <f t="shared" si="0"/>
        <v>5.422081447001894E-2</v>
      </c>
      <c r="H24" s="46">
        <v>493.65</v>
      </c>
      <c r="I24" s="21">
        <f t="shared" si="1"/>
        <v>5.4822242479489497E-2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475.71489999999994</v>
      </c>
      <c r="F25" s="46">
        <v>483.4903333333333</v>
      </c>
      <c r="G25" s="21">
        <f t="shared" si="0"/>
        <v>1.634473364894258E-2</v>
      </c>
      <c r="H25" s="46">
        <v>498.65</v>
      </c>
      <c r="I25" s="21">
        <f t="shared" si="1"/>
        <v>-3.0401417159664455E-2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511.38330000000002</v>
      </c>
      <c r="F26" s="46">
        <v>533.15699999999993</v>
      </c>
      <c r="G26" s="21">
        <f t="shared" si="0"/>
        <v>4.257804273232995E-2</v>
      </c>
      <c r="H26" s="46">
        <v>501.15</v>
      </c>
      <c r="I26" s="21">
        <f t="shared" si="1"/>
        <v>6.3867105656988832E-2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1181.8534</v>
      </c>
      <c r="F27" s="46">
        <v>1574</v>
      </c>
      <c r="G27" s="21">
        <f t="shared" si="0"/>
        <v>0.33180646601346669</v>
      </c>
      <c r="H27" s="46">
        <v>1475.1999999999998</v>
      </c>
      <c r="I27" s="21">
        <f t="shared" si="1"/>
        <v>6.6973969631236571E-2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505.22989999999999</v>
      </c>
      <c r="F28" s="46">
        <v>519.05700000000002</v>
      </c>
      <c r="G28" s="21">
        <f t="shared" si="0"/>
        <v>2.7367936854093611E-2</v>
      </c>
      <c r="H28" s="46">
        <v>508.65</v>
      </c>
      <c r="I28" s="21">
        <f t="shared" si="1"/>
        <v>2.0460041285756493E-2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938.45</v>
      </c>
      <c r="F29" s="46">
        <v>1400.8</v>
      </c>
      <c r="G29" s="21">
        <f t="shared" si="0"/>
        <v>0.49267409025520792</v>
      </c>
      <c r="H29" s="46">
        <v>1389.7750000000001</v>
      </c>
      <c r="I29" s="21">
        <f t="shared" si="1"/>
        <v>7.9329387850550354E-3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1396.1888888888889</v>
      </c>
      <c r="F30" s="46">
        <v>3090.833333333333</v>
      </c>
      <c r="G30" s="21">
        <f t="shared" si="0"/>
        <v>1.2137644540296202</v>
      </c>
      <c r="H30" s="46">
        <v>2766.6333333333332</v>
      </c>
      <c r="I30" s="21">
        <f t="shared" si="1"/>
        <v>0.11718213472451469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1041.0766000000001</v>
      </c>
      <c r="F31" s="49">
        <v>1597.3</v>
      </c>
      <c r="G31" s="23">
        <f t="shared" si="0"/>
        <v>0.5342771127503968</v>
      </c>
      <c r="H31" s="49">
        <v>1633</v>
      </c>
      <c r="I31" s="23">
        <f t="shared" si="1"/>
        <v>-2.1861604409063103E-2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2233.2535714285714</v>
      </c>
      <c r="F33" s="54">
        <v>4495.8333333333339</v>
      </c>
      <c r="G33" s="21">
        <f t="shared" si="0"/>
        <v>1.0131315990496466</v>
      </c>
      <c r="H33" s="54">
        <v>4461.6666666666661</v>
      </c>
      <c r="I33" s="21">
        <f>(F33-H33)/H33</f>
        <v>7.6578259245426708E-3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2253.1233333333334</v>
      </c>
      <c r="F34" s="46">
        <v>4172.7250000000004</v>
      </c>
      <c r="G34" s="21">
        <f t="shared" si="0"/>
        <v>0.85197363067859877</v>
      </c>
      <c r="H34" s="46">
        <v>4111.375</v>
      </c>
      <c r="I34" s="21">
        <f>(F34-H34)/H34</f>
        <v>1.4922015140920097E-2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1810.5616666666665</v>
      </c>
      <c r="F35" s="46">
        <v>5082</v>
      </c>
      <c r="G35" s="21">
        <f t="shared" si="0"/>
        <v>1.8068638000915005</v>
      </c>
      <c r="H35" s="46">
        <v>4633.7083333333339</v>
      </c>
      <c r="I35" s="21">
        <f>(F35-H35)/H35</f>
        <v>9.6745766979291103E-2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1451.9333333333334</v>
      </c>
      <c r="F36" s="46">
        <v>4583</v>
      </c>
      <c r="G36" s="21">
        <f t="shared" si="0"/>
        <v>2.1564810138206529</v>
      </c>
      <c r="H36" s="46">
        <v>3667</v>
      </c>
      <c r="I36" s="21">
        <f>(F36-H36)/H36</f>
        <v>0.24979547313880557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1391.4831999999999</v>
      </c>
      <c r="F37" s="49">
        <v>5533.1555555555551</v>
      </c>
      <c r="G37" s="23">
        <f t="shared" si="0"/>
        <v>2.97644438363004</v>
      </c>
      <c r="H37" s="49">
        <v>4313.1555555555551</v>
      </c>
      <c r="I37" s="23">
        <f>(F37-H37)/H37</f>
        <v>0.28285555303670429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26433.264444444445</v>
      </c>
      <c r="F39" s="46">
        <v>78915.966666666674</v>
      </c>
      <c r="G39" s="21">
        <f t="shared" si="0"/>
        <v>1.9854794073023647</v>
      </c>
      <c r="H39" s="46">
        <v>77854.888888888891</v>
      </c>
      <c r="I39" s="21">
        <f t="shared" ref="I39:I44" si="2">(F39-H39)/H39</f>
        <v>1.3628916474238476E-2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15471.404511111112</v>
      </c>
      <c r="F40" s="46">
        <v>46977.171428571426</v>
      </c>
      <c r="G40" s="21">
        <f t="shared" si="0"/>
        <v>2.0363869934907197</v>
      </c>
      <c r="H40" s="46">
        <v>43326.3</v>
      </c>
      <c r="I40" s="21">
        <f t="shared" si="2"/>
        <v>8.4264555906491512E-2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10909.5</v>
      </c>
      <c r="F41" s="57">
        <v>24454</v>
      </c>
      <c r="G41" s="21">
        <f t="shared" si="0"/>
        <v>1.2415326091938219</v>
      </c>
      <c r="H41" s="57">
        <v>28885</v>
      </c>
      <c r="I41" s="21">
        <f t="shared" si="2"/>
        <v>-0.15340141942184524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5823.713333333334</v>
      </c>
      <c r="F42" s="47">
        <v>6900</v>
      </c>
      <c r="G42" s="21">
        <f t="shared" si="0"/>
        <v>0.18481106556297971</v>
      </c>
      <c r="H42" s="47">
        <v>6900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19000</v>
      </c>
      <c r="G43" s="21">
        <f t="shared" si="0"/>
        <v>0.90457097032878908</v>
      </c>
      <c r="H43" s="47">
        <v>19000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217</v>
      </c>
      <c r="E44" s="50">
        <v>12540.666666666666</v>
      </c>
      <c r="F44" s="50">
        <v>23125</v>
      </c>
      <c r="G44" s="31">
        <f t="shared" si="0"/>
        <v>0.84400085056615815</v>
      </c>
      <c r="H44" s="50">
        <v>22875</v>
      </c>
      <c r="I44" s="31">
        <f t="shared" si="2"/>
        <v>1.092896174863388E-2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5943.6666666666661</v>
      </c>
      <c r="F46" s="43">
        <v>15476</v>
      </c>
      <c r="G46" s="21">
        <f t="shared" si="0"/>
        <v>1.6037799338231173</v>
      </c>
      <c r="H46" s="43">
        <v>15548</v>
      </c>
      <c r="I46" s="21">
        <f t="shared" ref="I46:I51" si="3">(F46-H46)/H46</f>
        <v>-4.6308206843323901E-3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6033.1111111111113</v>
      </c>
      <c r="F47" s="47">
        <v>8971.1111111111113</v>
      </c>
      <c r="G47" s="21">
        <f t="shared" si="0"/>
        <v>0.48697926258794061</v>
      </c>
      <c r="H47" s="47">
        <v>9030</v>
      </c>
      <c r="I47" s="21">
        <f t="shared" si="3"/>
        <v>-6.5214716377506848E-3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19041.5</v>
      </c>
      <c r="F48" s="47">
        <v>28896.625</v>
      </c>
      <c r="G48" s="21">
        <f t="shared" si="0"/>
        <v>0.51756032875561275</v>
      </c>
      <c r="H48" s="47">
        <v>28953.285714285714</v>
      </c>
      <c r="I48" s="21">
        <f t="shared" si="3"/>
        <v>-1.9569700946845234E-3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19259.017500000002</v>
      </c>
      <c r="F49" s="47">
        <v>60970.356666666667</v>
      </c>
      <c r="G49" s="21">
        <f t="shared" si="0"/>
        <v>2.1658082592565617</v>
      </c>
      <c r="H49" s="47">
        <v>62093</v>
      </c>
      <c r="I49" s="21">
        <f t="shared" si="3"/>
        <v>-1.8080030491896566E-2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2261.2666666666669</v>
      </c>
      <c r="F50" s="47">
        <v>3923</v>
      </c>
      <c r="G50" s="21">
        <f t="shared" si="0"/>
        <v>0.7348683628644711</v>
      </c>
      <c r="H50" s="47">
        <v>4273.6000000000004</v>
      </c>
      <c r="I50" s="21">
        <f t="shared" si="3"/>
        <v>-8.2038562336203741E-2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27853</v>
      </c>
      <c r="F51" s="50">
        <v>55317.166666666664</v>
      </c>
      <c r="G51" s="31">
        <f t="shared" si="0"/>
        <v>0.98603980421019866</v>
      </c>
      <c r="H51" s="50">
        <v>53699.714285714283</v>
      </c>
      <c r="I51" s="31">
        <f t="shared" si="3"/>
        <v>3.0120316326946863E-2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7235</v>
      </c>
      <c r="G53" s="22">
        <f t="shared" si="0"/>
        <v>0.92933333333333334</v>
      </c>
      <c r="H53" s="66">
        <v>7235</v>
      </c>
      <c r="I53" s="22">
        <f t="shared" ref="I53:I61" si="4">(F53-H53)/H53</f>
        <v>0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3559.15</v>
      </c>
      <c r="F54" s="70">
        <v>16579</v>
      </c>
      <c r="G54" s="21">
        <f t="shared" si="0"/>
        <v>3.6581346669850947</v>
      </c>
      <c r="H54" s="70">
        <v>18031.142857142859</v>
      </c>
      <c r="I54" s="21">
        <f t="shared" si="4"/>
        <v>-8.053526438384391E-2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2902.4</v>
      </c>
      <c r="F55" s="70">
        <v>7870</v>
      </c>
      <c r="G55" s="21">
        <f t="shared" si="0"/>
        <v>1.7115490628445424</v>
      </c>
      <c r="H55" s="70">
        <v>8455</v>
      </c>
      <c r="I55" s="21">
        <f t="shared" si="4"/>
        <v>-6.9189828503843878E-2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4710</v>
      </c>
      <c r="F56" s="70">
        <v>6458.333333333333</v>
      </c>
      <c r="G56" s="21">
        <f t="shared" si="0"/>
        <v>0.37119603680113228</v>
      </c>
      <c r="H56" s="70">
        <v>7055</v>
      </c>
      <c r="I56" s="21">
        <f t="shared" si="4"/>
        <v>-8.4573588471533234E-2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2028.7333333333331</v>
      </c>
      <c r="F57" s="104">
        <v>4852.1428571428569</v>
      </c>
      <c r="G57" s="21">
        <f t="shared" si="0"/>
        <v>1.3917105207565594</v>
      </c>
      <c r="H57" s="104">
        <v>4852.1428571428569</v>
      </c>
      <c r="I57" s="21">
        <f t="shared" si="4"/>
        <v>0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4410.9972222222223</v>
      </c>
      <c r="F58" s="50">
        <v>14805.375</v>
      </c>
      <c r="G58" s="29">
        <f t="shared" si="0"/>
        <v>2.356468901275159</v>
      </c>
      <c r="H58" s="50">
        <v>14805.375</v>
      </c>
      <c r="I58" s="29">
        <f t="shared" si="4"/>
        <v>0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4460.5249999999996</v>
      </c>
      <c r="F59" s="68">
        <v>13556.875</v>
      </c>
      <c r="G59" s="21">
        <f t="shared" si="0"/>
        <v>2.0393003065782618</v>
      </c>
      <c r="H59" s="68">
        <v>11809.285714285714</v>
      </c>
      <c r="I59" s="21">
        <f t="shared" si="4"/>
        <v>0.14798433436157993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4820.5</v>
      </c>
      <c r="F60" s="70">
        <v>17586.428571428572</v>
      </c>
      <c r="G60" s="21">
        <f t="shared" si="0"/>
        <v>2.6482581830574778</v>
      </c>
      <c r="H60" s="70">
        <v>16900.714285714286</v>
      </c>
      <c r="I60" s="21">
        <f t="shared" si="4"/>
        <v>4.0573094966400436E-2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21488.75</v>
      </c>
      <c r="F61" s="73">
        <v>60305</v>
      </c>
      <c r="G61" s="29">
        <f t="shared" si="0"/>
        <v>1.8063521610144844</v>
      </c>
      <c r="H61" s="73">
        <v>60330</v>
      </c>
      <c r="I61" s="29">
        <f t="shared" si="4"/>
        <v>-4.1438753522294051E-4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6405.5</v>
      </c>
      <c r="F63" s="54">
        <v>20212.555555555555</v>
      </c>
      <c r="G63" s="21">
        <f t="shared" si="0"/>
        <v>2.1555000477020614</v>
      </c>
      <c r="H63" s="54">
        <v>21523.75</v>
      </c>
      <c r="I63" s="21">
        <f t="shared" ref="I63:I74" si="5">(F63-H63)/H63</f>
        <v>-6.0918494427989793E-2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46526.857142857145</v>
      </c>
      <c r="F64" s="46">
        <v>88189.71428571429</v>
      </c>
      <c r="G64" s="21">
        <f t="shared" si="0"/>
        <v>0.89545822996241797</v>
      </c>
      <c r="H64" s="46">
        <v>84533.28571428571</v>
      </c>
      <c r="I64" s="21">
        <f t="shared" si="5"/>
        <v>4.3254305573628749E-2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10619.842857142858</v>
      </c>
      <c r="F65" s="46">
        <v>36732.857142857145</v>
      </c>
      <c r="G65" s="21">
        <f t="shared" si="0"/>
        <v>2.4588889531591129</v>
      </c>
      <c r="H65" s="46">
        <v>36732.857142857145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7518.6</v>
      </c>
      <c r="F66" s="46">
        <v>19417.142857142859</v>
      </c>
      <c r="G66" s="21">
        <f t="shared" si="0"/>
        <v>1.582547662748764</v>
      </c>
      <c r="H66" s="46">
        <v>19483.75</v>
      </c>
      <c r="I66" s="21">
        <f t="shared" si="5"/>
        <v>-3.4185997488748983E-3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3726.46</v>
      </c>
      <c r="F67" s="46">
        <v>11575.666666666666</v>
      </c>
      <c r="G67" s="21">
        <f t="shared" si="0"/>
        <v>2.1063440011879009</v>
      </c>
      <c r="H67" s="46">
        <v>11118</v>
      </c>
      <c r="I67" s="21">
        <f t="shared" si="5"/>
        <v>4.1164478023625301E-2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3003.6</v>
      </c>
      <c r="F68" s="58">
        <v>12365</v>
      </c>
      <c r="G68" s="31">
        <f t="shared" si="0"/>
        <v>3.1167265947529632</v>
      </c>
      <c r="H68" s="58">
        <v>9627</v>
      </c>
      <c r="I68" s="31">
        <f t="shared" si="5"/>
        <v>0.28440843461098991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3863.6444444444446</v>
      </c>
      <c r="F70" s="43">
        <v>12595</v>
      </c>
      <c r="G70" s="21">
        <f t="shared" si="0"/>
        <v>2.2598755349008419</v>
      </c>
      <c r="H70" s="43">
        <v>11759.666666666666</v>
      </c>
      <c r="I70" s="21">
        <f t="shared" si="5"/>
        <v>7.1033759460302215E-2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2778.75</v>
      </c>
      <c r="F71" s="47">
        <v>7707.8571428571431</v>
      </c>
      <c r="G71" s="21">
        <f t="shared" si="0"/>
        <v>1.7738577212261424</v>
      </c>
      <c r="H71" s="47">
        <v>7983.5714285714284</v>
      </c>
      <c r="I71" s="21">
        <f t="shared" si="5"/>
        <v>-3.4535206227073408E-2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1324</v>
      </c>
      <c r="F72" s="47">
        <v>2463.75</v>
      </c>
      <c r="G72" s="21">
        <f t="shared" si="0"/>
        <v>0.86083836858006046</v>
      </c>
      <c r="H72" s="47">
        <v>2463.75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2250.8333333333335</v>
      </c>
      <c r="F73" s="47">
        <v>8185</v>
      </c>
      <c r="G73" s="21">
        <f t="shared" si="0"/>
        <v>2.6364309514994444</v>
      </c>
      <c r="H73" s="47">
        <v>7597.8571428571431</v>
      </c>
      <c r="I73" s="21">
        <f t="shared" si="5"/>
        <v>7.7277427846197205E-2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1554.2</v>
      </c>
      <c r="F74" s="50">
        <v>5791.875</v>
      </c>
      <c r="G74" s="21">
        <f t="shared" si="0"/>
        <v>2.726595676232145</v>
      </c>
      <c r="H74" s="50">
        <v>4643.125</v>
      </c>
      <c r="I74" s="21">
        <f t="shared" si="5"/>
        <v>0.24740880333826895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4204.166666666667</v>
      </c>
      <c r="G76" s="22">
        <f t="shared" si="0"/>
        <v>1.8828571428571435</v>
      </c>
      <c r="H76" s="43">
        <v>4204.166666666667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1182</v>
      </c>
      <c r="F77" s="32">
        <v>2643.75</v>
      </c>
      <c r="G77" s="21">
        <f t="shared" si="0"/>
        <v>1.2366751269035532</v>
      </c>
      <c r="H77" s="32">
        <v>2700</v>
      </c>
      <c r="I77" s="21">
        <f t="shared" si="6"/>
        <v>-2.0833333333333332E-2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918.94047619047637</v>
      </c>
      <c r="F78" s="47">
        <v>1925</v>
      </c>
      <c r="G78" s="21">
        <f t="shared" si="0"/>
        <v>1.0948037983702759</v>
      </c>
      <c r="H78" s="47">
        <v>2023.3333333333333</v>
      </c>
      <c r="I78" s="21">
        <f t="shared" si="6"/>
        <v>-4.8599670510708369E-2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1509.0844444444442</v>
      </c>
      <c r="F79" s="47">
        <v>5405</v>
      </c>
      <c r="G79" s="21">
        <f t="shared" si="0"/>
        <v>2.5816418490681627</v>
      </c>
      <c r="H79" s="47">
        <v>5405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1919.9</v>
      </c>
      <c r="F80" s="61">
        <v>8543.3333333333339</v>
      </c>
      <c r="G80" s="21">
        <f t="shared" si="0"/>
        <v>3.4498845425977049</v>
      </c>
      <c r="H80" s="61">
        <v>7921.1111111111113</v>
      </c>
      <c r="I80" s="21">
        <f t="shared" si="6"/>
        <v>7.8552391639781227E-2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9999</v>
      </c>
      <c r="G81" s="21">
        <f>(F81-E81)/E81</f>
        <v>0.1235673084126151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3887.3</v>
      </c>
      <c r="F82" s="50">
        <v>9731.6666666666661</v>
      </c>
      <c r="G82" s="23">
        <f>(F82-E82)/E82</f>
        <v>1.5034514101475742</v>
      </c>
      <c r="H82" s="50">
        <v>9731.6666666666661</v>
      </c>
      <c r="I82" s="23">
        <f t="shared" si="6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82" zoomScaleNormal="100" workbookViewId="0">
      <selection activeCell="I74" sqref="I74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2" t="s">
        <v>3</v>
      </c>
      <c r="B13" s="168"/>
      <c r="C13" s="187" t="s">
        <v>0</v>
      </c>
      <c r="D13" s="189" t="s">
        <v>23</v>
      </c>
      <c r="E13" s="164" t="s">
        <v>218</v>
      </c>
      <c r="F13" s="181" t="s">
        <v>225</v>
      </c>
      <c r="G13" s="164" t="s">
        <v>197</v>
      </c>
      <c r="H13" s="181" t="s">
        <v>221</v>
      </c>
      <c r="I13" s="164" t="s">
        <v>187</v>
      </c>
    </row>
    <row r="14" spans="1:9" ht="38.25" customHeight="1" thickBot="1" x14ac:dyDescent="0.25">
      <c r="A14" s="163"/>
      <c r="B14" s="169"/>
      <c r="C14" s="188"/>
      <c r="D14" s="190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13</v>
      </c>
      <c r="C16" s="14" t="s">
        <v>93</v>
      </c>
      <c r="D16" s="11" t="s">
        <v>81</v>
      </c>
      <c r="E16" s="42">
        <v>475.71489999999994</v>
      </c>
      <c r="F16" s="42">
        <v>483.4903333333333</v>
      </c>
      <c r="G16" s="21">
        <f t="shared" ref="G16:G31" si="0">(F16-E16)/E16</f>
        <v>1.634473364894258E-2</v>
      </c>
      <c r="H16" s="42">
        <v>498.65</v>
      </c>
      <c r="I16" s="21">
        <f t="shared" ref="I16:I31" si="1">(F16-H16)/H16</f>
        <v>-3.0401417159664455E-2</v>
      </c>
    </row>
    <row r="17" spans="1:9" ht="16.5" x14ac:dyDescent="0.3">
      <c r="A17" s="37"/>
      <c r="B17" s="34" t="s">
        <v>19</v>
      </c>
      <c r="C17" s="15" t="s">
        <v>99</v>
      </c>
      <c r="D17" s="11" t="s">
        <v>161</v>
      </c>
      <c r="E17" s="46">
        <v>1041.0766000000001</v>
      </c>
      <c r="F17" s="46">
        <v>1597.3</v>
      </c>
      <c r="G17" s="21">
        <f t="shared" si="0"/>
        <v>0.5342771127503968</v>
      </c>
      <c r="H17" s="46">
        <v>1633</v>
      </c>
      <c r="I17" s="21">
        <f t="shared" si="1"/>
        <v>-2.1861604409063103E-2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1090.3200000000002</v>
      </c>
      <c r="F18" s="46">
        <v>1627.5666666666666</v>
      </c>
      <c r="G18" s="21">
        <f t="shared" si="0"/>
        <v>0.49274219189473401</v>
      </c>
      <c r="H18" s="46">
        <v>1628.5</v>
      </c>
      <c r="I18" s="21">
        <f t="shared" si="1"/>
        <v>-5.731245522464808E-4</v>
      </c>
    </row>
    <row r="19" spans="1:9" ht="16.5" x14ac:dyDescent="0.3">
      <c r="A19" s="37"/>
      <c r="B19" s="34" t="s">
        <v>17</v>
      </c>
      <c r="C19" s="15" t="s">
        <v>97</v>
      </c>
      <c r="D19" s="11" t="s">
        <v>161</v>
      </c>
      <c r="E19" s="46">
        <v>938.45</v>
      </c>
      <c r="F19" s="46">
        <v>1400.8</v>
      </c>
      <c r="G19" s="21">
        <f t="shared" si="0"/>
        <v>0.49267409025520792</v>
      </c>
      <c r="H19" s="46">
        <v>1389.7750000000001</v>
      </c>
      <c r="I19" s="21">
        <f t="shared" si="1"/>
        <v>7.9329387850550354E-3</v>
      </c>
    </row>
    <row r="20" spans="1:9" ht="16.5" x14ac:dyDescent="0.3">
      <c r="A20" s="37"/>
      <c r="B20" s="34" t="s">
        <v>16</v>
      </c>
      <c r="C20" s="15" t="s">
        <v>96</v>
      </c>
      <c r="D20" s="11" t="s">
        <v>81</v>
      </c>
      <c r="E20" s="46">
        <v>505.22989999999999</v>
      </c>
      <c r="F20" s="46">
        <v>519.05700000000002</v>
      </c>
      <c r="G20" s="21">
        <f t="shared" si="0"/>
        <v>2.7367936854093611E-2</v>
      </c>
      <c r="H20" s="46">
        <v>508.65</v>
      </c>
      <c r="I20" s="21">
        <f t="shared" si="1"/>
        <v>2.0460041285756493E-2</v>
      </c>
    </row>
    <row r="21" spans="1:9" ht="16.5" x14ac:dyDescent="0.3">
      <c r="A21" s="37"/>
      <c r="B21" s="34" t="s">
        <v>12</v>
      </c>
      <c r="C21" s="15" t="s">
        <v>92</v>
      </c>
      <c r="D21" s="11" t="s">
        <v>81</v>
      </c>
      <c r="E21" s="46">
        <v>493.931625</v>
      </c>
      <c r="F21" s="46">
        <v>520.71299999999997</v>
      </c>
      <c r="G21" s="21">
        <f t="shared" si="0"/>
        <v>5.422081447001894E-2</v>
      </c>
      <c r="H21" s="46">
        <v>493.65</v>
      </c>
      <c r="I21" s="21">
        <f t="shared" si="1"/>
        <v>5.4822242479489497E-2</v>
      </c>
    </row>
    <row r="22" spans="1:9" ht="16.5" x14ac:dyDescent="0.3">
      <c r="A22" s="37"/>
      <c r="B22" s="34" t="s">
        <v>14</v>
      </c>
      <c r="C22" s="15" t="s">
        <v>94</v>
      </c>
      <c r="D22" s="11" t="s">
        <v>81</v>
      </c>
      <c r="E22" s="46">
        <v>511.38330000000002</v>
      </c>
      <c r="F22" s="46">
        <v>533.15699999999993</v>
      </c>
      <c r="G22" s="21">
        <f t="shared" si="0"/>
        <v>4.257804273232995E-2</v>
      </c>
      <c r="H22" s="46">
        <v>501.15</v>
      </c>
      <c r="I22" s="21">
        <f t="shared" si="1"/>
        <v>6.3867105656988832E-2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1181.8534</v>
      </c>
      <c r="F23" s="46">
        <v>1574</v>
      </c>
      <c r="G23" s="21">
        <f t="shared" si="0"/>
        <v>0.33180646601346669</v>
      </c>
      <c r="H23" s="46">
        <v>1475.1999999999998</v>
      </c>
      <c r="I23" s="21">
        <f t="shared" si="1"/>
        <v>6.6973969631236571E-2</v>
      </c>
    </row>
    <row r="24" spans="1:9" ht="16.5" x14ac:dyDescent="0.3">
      <c r="A24" s="37"/>
      <c r="B24" s="34" t="s">
        <v>4</v>
      </c>
      <c r="C24" s="15" t="s">
        <v>84</v>
      </c>
      <c r="D24" s="13" t="s">
        <v>161</v>
      </c>
      <c r="E24" s="46">
        <v>1139.5300000000002</v>
      </c>
      <c r="F24" s="46">
        <v>2239.3000000000002</v>
      </c>
      <c r="G24" s="21">
        <f t="shared" si="0"/>
        <v>0.96510842189323653</v>
      </c>
      <c r="H24" s="46">
        <v>2081.3000000000002</v>
      </c>
      <c r="I24" s="21">
        <f t="shared" si="1"/>
        <v>7.5914092153942236E-2</v>
      </c>
    </row>
    <row r="25" spans="1:9" ht="16.5" x14ac:dyDescent="0.3">
      <c r="A25" s="37"/>
      <c r="B25" s="34" t="s">
        <v>10</v>
      </c>
      <c r="C25" s="15" t="s">
        <v>90</v>
      </c>
      <c r="D25" s="13" t="s">
        <v>161</v>
      </c>
      <c r="E25" s="46">
        <v>1382.9599999999998</v>
      </c>
      <c r="F25" s="46">
        <v>1768.6</v>
      </c>
      <c r="G25" s="21">
        <f t="shared" si="0"/>
        <v>0.27885115983108705</v>
      </c>
      <c r="H25" s="46">
        <v>1629.1</v>
      </c>
      <c r="I25" s="21">
        <f t="shared" si="1"/>
        <v>8.5630102510588668E-2</v>
      </c>
    </row>
    <row r="26" spans="1:9" ht="16.5" x14ac:dyDescent="0.3">
      <c r="A26" s="37"/>
      <c r="B26" s="34" t="s">
        <v>11</v>
      </c>
      <c r="C26" s="15" t="s">
        <v>91</v>
      </c>
      <c r="D26" s="13" t="s">
        <v>81</v>
      </c>
      <c r="E26" s="46">
        <v>370.07989999999995</v>
      </c>
      <c r="F26" s="46">
        <v>479.90699999999998</v>
      </c>
      <c r="G26" s="21">
        <f t="shared" si="0"/>
        <v>0.29676591460384649</v>
      </c>
      <c r="H26" s="46">
        <v>437.5</v>
      </c>
      <c r="I26" s="21">
        <f t="shared" si="1"/>
        <v>9.6930285714285677E-2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1107.6888888888889</v>
      </c>
      <c r="F27" s="46">
        <v>1583.6</v>
      </c>
      <c r="G27" s="21">
        <f t="shared" si="0"/>
        <v>0.42964330136821405</v>
      </c>
      <c r="H27" s="46">
        <v>1426.8</v>
      </c>
      <c r="I27" s="21">
        <f t="shared" si="1"/>
        <v>0.10989627137650684</v>
      </c>
    </row>
    <row r="28" spans="1:9" ht="16.5" x14ac:dyDescent="0.3">
      <c r="A28" s="37"/>
      <c r="B28" s="34" t="s">
        <v>18</v>
      </c>
      <c r="C28" s="15" t="s">
        <v>98</v>
      </c>
      <c r="D28" s="13" t="s">
        <v>83</v>
      </c>
      <c r="E28" s="46">
        <v>1396.1888888888889</v>
      </c>
      <c r="F28" s="46">
        <v>3090.833333333333</v>
      </c>
      <c r="G28" s="21">
        <f t="shared" si="0"/>
        <v>1.2137644540296202</v>
      </c>
      <c r="H28" s="46">
        <v>2766.6333333333332</v>
      </c>
      <c r="I28" s="21">
        <f t="shared" si="1"/>
        <v>0.11718213472451469</v>
      </c>
    </row>
    <row r="29" spans="1:9" ht="17.25" thickBot="1" x14ac:dyDescent="0.35">
      <c r="A29" s="38"/>
      <c r="B29" s="34" t="s">
        <v>9</v>
      </c>
      <c r="C29" s="15" t="s">
        <v>88</v>
      </c>
      <c r="D29" s="13" t="s">
        <v>161</v>
      </c>
      <c r="E29" s="46">
        <v>1151.73</v>
      </c>
      <c r="F29" s="46">
        <v>2213.5</v>
      </c>
      <c r="G29" s="21">
        <f t="shared" si="0"/>
        <v>0.92189141552273535</v>
      </c>
      <c r="H29" s="46">
        <v>1823.6</v>
      </c>
      <c r="I29" s="21">
        <f t="shared" si="1"/>
        <v>0.21380785259925428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684.50009999999997</v>
      </c>
      <c r="F30" s="46">
        <v>915.4</v>
      </c>
      <c r="G30" s="21">
        <f t="shared" si="0"/>
        <v>0.33732632033216653</v>
      </c>
      <c r="H30" s="46">
        <v>730.4</v>
      </c>
      <c r="I30" s="21">
        <f t="shared" si="1"/>
        <v>0.25328587075575026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2175.4799333333331</v>
      </c>
      <c r="F31" s="49">
        <v>3420.05</v>
      </c>
      <c r="G31" s="23">
        <f t="shared" si="0"/>
        <v>0.57208988582105691</v>
      </c>
      <c r="H31" s="49">
        <v>2469.2333333333336</v>
      </c>
      <c r="I31" s="23">
        <f t="shared" si="1"/>
        <v>0.38506553991117343</v>
      </c>
    </row>
    <row r="32" spans="1:9" ht="15.75" customHeight="1" thickBot="1" x14ac:dyDescent="0.25">
      <c r="A32" s="174" t="s">
        <v>188</v>
      </c>
      <c r="B32" s="175"/>
      <c r="C32" s="175"/>
      <c r="D32" s="176"/>
      <c r="E32" s="105">
        <f>SUM(E16:E31)</f>
        <v>15646.117436111112</v>
      </c>
      <c r="F32" s="106">
        <f>SUM(F16:F31)</f>
        <v>23967.274333333331</v>
      </c>
      <c r="G32" s="107">
        <f t="shared" ref="G32" si="2">(F32-E32)/E32</f>
        <v>0.53183525760947292</v>
      </c>
      <c r="H32" s="106">
        <f>SUM(H16:H31)</f>
        <v>21493.141666666666</v>
      </c>
      <c r="I32" s="110">
        <f t="shared" ref="I32" si="3">(F32-H32)/H32</f>
        <v>0.11511265803006143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2233.2535714285714</v>
      </c>
      <c r="F34" s="54">
        <v>4495.8333333333339</v>
      </c>
      <c r="G34" s="21">
        <f>(F34-E34)/E34</f>
        <v>1.0131315990496466</v>
      </c>
      <c r="H34" s="54">
        <v>4461.6666666666661</v>
      </c>
      <c r="I34" s="21">
        <f>(F34-H34)/H34</f>
        <v>7.6578259245426708E-3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2253.1233333333334</v>
      </c>
      <c r="F35" s="46">
        <v>4172.7250000000004</v>
      </c>
      <c r="G35" s="21">
        <f>(F35-E35)/E35</f>
        <v>0.85197363067859877</v>
      </c>
      <c r="H35" s="46">
        <v>4111.375</v>
      </c>
      <c r="I35" s="21">
        <f>(F35-H35)/H35</f>
        <v>1.4922015140920097E-2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1810.5616666666665</v>
      </c>
      <c r="F36" s="46">
        <v>5082</v>
      </c>
      <c r="G36" s="21">
        <f>(F36-E36)/E36</f>
        <v>1.8068638000915005</v>
      </c>
      <c r="H36" s="46">
        <v>4633.7083333333339</v>
      </c>
      <c r="I36" s="21">
        <f>(F36-H36)/H36</f>
        <v>9.6745766979291103E-2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1451.9333333333334</v>
      </c>
      <c r="F37" s="46">
        <v>4583</v>
      </c>
      <c r="G37" s="21">
        <f>(F37-E37)/E37</f>
        <v>2.1564810138206529</v>
      </c>
      <c r="H37" s="46">
        <v>3667</v>
      </c>
      <c r="I37" s="21">
        <f>(F37-H37)/H37</f>
        <v>0.24979547313880557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1391.4831999999999</v>
      </c>
      <c r="F38" s="49">
        <v>5533.1555555555551</v>
      </c>
      <c r="G38" s="23">
        <f>(F38-E38)/E38</f>
        <v>2.97644438363004</v>
      </c>
      <c r="H38" s="49">
        <v>4313.1555555555551</v>
      </c>
      <c r="I38" s="23">
        <f>(F38-H38)/H38</f>
        <v>0.28285555303670429</v>
      </c>
    </row>
    <row r="39" spans="1:9" ht="15.75" customHeight="1" thickBot="1" x14ac:dyDescent="0.25">
      <c r="A39" s="174" t="s">
        <v>189</v>
      </c>
      <c r="B39" s="175"/>
      <c r="C39" s="175"/>
      <c r="D39" s="176"/>
      <c r="E39" s="86">
        <f>SUM(E34:E38)</f>
        <v>9140.3551047619039</v>
      </c>
      <c r="F39" s="108">
        <f>SUM(F34:F38)</f>
        <v>23866.713888888888</v>
      </c>
      <c r="G39" s="109">
        <f t="shared" ref="G39" si="4">(F39-E39)/E39</f>
        <v>1.6111363962713994</v>
      </c>
      <c r="H39" s="108">
        <f>SUM(H34:H38)</f>
        <v>21186.905555555553</v>
      </c>
      <c r="I39" s="110">
        <f t="shared" ref="I39" si="5">(F39-H39)/H39</f>
        <v>0.12648417798939235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10909.5</v>
      </c>
      <c r="F41" s="46">
        <v>24454</v>
      </c>
      <c r="G41" s="21">
        <f t="shared" ref="G41:G46" si="6">(F41-E41)/E41</f>
        <v>1.2415326091938219</v>
      </c>
      <c r="H41" s="46">
        <v>28885</v>
      </c>
      <c r="I41" s="21">
        <f t="shared" ref="I41:I46" si="7">(F41-H41)/H41</f>
        <v>-0.15340141942184524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5823.713333333334</v>
      </c>
      <c r="F42" s="46">
        <v>6900</v>
      </c>
      <c r="G42" s="21">
        <f t="shared" si="6"/>
        <v>0.18481106556297971</v>
      </c>
      <c r="H42" s="46">
        <v>6900</v>
      </c>
      <c r="I42" s="21">
        <f t="shared" si="7"/>
        <v>0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9976</v>
      </c>
      <c r="F43" s="57">
        <v>19000</v>
      </c>
      <c r="G43" s="21">
        <f t="shared" si="6"/>
        <v>0.90457097032878908</v>
      </c>
      <c r="H43" s="57">
        <v>19000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217</v>
      </c>
      <c r="E44" s="47">
        <v>12540.666666666666</v>
      </c>
      <c r="F44" s="47">
        <v>23125</v>
      </c>
      <c r="G44" s="21">
        <f t="shared" si="6"/>
        <v>0.84400085056615815</v>
      </c>
      <c r="H44" s="47">
        <v>22875</v>
      </c>
      <c r="I44" s="21">
        <f t="shared" si="7"/>
        <v>1.092896174863388E-2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26433.264444444445</v>
      </c>
      <c r="F45" s="47">
        <v>78915.966666666674</v>
      </c>
      <c r="G45" s="21">
        <f t="shared" si="6"/>
        <v>1.9854794073023647</v>
      </c>
      <c r="H45" s="47">
        <v>77854.888888888891</v>
      </c>
      <c r="I45" s="21">
        <f t="shared" si="7"/>
        <v>1.3628916474238476E-2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15471.404511111112</v>
      </c>
      <c r="F46" s="50">
        <v>46977.171428571426</v>
      </c>
      <c r="G46" s="31">
        <f t="shared" si="6"/>
        <v>2.0363869934907197</v>
      </c>
      <c r="H46" s="50">
        <v>43326.3</v>
      </c>
      <c r="I46" s="31">
        <f t="shared" si="7"/>
        <v>8.4264555906491512E-2</v>
      </c>
    </row>
    <row r="47" spans="1:9" ht="15.75" customHeight="1" thickBot="1" x14ac:dyDescent="0.25">
      <c r="A47" s="174" t="s">
        <v>190</v>
      </c>
      <c r="B47" s="175"/>
      <c r="C47" s="175"/>
      <c r="D47" s="176"/>
      <c r="E47" s="86">
        <f>SUM(E41:E46)</f>
        <v>81154.548955555569</v>
      </c>
      <c r="F47" s="86">
        <f>SUM(F41:F46)</f>
        <v>199372.1380952381</v>
      </c>
      <c r="G47" s="109">
        <f t="shared" ref="G47" si="8">(F47-E47)/E47</f>
        <v>1.4566970140444573</v>
      </c>
      <c r="H47" s="108">
        <f>SUM(H41:H46)</f>
        <v>198841.18888888886</v>
      </c>
      <c r="I47" s="110">
        <f t="shared" ref="I47" si="9">(F47-H47)/H47</f>
        <v>2.6702174198220425E-3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2261.2666666666669</v>
      </c>
      <c r="F49" s="43">
        <v>3923</v>
      </c>
      <c r="G49" s="21">
        <f t="shared" ref="G49:G54" si="10">(F49-E49)/E49</f>
        <v>0.7348683628644711</v>
      </c>
      <c r="H49" s="43">
        <v>4273.6000000000004</v>
      </c>
      <c r="I49" s="21">
        <f t="shared" ref="I49:I54" si="11">(F49-H49)/H49</f>
        <v>-8.2038562336203741E-2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19259.017500000002</v>
      </c>
      <c r="F50" s="47">
        <v>60970.356666666667</v>
      </c>
      <c r="G50" s="21">
        <f t="shared" si="10"/>
        <v>2.1658082592565617</v>
      </c>
      <c r="H50" s="47">
        <v>62093</v>
      </c>
      <c r="I50" s="21">
        <f t="shared" si="11"/>
        <v>-1.8080030491896566E-2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6033.1111111111113</v>
      </c>
      <c r="F51" s="47">
        <v>8971.1111111111113</v>
      </c>
      <c r="G51" s="21">
        <f t="shared" si="10"/>
        <v>0.48697926258794061</v>
      </c>
      <c r="H51" s="47">
        <v>9030</v>
      </c>
      <c r="I51" s="21">
        <f t="shared" si="11"/>
        <v>-6.5214716377506848E-3</v>
      </c>
    </row>
    <row r="52" spans="1:9" ht="16.5" x14ac:dyDescent="0.3">
      <c r="A52" s="37"/>
      <c r="B52" s="34" t="s">
        <v>45</v>
      </c>
      <c r="C52" s="15" t="s">
        <v>109</v>
      </c>
      <c r="D52" s="11" t="s">
        <v>108</v>
      </c>
      <c r="E52" s="47">
        <v>5943.6666666666661</v>
      </c>
      <c r="F52" s="47">
        <v>15476</v>
      </c>
      <c r="G52" s="21">
        <f t="shared" si="10"/>
        <v>1.6037799338231173</v>
      </c>
      <c r="H52" s="47">
        <v>15548</v>
      </c>
      <c r="I52" s="21">
        <f t="shared" si="11"/>
        <v>-4.6308206843323901E-3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19041.5</v>
      </c>
      <c r="F53" s="47">
        <v>28896.625</v>
      </c>
      <c r="G53" s="21">
        <f t="shared" si="10"/>
        <v>0.51756032875561275</v>
      </c>
      <c r="H53" s="47">
        <v>28953.285714285714</v>
      </c>
      <c r="I53" s="21">
        <f t="shared" si="11"/>
        <v>-1.9569700946845234E-3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27853</v>
      </c>
      <c r="F54" s="50">
        <v>55317.166666666664</v>
      </c>
      <c r="G54" s="31">
        <f t="shared" si="10"/>
        <v>0.98603980421019866</v>
      </c>
      <c r="H54" s="50">
        <v>53699.714285714283</v>
      </c>
      <c r="I54" s="31">
        <f t="shared" si="11"/>
        <v>3.0120316326946863E-2</v>
      </c>
    </row>
    <row r="55" spans="1:9" ht="15.75" customHeight="1" thickBot="1" x14ac:dyDescent="0.25">
      <c r="A55" s="174" t="s">
        <v>191</v>
      </c>
      <c r="B55" s="175"/>
      <c r="C55" s="175"/>
      <c r="D55" s="176"/>
      <c r="E55" s="86">
        <f>SUM(E49:E54)</f>
        <v>80391.561944444446</v>
      </c>
      <c r="F55" s="86">
        <f>SUM(F49:F54)</f>
        <v>173554.25944444444</v>
      </c>
      <c r="G55" s="109">
        <f t="shared" ref="G55" si="12">(F55-E55)/E55</f>
        <v>1.1588616422751084</v>
      </c>
      <c r="H55" s="86">
        <f>SUM(H49:H54)</f>
        <v>173597.6</v>
      </c>
      <c r="I55" s="110">
        <f t="shared" ref="I55" si="13">(F55-H55)/H55</f>
        <v>-2.4966102962002652E-4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41</v>
      </c>
      <c r="C57" s="19" t="s">
        <v>118</v>
      </c>
      <c r="D57" s="20" t="s">
        <v>114</v>
      </c>
      <c r="E57" s="43">
        <v>4710</v>
      </c>
      <c r="F57" s="66">
        <v>6458.333333333333</v>
      </c>
      <c r="G57" s="22">
        <f t="shared" ref="G57:G65" si="14">(F57-E57)/E57</f>
        <v>0.37119603680113228</v>
      </c>
      <c r="H57" s="66">
        <v>7055</v>
      </c>
      <c r="I57" s="22">
        <f t="shared" ref="I57:I65" si="15">(F57-H57)/H57</f>
        <v>-8.4573588471533234E-2</v>
      </c>
    </row>
    <row r="58" spans="1:9" ht="16.5" x14ac:dyDescent="0.3">
      <c r="A58" s="117"/>
      <c r="B58" s="98" t="s">
        <v>39</v>
      </c>
      <c r="C58" s="15" t="s">
        <v>116</v>
      </c>
      <c r="D58" s="11" t="s">
        <v>114</v>
      </c>
      <c r="E58" s="47">
        <v>3559.15</v>
      </c>
      <c r="F58" s="70">
        <v>16579</v>
      </c>
      <c r="G58" s="21">
        <f t="shared" si="14"/>
        <v>3.6581346669850947</v>
      </c>
      <c r="H58" s="70">
        <v>18031.142857142859</v>
      </c>
      <c r="I58" s="21">
        <f t="shared" si="15"/>
        <v>-8.053526438384391E-2</v>
      </c>
    </row>
    <row r="59" spans="1:9" ht="16.5" x14ac:dyDescent="0.3">
      <c r="A59" s="117"/>
      <c r="B59" s="98" t="s">
        <v>40</v>
      </c>
      <c r="C59" s="15" t="s">
        <v>117</v>
      </c>
      <c r="D59" s="11" t="s">
        <v>114</v>
      </c>
      <c r="E59" s="47">
        <v>2902.4</v>
      </c>
      <c r="F59" s="70">
        <v>7870</v>
      </c>
      <c r="G59" s="21">
        <f t="shared" si="14"/>
        <v>1.7115490628445424</v>
      </c>
      <c r="H59" s="70">
        <v>8455</v>
      </c>
      <c r="I59" s="21">
        <f t="shared" si="15"/>
        <v>-6.9189828503843878E-2</v>
      </c>
    </row>
    <row r="60" spans="1:9" ht="16.5" x14ac:dyDescent="0.3">
      <c r="A60" s="117"/>
      <c r="B60" s="98" t="s">
        <v>56</v>
      </c>
      <c r="C60" s="15" t="s">
        <v>123</v>
      </c>
      <c r="D60" s="11" t="s">
        <v>120</v>
      </c>
      <c r="E60" s="47">
        <v>21488.75</v>
      </c>
      <c r="F60" s="70">
        <v>60305</v>
      </c>
      <c r="G60" s="21">
        <f t="shared" si="14"/>
        <v>1.8063521610144844</v>
      </c>
      <c r="H60" s="70">
        <v>60330</v>
      </c>
      <c r="I60" s="21">
        <f t="shared" si="15"/>
        <v>-4.1438753522294051E-4</v>
      </c>
    </row>
    <row r="61" spans="1:9" ht="16.5" x14ac:dyDescent="0.3">
      <c r="A61" s="117"/>
      <c r="B61" s="98" t="s">
        <v>38</v>
      </c>
      <c r="C61" s="15" t="s">
        <v>115</v>
      </c>
      <c r="D61" s="11" t="s">
        <v>114</v>
      </c>
      <c r="E61" s="47">
        <v>3750</v>
      </c>
      <c r="F61" s="104">
        <v>7235</v>
      </c>
      <c r="G61" s="21">
        <f t="shared" si="14"/>
        <v>0.92933333333333334</v>
      </c>
      <c r="H61" s="104">
        <v>7235</v>
      </c>
      <c r="I61" s="21">
        <f t="shared" si="15"/>
        <v>0</v>
      </c>
    </row>
    <row r="62" spans="1:9" ht="17.25" thickBot="1" x14ac:dyDescent="0.35">
      <c r="A62" s="117"/>
      <c r="B62" s="99" t="s">
        <v>42</v>
      </c>
      <c r="C62" s="16" t="s">
        <v>198</v>
      </c>
      <c r="D62" s="12" t="s">
        <v>114</v>
      </c>
      <c r="E62" s="50">
        <v>2028.7333333333331</v>
      </c>
      <c r="F62" s="73">
        <v>4852.1428571428569</v>
      </c>
      <c r="G62" s="29">
        <f t="shared" si="14"/>
        <v>1.3917105207565594</v>
      </c>
      <c r="H62" s="73">
        <v>4852.1428571428569</v>
      </c>
      <c r="I62" s="29">
        <f t="shared" si="15"/>
        <v>0</v>
      </c>
    </row>
    <row r="63" spans="1:9" ht="16.5" x14ac:dyDescent="0.3">
      <c r="A63" s="117"/>
      <c r="B63" s="100" t="s">
        <v>43</v>
      </c>
      <c r="C63" s="14" t="s">
        <v>119</v>
      </c>
      <c r="D63" s="11" t="s">
        <v>114</v>
      </c>
      <c r="E63" s="43">
        <v>4410.9972222222223</v>
      </c>
      <c r="F63" s="57">
        <v>14805.375</v>
      </c>
      <c r="G63" s="21">
        <f t="shared" si="14"/>
        <v>2.356468901275159</v>
      </c>
      <c r="H63" s="57">
        <v>14805.375</v>
      </c>
      <c r="I63" s="21">
        <f t="shared" si="15"/>
        <v>0</v>
      </c>
    </row>
    <row r="64" spans="1:9" ht="16.5" x14ac:dyDescent="0.3">
      <c r="A64" s="117"/>
      <c r="B64" s="98" t="s">
        <v>55</v>
      </c>
      <c r="C64" s="15" t="s">
        <v>122</v>
      </c>
      <c r="D64" s="13" t="s">
        <v>120</v>
      </c>
      <c r="E64" s="47">
        <v>4820.5</v>
      </c>
      <c r="F64" s="70">
        <v>17586.428571428572</v>
      </c>
      <c r="G64" s="21">
        <f t="shared" si="14"/>
        <v>2.6482581830574778</v>
      </c>
      <c r="H64" s="70">
        <v>16900.714285714286</v>
      </c>
      <c r="I64" s="21">
        <f t="shared" si="15"/>
        <v>4.0573094966400436E-2</v>
      </c>
    </row>
    <row r="65" spans="1:9" ht="16.5" customHeight="1" thickBot="1" x14ac:dyDescent="0.35">
      <c r="A65" s="118"/>
      <c r="B65" s="99" t="s">
        <v>54</v>
      </c>
      <c r="C65" s="16" t="s">
        <v>121</v>
      </c>
      <c r="D65" s="12" t="s">
        <v>120</v>
      </c>
      <c r="E65" s="50">
        <v>4460.5249999999996</v>
      </c>
      <c r="F65" s="73">
        <v>13556.875</v>
      </c>
      <c r="G65" s="29">
        <f t="shared" si="14"/>
        <v>2.0393003065782618</v>
      </c>
      <c r="H65" s="73">
        <v>11809.285714285714</v>
      </c>
      <c r="I65" s="29">
        <f t="shared" si="15"/>
        <v>0.14798433436157993</v>
      </c>
    </row>
    <row r="66" spans="1:9" ht="15.75" customHeight="1" thickBot="1" x14ac:dyDescent="0.25">
      <c r="A66" s="174" t="s">
        <v>192</v>
      </c>
      <c r="B66" s="185"/>
      <c r="C66" s="185"/>
      <c r="D66" s="186"/>
      <c r="E66" s="105">
        <f>SUM(E57:E65)</f>
        <v>52131.055555555555</v>
      </c>
      <c r="F66" s="105">
        <f>SUM(F57:F65)</f>
        <v>149248.15476190476</v>
      </c>
      <c r="G66" s="107">
        <f t="shared" ref="G66" si="16">(F66-E66)/E66</f>
        <v>1.8629413536975568</v>
      </c>
      <c r="H66" s="105">
        <f>SUM(H57:H65)</f>
        <v>149473.66071428571</v>
      </c>
      <c r="I66" s="110">
        <f t="shared" ref="I66" si="17">(F66-H66)/H66</f>
        <v>-1.5086668199823813E-3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6405.5</v>
      </c>
      <c r="F68" s="54">
        <v>20212.555555555555</v>
      </c>
      <c r="G68" s="21">
        <f t="shared" ref="G68:G74" si="18">(F68-E68)/E68</f>
        <v>2.1555000477020614</v>
      </c>
      <c r="H68" s="54">
        <v>21523.75</v>
      </c>
      <c r="I68" s="21">
        <f t="shared" ref="I68:I73" si="19">(F68-H68)/H68</f>
        <v>-6.0918494427989793E-2</v>
      </c>
    </row>
    <row r="69" spans="1:9" ht="16.5" x14ac:dyDescent="0.3">
      <c r="A69" s="37"/>
      <c r="B69" s="34" t="s">
        <v>62</v>
      </c>
      <c r="C69" s="15" t="s">
        <v>131</v>
      </c>
      <c r="D69" s="13" t="s">
        <v>125</v>
      </c>
      <c r="E69" s="47">
        <v>7518.6</v>
      </c>
      <c r="F69" s="46">
        <v>19417.142857142859</v>
      </c>
      <c r="G69" s="21">
        <f t="shared" si="18"/>
        <v>1.582547662748764</v>
      </c>
      <c r="H69" s="46">
        <v>19483.75</v>
      </c>
      <c r="I69" s="21">
        <f t="shared" si="19"/>
        <v>-3.4185997488748983E-3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10619.842857142858</v>
      </c>
      <c r="F70" s="46">
        <v>36732.857142857145</v>
      </c>
      <c r="G70" s="21">
        <f t="shared" si="18"/>
        <v>2.4588889531591129</v>
      </c>
      <c r="H70" s="46">
        <v>36732.857142857145</v>
      </c>
      <c r="I70" s="21">
        <f t="shared" si="19"/>
        <v>0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3726.46</v>
      </c>
      <c r="F71" s="46">
        <v>11575.666666666666</v>
      </c>
      <c r="G71" s="21">
        <f t="shared" si="18"/>
        <v>2.1063440011879009</v>
      </c>
      <c r="H71" s="46">
        <v>11118</v>
      </c>
      <c r="I71" s="21">
        <f t="shared" si="19"/>
        <v>4.1164478023625301E-2</v>
      </c>
    </row>
    <row r="72" spans="1:9" ht="16.5" x14ac:dyDescent="0.3">
      <c r="A72" s="37"/>
      <c r="B72" s="34" t="s">
        <v>60</v>
      </c>
      <c r="C72" s="15" t="s">
        <v>129</v>
      </c>
      <c r="D72" s="13" t="s">
        <v>215</v>
      </c>
      <c r="E72" s="47">
        <v>46526.857142857145</v>
      </c>
      <c r="F72" s="46">
        <v>88189.71428571429</v>
      </c>
      <c r="G72" s="21">
        <f t="shared" si="18"/>
        <v>0.89545822996241797</v>
      </c>
      <c r="H72" s="46">
        <v>84533.28571428571</v>
      </c>
      <c r="I72" s="21">
        <f t="shared" si="19"/>
        <v>4.3254305573628749E-2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3003.6</v>
      </c>
      <c r="F73" s="58">
        <v>12365</v>
      </c>
      <c r="G73" s="31">
        <f t="shared" si="18"/>
        <v>3.1167265947529632</v>
      </c>
      <c r="H73" s="58">
        <v>9627</v>
      </c>
      <c r="I73" s="31">
        <f t="shared" si="19"/>
        <v>0.28440843461098991</v>
      </c>
    </row>
    <row r="74" spans="1:9" ht="15.75" customHeight="1" thickBot="1" x14ac:dyDescent="0.25">
      <c r="A74" s="174" t="s">
        <v>214</v>
      </c>
      <c r="B74" s="175"/>
      <c r="C74" s="175"/>
      <c r="D74" s="176"/>
      <c r="E74" s="86">
        <f>SUM(E68:E73)</f>
        <v>77800.860000000015</v>
      </c>
      <c r="F74" s="86">
        <f>SUM(F68:F73)</f>
        <v>188492.93650793651</v>
      </c>
      <c r="G74" s="109">
        <f t="shared" si="18"/>
        <v>1.4227616058220496</v>
      </c>
      <c r="H74" s="86">
        <f>SUM(H68:H73)</f>
        <v>183018.64285714284</v>
      </c>
      <c r="I74" s="110">
        <f t="shared" ref="I74" si="20">(F74-H74)/H74</f>
        <v>2.9911125802996402E-2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2778.75</v>
      </c>
      <c r="F76" s="43">
        <v>7707.8571428571431</v>
      </c>
      <c r="G76" s="21">
        <f>(F76-E76)/E76</f>
        <v>1.7738577212261424</v>
      </c>
      <c r="H76" s="43">
        <v>7983.5714285714284</v>
      </c>
      <c r="I76" s="21">
        <f>(F76-H76)/H76</f>
        <v>-3.4535206227073408E-2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1324</v>
      </c>
      <c r="F77" s="47">
        <v>2463.75</v>
      </c>
      <c r="G77" s="21">
        <f>(F77-E77)/E77</f>
        <v>0.86083836858006046</v>
      </c>
      <c r="H77" s="47">
        <v>2463.75</v>
      </c>
      <c r="I77" s="21">
        <f>(F77-H77)/H77</f>
        <v>0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3863.6444444444446</v>
      </c>
      <c r="F78" s="47">
        <v>12595</v>
      </c>
      <c r="G78" s="21">
        <f>(F78-E78)/E78</f>
        <v>2.2598755349008419</v>
      </c>
      <c r="H78" s="47">
        <v>11759.666666666666</v>
      </c>
      <c r="I78" s="21">
        <f>(F78-H78)/H78</f>
        <v>7.1033759460302215E-2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2250.8333333333335</v>
      </c>
      <c r="F79" s="47">
        <v>8185</v>
      </c>
      <c r="G79" s="21">
        <f>(F79-E79)/E79</f>
        <v>2.6364309514994444</v>
      </c>
      <c r="H79" s="47">
        <v>7597.8571428571431</v>
      </c>
      <c r="I79" s="21">
        <f>(F79-H79)/H79</f>
        <v>7.7277427846197205E-2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1554.2</v>
      </c>
      <c r="F80" s="50">
        <v>5791.875</v>
      </c>
      <c r="G80" s="21">
        <f>(F80-E80)/E80</f>
        <v>2.726595676232145</v>
      </c>
      <c r="H80" s="50">
        <v>4643.125</v>
      </c>
      <c r="I80" s="21">
        <f>(F80-H80)/H80</f>
        <v>0.24740880333826895</v>
      </c>
    </row>
    <row r="81" spans="1:11" ht="15.75" customHeight="1" thickBot="1" x14ac:dyDescent="0.25">
      <c r="A81" s="174" t="s">
        <v>193</v>
      </c>
      <c r="B81" s="175"/>
      <c r="C81" s="175"/>
      <c r="D81" s="176"/>
      <c r="E81" s="86">
        <f>SUM(E76:E80)</f>
        <v>11771.427777777779</v>
      </c>
      <c r="F81" s="86">
        <f>SUM(F76:F80)</f>
        <v>36743.482142857145</v>
      </c>
      <c r="G81" s="109">
        <f t="shared" ref="G81" si="21">(F81-E81)/E81</f>
        <v>2.121412528412387</v>
      </c>
      <c r="H81" s="86">
        <f>SUM(H76:H80)</f>
        <v>34447.970238095237</v>
      </c>
      <c r="I81" s="110">
        <f t="shared" ref="I81" si="22">(F81-H81)/H81</f>
        <v>6.6637072921740773E-2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918.94047619047637</v>
      </c>
      <c r="F83" s="43">
        <v>1925</v>
      </c>
      <c r="G83" s="22">
        <f t="shared" ref="G83:G89" si="23">(F83-E83)/E83</f>
        <v>1.0948037983702759</v>
      </c>
      <c r="H83" s="43">
        <v>2023.3333333333333</v>
      </c>
      <c r="I83" s="22">
        <f t="shared" ref="I83:I89" si="24">(F83-H83)/H83</f>
        <v>-4.8599670510708369E-2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1182</v>
      </c>
      <c r="F84" s="32">
        <v>2643.75</v>
      </c>
      <c r="G84" s="21">
        <f t="shared" si="23"/>
        <v>1.2366751269035532</v>
      </c>
      <c r="H84" s="32">
        <v>2700</v>
      </c>
      <c r="I84" s="21">
        <f t="shared" si="24"/>
        <v>-2.0833333333333332E-2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1458.3333333333333</v>
      </c>
      <c r="F85" s="47">
        <v>4204.166666666667</v>
      </c>
      <c r="G85" s="21">
        <f t="shared" si="23"/>
        <v>1.8828571428571435</v>
      </c>
      <c r="H85" s="47">
        <v>4204.166666666667</v>
      </c>
      <c r="I85" s="21">
        <f t="shared" si="24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1509.0844444444442</v>
      </c>
      <c r="F86" s="47">
        <v>5405</v>
      </c>
      <c r="G86" s="21">
        <f t="shared" si="23"/>
        <v>2.5816418490681627</v>
      </c>
      <c r="H86" s="47">
        <v>5405</v>
      </c>
      <c r="I86" s="21">
        <f t="shared" si="24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8899.3333333333339</v>
      </c>
      <c r="F87" s="61">
        <v>9999</v>
      </c>
      <c r="G87" s="21">
        <f t="shared" si="23"/>
        <v>0.1235673084126151</v>
      </c>
      <c r="H87" s="61">
        <v>9999</v>
      </c>
      <c r="I87" s="21">
        <f t="shared" si="24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3887.3</v>
      </c>
      <c r="F88" s="61">
        <v>9731.6666666666661</v>
      </c>
      <c r="G88" s="21">
        <f t="shared" si="23"/>
        <v>1.5034514101475742</v>
      </c>
      <c r="H88" s="61">
        <v>9731.6666666666661</v>
      </c>
      <c r="I88" s="21">
        <f t="shared" si="24"/>
        <v>0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1919.9</v>
      </c>
      <c r="F89" s="50">
        <v>8543.3333333333339</v>
      </c>
      <c r="G89" s="23">
        <f t="shared" si="23"/>
        <v>3.4498845425977049</v>
      </c>
      <c r="H89" s="50">
        <v>7921.1111111111113</v>
      </c>
      <c r="I89" s="23">
        <f t="shared" si="24"/>
        <v>7.8552391639781227E-2</v>
      </c>
    </row>
    <row r="90" spans="1:11" ht="15.75" customHeight="1" thickBot="1" x14ac:dyDescent="0.25">
      <c r="A90" s="174" t="s">
        <v>194</v>
      </c>
      <c r="B90" s="175"/>
      <c r="C90" s="175"/>
      <c r="D90" s="176"/>
      <c r="E90" s="86">
        <f>SUM(E83:E89)</f>
        <v>19774.89158730159</v>
      </c>
      <c r="F90" s="86">
        <f>SUM(F83:F89)</f>
        <v>42451.916666666672</v>
      </c>
      <c r="G90" s="119">
        <f t="shared" ref="G90:G91" si="25">(F90-E90)/E90</f>
        <v>1.1467585032894487</v>
      </c>
      <c r="H90" s="86">
        <f>SUM(H83:H89)</f>
        <v>41984.277777777774</v>
      </c>
      <c r="I90" s="110">
        <f t="shared" ref="I90:I91" si="26">(F90-H90)/H90</f>
        <v>1.1138428803375022E-2</v>
      </c>
    </row>
    <row r="91" spans="1:11" ht="15.75" customHeight="1" thickBot="1" x14ac:dyDescent="0.25">
      <c r="A91" s="174" t="s">
        <v>195</v>
      </c>
      <c r="B91" s="175"/>
      <c r="C91" s="175"/>
      <c r="D91" s="176"/>
      <c r="E91" s="105">
        <f>SUM(E90+E81+E74+E66+E55+E47+E39+E32)</f>
        <v>347810.81836150796</v>
      </c>
      <c r="F91" s="105">
        <f>SUM(F32,F39,F47,F55,F66,F74,F81,F90)</f>
        <v>837696.87584126974</v>
      </c>
      <c r="G91" s="107">
        <f t="shared" si="25"/>
        <v>1.4084842437838823</v>
      </c>
      <c r="H91" s="105">
        <f>SUM(H32,H39,H47,H55,H66,H74,H81,H90)</f>
        <v>824043.38769841264</v>
      </c>
      <c r="I91" s="120">
        <f t="shared" si="26"/>
        <v>1.6568894728943646E-2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zoomScaleNormal="100" workbookViewId="0">
      <selection activeCell="E32" sqref="E32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87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68" t="s">
        <v>3</v>
      </c>
      <c r="B13" s="168"/>
      <c r="C13" s="170" t="s">
        <v>0</v>
      </c>
      <c r="D13" s="164" t="s">
        <v>207</v>
      </c>
      <c r="E13" s="164" t="s">
        <v>208</v>
      </c>
      <c r="F13" s="164" t="s">
        <v>209</v>
      </c>
      <c r="G13" s="164" t="s">
        <v>210</v>
      </c>
      <c r="H13" s="164" t="s">
        <v>211</v>
      </c>
      <c r="I13" s="164" t="s">
        <v>212</v>
      </c>
    </row>
    <row r="14" spans="1:9" ht="24.75" customHeight="1" thickBot="1" x14ac:dyDescent="0.25">
      <c r="A14" s="169"/>
      <c r="B14" s="169"/>
      <c r="C14" s="171"/>
      <c r="D14" s="184"/>
      <c r="E14" s="184"/>
      <c r="F14" s="184"/>
      <c r="G14" s="165"/>
      <c r="H14" s="184"/>
      <c r="I14" s="184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1500</v>
      </c>
      <c r="E16" s="42">
        <v>3000</v>
      </c>
      <c r="F16" s="133">
        <v>2500</v>
      </c>
      <c r="G16" s="42">
        <v>2000</v>
      </c>
      <c r="H16" s="133">
        <v>1749</v>
      </c>
      <c r="I16" s="139">
        <v>2149.8000000000002</v>
      </c>
    </row>
    <row r="17" spans="1:9" ht="16.5" x14ac:dyDescent="0.3">
      <c r="A17" s="91"/>
      <c r="B17" s="152" t="s">
        <v>5</v>
      </c>
      <c r="C17" s="158" t="s">
        <v>164</v>
      </c>
      <c r="D17" s="92">
        <v>1500</v>
      </c>
      <c r="E17" s="46">
        <v>2000</v>
      </c>
      <c r="F17" s="92">
        <v>2000</v>
      </c>
      <c r="G17" s="46">
        <v>1500</v>
      </c>
      <c r="H17" s="92">
        <v>1166</v>
      </c>
      <c r="I17" s="141">
        <v>1633.2</v>
      </c>
    </row>
    <row r="18" spans="1:9" ht="16.5" x14ac:dyDescent="0.3">
      <c r="A18" s="91"/>
      <c r="B18" s="152" t="s">
        <v>6</v>
      </c>
      <c r="C18" s="158" t="s">
        <v>165</v>
      </c>
      <c r="D18" s="92">
        <v>1250</v>
      </c>
      <c r="E18" s="46">
        <v>2500</v>
      </c>
      <c r="F18" s="92">
        <v>2000</v>
      </c>
      <c r="G18" s="46">
        <v>1500</v>
      </c>
      <c r="H18" s="92">
        <v>1749</v>
      </c>
      <c r="I18" s="141">
        <v>1799.8</v>
      </c>
    </row>
    <row r="19" spans="1:9" ht="16.5" x14ac:dyDescent="0.3">
      <c r="A19" s="91"/>
      <c r="B19" s="152" t="s">
        <v>7</v>
      </c>
      <c r="C19" s="158" t="s">
        <v>166</v>
      </c>
      <c r="D19" s="92">
        <v>613</v>
      </c>
      <c r="E19" s="46">
        <v>750</v>
      </c>
      <c r="F19" s="92">
        <v>2000</v>
      </c>
      <c r="G19" s="46">
        <v>1000</v>
      </c>
      <c r="H19" s="92">
        <v>791</v>
      </c>
      <c r="I19" s="141">
        <v>1030.8</v>
      </c>
    </row>
    <row r="20" spans="1:9" ht="16.5" x14ac:dyDescent="0.3">
      <c r="A20" s="91"/>
      <c r="B20" s="152" t="s">
        <v>8</v>
      </c>
      <c r="C20" s="158" t="s">
        <v>167</v>
      </c>
      <c r="D20" s="92">
        <v>3000</v>
      </c>
      <c r="E20" s="46">
        <v>3500</v>
      </c>
      <c r="F20" s="92">
        <v>3000</v>
      </c>
      <c r="G20" s="46">
        <v>3750</v>
      </c>
      <c r="H20" s="92">
        <v>2833</v>
      </c>
      <c r="I20" s="141">
        <v>3216.6</v>
      </c>
    </row>
    <row r="21" spans="1:9" ht="16.5" x14ac:dyDescent="0.3">
      <c r="A21" s="91"/>
      <c r="B21" s="152" t="s">
        <v>9</v>
      </c>
      <c r="C21" s="158" t="s">
        <v>168</v>
      </c>
      <c r="D21" s="92">
        <v>1500</v>
      </c>
      <c r="E21" s="46">
        <v>2500</v>
      </c>
      <c r="F21" s="92">
        <v>2000</v>
      </c>
      <c r="G21" s="46">
        <v>2250</v>
      </c>
      <c r="H21" s="92">
        <v>1916</v>
      </c>
      <c r="I21" s="141">
        <v>2033.2</v>
      </c>
    </row>
    <row r="22" spans="1:9" ht="16.5" x14ac:dyDescent="0.3">
      <c r="A22" s="91"/>
      <c r="B22" s="152" t="s">
        <v>10</v>
      </c>
      <c r="C22" s="158" t="s">
        <v>169</v>
      </c>
      <c r="D22" s="92">
        <v>1500</v>
      </c>
      <c r="E22" s="46">
        <v>1750</v>
      </c>
      <c r="F22" s="92">
        <v>2125</v>
      </c>
      <c r="G22" s="46">
        <v>1750</v>
      </c>
      <c r="H22" s="92">
        <v>1416</v>
      </c>
      <c r="I22" s="141">
        <v>1708.2</v>
      </c>
    </row>
    <row r="23" spans="1:9" ht="16.5" x14ac:dyDescent="0.3">
      <c r="A23" s="91"/>
      <c r="B23" s="152" t="s">
        <v>11</v>
      </c>
      <c r="C23" s="158" t="s">
        <v>170</v>
      </c>
      <c r="D23" s="92">
        <v>291.57</v>
      </c>
      <c r="E23" s="46">
        <v>350</v>
      </c>
      <c r="F23" s="92">
        <v>500</v>
      </c>
      <c r="G23" s="46">
        <v>500</v>
      </c>
      <c r="H23" s="92">
        <v>358</v>
      </c>
      <c r="I23" s="141">
        <v>399.91399999999999</v>
      </c>
    </row>
    <row r="24" spans="1:9" ht="16.5" x14ac:dyDescent="0.3">
      <c r="A24" s="91"/>
      <c r="B24" s="152" t="s">
        <v>12</v>
      </c>
      <c r="C24" s="158" t="s">
        <v>171</v>
      </c>
      <c r="D24" s="92">
        <v>333.13</v>
      </c>
      <c r="E24" s="46">
        <v>350</v>
      </c>
      <c r="F24" s="92">
        <v>500</v>
      </c>
      <c r="G24" s="46">
        <v>500</v>
      </c>
      <c r="H24" s="92">
        <v>500</v>
      </c>
      <c r="I24" s="141">
        <v>436.62600000000003</v>
      </c>
    </row>
    <row r="25" spans="1:9" ht="16.5" x14ac:dyDescent="0.3">
      <c r="A25" s="91"/>
      <c r="B25" s="152" t="s">
        <v>13</v>
      </c>
      <c r="C25" s="158" t="s">
        <v>172</v>
      </c>
      <c r="D25" s="92">
        <v>291.57</v>
      </c>
      <c r="E25" s="46">
        <v>350</v>
      </c>
      <c r="F25" s="92">
        <v>500</v>
      </c>
      <c r="G25" s="46">
        <v>500</v>
      </c>
      <c r="H25" s="92">
        <v>500</v>
      </c>
      <c r="I25" s="141">
        <v>428.31399999999996</v>
      </c>
    </row>
    <row r="26" spans="1:9" ht="16.5" x14ac:dyDescent="0.3">
      <c r="A26" s="91"/>
      <c r="B26" s="152" t="s">
        <v>14</v>
      </c>
      <c r="C26" s="158" t="s">
        <v>173</v>
      </c>
      <c r="D26" s="92">
        <v>291.57</v>
      </c>
      <c r="E26" s="46">
        <v>500</v>
      </c>
      <c r="F26" s="92">
        <v>500</v>
      </c>
      <c r="G26" s="46">
        <v>500</v>
      </c>
      <c r="H26" s="92">
        <v>541</v>
      </c>
      <c r="I26" s="141">
        <v>466.51399999999995</v>
      </c>
    </row>
    <row r="27" spans="1:9" ht="16.5" x14ac:dyDescent="0.3">
      <c r="A27" s="91"/>
      <c r="B27" s="152" t="s">
        <v>15</v>
      </c>
      <c r="C27" s="158" t="s">
        <v>174</v>
      </c>
      <c r="D27" s="92">
        <v>1000</v>
      </c>
      <c r="E27" s="46">
        <v>1500</v>
      </c>
      <c r="F27" s="92">
        <v>1500</v>
      </c>
      <c r="G27" s="46">
        <v>1750</v>
      </c>
      <c r="H27" s="92">
        <v>1541</v>
      </c>
      <c r="I27" s="141">
        <v>1458.2</v>
      </c>
    </row>
    <row r="28" spans="1:9" ht="16.5" x14ac:dyDescent="0.3">
      <c r="A28" s="91"/>
      <c r="B28" s="152" t="s">
        <v>16</v>
      </c>
      <c r="C28" s="158" t="s">
        <v>175</v>
      </c>
      <c r="D28" s="92">
        <v>291.57</v>
      </c>
      <c r="E28" s="46">
        <v>500</v>
      </c>
      <c r="F28" s="92">
        <v>500</v>
      </c>
      <c r="G28" s="46">
        <v>500</v>
      </c>
      <c r="H28" s="92">
        <v>500</v>
      </c>
      <c r="I28" s="141">
        <v>458.31399999999996</v>
      </c>
    </row>
    <row r="29" spans="1:9" ht="16.5" x14ac:dyDescent="0.3">
      <c r="A29" s="91"/>
      <c r="B29" s="154" t="s">
        <v>17</v>
      </c>
      <c r="C29" s="158" t="s">
        <v>176</v>
      </c>
      <c r="D29" s="92">
        <v>1500</v>
      </c>
      <c r="E29" s="46">
        <v>2000</v>
      </c>
      <c r="F29" s="92">
        <v>1500</v>
      </c>
      <c r="G29" s="46">
        <v>1500</v>
      </c>
      <c r="H29" s="92">
        <v>1208</v>
      </c>
      <c r="I29" s="141">
        <v>1541.6</v>
      </c>
    </row>
    <row r="30" spans="1:9" ht="16.5" x14ac:dyDescent="0.3">
      <c r="A30" s="91"/>
      <c r="B30" s="152" t="s">
        <v>18</v>
      </c>
      <c r="C30" s="158" t="s">
        <v>177</v>
      </c>
      <c r="D30" s="92">
        <v>2575</v>
      </c>
      <c r="E30" s="46">
        <v>3500</v>
      </c>
      <c r="F30" s="92">
        <v>3000</v>
      </c>
      <c r="G30" s="46">
        <v>2750</v>
      </c>
      <c r="H30" s="92">
        <v>2000</v>
      </c>
      <c r="I30" s="141">
        <v>2765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1500</v>
      </c>
      <c r="E31" s="49">
        <v>1750</v>
      </c>
      <c r="F31" s="134">
        <v>1500</v>
      </c>
      <c r="G31" s="49">
        <v>1500</v>
      </c>
      <c r="H31" s="134">
        <v>1558</v>
      </c>
      <c r="I31" s="94">
        <v>1561.6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3000</v>
      </c>
      <c r="E33" s="42">
        <v>5000</v>
      </c>
      <c r="F33" s="133">
        <v>3500</v>
      </c>
      <c r="G33" s="42">
        <v>5000</v>
      </c>
      <c r="H33" s="133"/>
      <c r="I33" s="139">
        <v>4125</v>
      </c>
    </row>
    <row r="34" spans="1:9" ht="16.5" x14ac:dyDescent="0.3">
      <c r="A34" s="91"/>
      <c r="B34" s="140" t="s">
        <v>27</v>
      </c>
      <c r="C34" s="15" t="s">
        <v>180</v>
      </c>
      <c r="D34" s="92">
        <v>3000</v>
      </c>
      <c r="E34" s="46">
        <v>5000</v>
      </c>
      <c r="F34" s="92">
        <v>2500</v>
      </c>
      <c r="G34" s="46">
        <v>5000</v>
      </c>
      <c r="H34" s="92">
        <v>3916</v>
      </c>
      <c r="I34" s="141">
        <v>3883.2</v>
      </c>
    </row>
    <row r="35" spans="1:9" ht="16.5" x14ac:dyDescent="0.3">
      <c r="A35" s="91"/>
      <c r="B35" s="143" t="s">
        <v>28</v>
      </c>
      <c r="C35" s="15" t="s">
        <v>181</v>
      </c>
      <c r="D35" s="92">
        <v>4000</v>
      </c>
      <c r="E35" s="46">
        <v>4000</v>
      </c>
      <c r="F35" s="92">
        <v>7000</v>
      </c>
      <c r="G35" s="46"/>
      <c r="H35" s="92">
        <v>4916</v>
      </c>
      <c r="I35" s="141">
        <v>4979</v>
      </c>
    </row>
    <row r="36" spans="1:9" ht="16.5" x14ac:dyDescent="0.3">
      <c r="A36" s="91"/>
      <c r="B36" s="140" t="s">
        <v>29</v>
      </c>
      <c r="C36" s="15" t="s">
        <v>182</v>
      </c>
      <c r="D36" s="92"/>
      <c r="E36" s="46">
        <v>2000</v>
      </c>
      <c r="F36" s="92">
        <v>2500</v>
      </c>
      <c r="G36" s="46"/>
      <c r="H36" s="92">
        <v>4500</v>
      </c>
      <c r="I36" s="141">
        <v>3000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5250</v>
      </c>
      <c r="E37" s="49">
        <v>3500</v>
      </c>
      <c r="F37" s="134">
        <v>6000</v>
      </c>
      <c r="G37" s="49">
        <v>7000</v>
      </c>
      <c r="H37" s="134">
        <v>5416</v>
      </c>
      <c r="I37" s="94">
        <v>5433.2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70000</v>
      </c>
      <c r="E39" s="42">
        <v>90000</v>
      </c>
      <c r="F39" s="42">
        <v>90000</v>
      </c>
      <c r="G39" s="42">
        <v>90000</v>
      </c>
      <c r="H39" s="42">
        <v>65833</v>
      </c>
      <c r="I39" s="139">
        <v>81166.600000000006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48000</v>
      </c>
      <c r="E40" s="49">
        <v>50000</v>
      </c>
      <c r="F40" s="49">
        <v>60000</v>
      </c>
      <c r="G40" s="49">
        <v>47500</v>
      </c>
      <c r="H40" s="49">
        <v>46666</v>
      </c>
      <c r="I40" s="94">
        <v>50433.2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27-07-2020</vt:lpstr>
      <vt:lpstr>By Order</vt:lpstr>
      <vt:lpstr>All Stores</vt:lpstr>
      <vt:lpstr>'27-07-2020'!Print_Titles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2020-07-29T07:12:40Z</cp:lastPrinted>
  <dcterms:created xsi:type="dcterms:W3CDTF">2010-10-20T06:23:14Z</dcterms:created>
  <dcterms:modified xsi:type="dcterms:W3CDTF">2020-07-30T10:07:34Z</dcterms:modified>
</cp:coreProperties>
</file>