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602" activeTab="5"/>
  </bookViews>
  <sheets>
    <sheet name="Supermarkets" sheetId="5" r:id="rId1"/>
    <sheet name="stores" sheetId="7" r:id="rId2"/>
    <sheet name="Comp" sheetId="8" r:id="rId3"/>
    <sheet name="24-08-2020" sheetId="9" r:id="rId4"/>
    <sheet name="By Order" sheetId="11" r:id="rId5"/>
    <sheet name="All Stores" sheetId="12" r:id="rId6"/>
  </sheets>
  <definedNames>
    <definedName name="_xlnm.Print_Titles" localSheetId="3">'24-08-2020'!$12:$14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7" i="11" l="1"/>
  <c r="G87" i="11"/>
  <c r="I83" i="11"/>
  <c r="G83" i="11"/>
  <c r="I88" i="11"/>
  <c r="G88" i="11"/>
  <c r="I86" i="11"/>
  <c r="G86" i="11"/>
  <c r="I85" i="11"/>
  <c r="G85" i="11"/>
  <c r="I89" i="11"/>
  <c r="G89" i="11"/>
  <c r="I84" i="11"/>
  <c r="G84" i="11"/>
  <c r="I76" i="11"/>
  <c r="G76" i="11"/>
  <c r="I78" i="11"/>
  <c r="G78" i="11"/>
  <c r="I80" i="11"/>
  <c r="G80" i="11"/>
  <c r="I79" i="11"/>
  <c r="G79" i="11"/>
  <c r="I77" i="11"/>
  <c r="G77" i="11"/>
  <c r="I71" i="11"/>
  <c r="G71" i="11"/>
  <c r="I73" i="11"/>
  <c r="G73" i="11"/>
  <c r="I68" i="11"/>
  <c r="G68" i="11"/>
  <c r="I70" i="11"/>
  <c r="G70" i="11"/>
  <c r="I69" i="11"/>
  <c r="G69" i="11"/>
  <c r="I72" i="11"/>
  <c r="G72" i="11"/>
  <c r="I57" i="11"/>
  <c r="G57" i="11"/>
  <c r="I62" i="11"/>
  <c r="G62" i="11"/>
  <c r="I64" i="11"/>
  <c r="G64" i="11"/>
  <c r="I61" i="11"/>
  <c r="G61" i="11"/>
  <c r="I60" i="11"/>
  <c r="G60" i="11"/>
  <c r="I59" i="11"/>
  <c r="G59" i="11"/>
  <c r="I63" i="11"/>
  <c r="G63" i="11"/>
  <c r="I65" i="11"/>
  <c r="G65" i="11"/>
  <c r="I58" i="11"/>
  <c r="G58" i="11"/>
  <c r="I52" i="11"/>
  <c r="G52" i="11"/>
  <c r="I54" i="11"/>
  <c r="G54" i="11"/>
  <c r="I51" i="11"/>
  <c r="G51" i="11"/>
  <c r="I50" i="11"/>
  <c r="G50" i="11"/>
  <c r="I49" i="11"/>
  <c r="G49" i="11"/>
  <c r="I53" i="11"/>
  <c r="G53" i="11"/>
  <c r="I45" i="11"/>
  <c r="G45" i="11"/>
  <c r="I42" i="11"/>
  <c r="G42" i="11"/>
  <c r="I46" i="11"/>
  <c r="G46" i="11"/>
  <c r="I41" i="11"/>
  <c r="G41" i="11"/>
  <c r="I44" i="11"/>
  <c r="G44" i="11"/>
  <c r="I43" i="11"/>
  <c r="G43" i="11"/>
  <c r="I34" i="11"/>
  <c r="G34" i="11"/>
  <c r="I35" i="11"/>
  <c r="G35" i="11"/>
  <c r="I36" i="11"/>
  <c r="G36" i="11"/>
  <c r="I37" i="11"/>
  <c r="G37" i="11"/>
  <c r="I38" i="11"/>
  <c r="G38" i="11"/>
  <c r="I17" i="11"/>
  <c r="G17" i="11"/>
  <c r="I16" i="11"/>
  <c r="G16" i="11"/>
  <c r="I23" i="11"/>
  <c r="G23" i="11"/>
  <c r="I21" i="11"/>
  <c r="G21" i="11"/>
  <c r="I19" i="11"/>
  <c r="G19" i="11"/>
  <c r="I20" i="11"/>
  <c r="G20" i="11"/>
  <c r="I26" i="11"/>
  <c r="G26" i="11"/>
  <c r="I22" i="11"/>
  <c r="G22" i="11"/>
  <c r="I18" i="11"/>
  <c r="G18" i="11"/>
  <c r="I25" i="11"/>
  <c r="G25" i="11"/>
  <c r="I27" i="11"/>
  <c r="G27" i="11"/>
  <c r="I24" i="11"/>
  <c r="G24" i="11"/>
  <c r="I31" i="11"/>
  <c r="G31" i="11"/>
  <c r="I29" i="11"/>
  <c r="G29" i="11"/>
  <c r="I30" i="11"/>
  <c r="G30" i="11"/>
  <c r="I28" i="11"/>
  <c r="G28" i="11"/>
  <c r="D40" i="8" l="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<sst xmlns="http://schemas.openxmlformats.org/spreadsheetml/2006/main" count="848" uniqueCount="226">
  <si>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</si>
  <si>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</si>
  <si>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</si>
  <si>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</si>
  <si>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</si>
  <si>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</si>
  <si>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</si>
  <si>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</si>
  <si>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</si>
  <si>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</si>
  <si>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</si>
  <si>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</si>
  <si>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</si>
  <si>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</si>
  <si>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</si>
  <si>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</si>
  <si>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</si>
  <si>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</si>
  <si>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</si>
  <si>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</si>
  <si>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</si>
  <si>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</si>
  <si>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</si>
  <si>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</si>
  <si>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</si>
  <si>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</si>
  <si>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</si>
  <si>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</si>
  <si>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</si>
  <si>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</si>
  <si>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</si>
  <si>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</si>
  <si>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</si>
  <si>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</si>
  <si>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</si>
  <si>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</si>
  <si>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</si>
  <si>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</si>
  <si>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</si>
  <si>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</si>
  <si>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</si>
  <si>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</si>
  <si>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</si>
  <si>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</si>
  <si>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</si>
  <si>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</si>
  <si>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</si>
  <si>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</si>
  <si>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</si>
  <si>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</si>
  <si>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</si>
  <si>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</si>
  <si>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</si>
  <si>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</si>
  <si>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</si>
  <si>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</si>
  <si>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</si>
  <si>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</si>
  <si>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</si>
  <si>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</si>
  <si>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</si>
  <si>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</si>
  <si>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</si>
  <si>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</si>
  <si>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</si>
  <si>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</si>
  <si>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</si>
  <si>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</si>
  <si>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</si>
  <si>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</si>
  <si>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</si>
  <si>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</si>
  <si>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</si>
  <si>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</si>
  <si>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</si>
  <si>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</si>
  <si>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</si>
  <si>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</si>
  <si>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</si>
  <si>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</si>
  <si>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</si>
  <si>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</si>
  <si>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</si>
  <si>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</si>
  <si>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</si>
  <si>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</si>
  <si>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</si>
  <si>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</si>
  <si>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</si>
  <si>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</si>
  <si>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</si>
  <si>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</si>
  <si>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</si>
  <si>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</si>
  <si>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</si>
  <si>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</si>
  <si>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</si>
  <si>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</si>
  <si>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</si>
  <si>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</si>
  <si>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</si>
  <si>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</si>
  <si>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</si>
  <si>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</si>
  <si>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</si>
  <si>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</si>
  <si>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</si>
  <si>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</si>
  <si>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</si>
  <si>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</si>
  <si>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</si>
  <si>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</si>
  <si>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</si>
  <si>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</si>
  <si>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</si>
  <si>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</si>
  <si>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</si>
  <si>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</si>
  <si>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</si>
  <si>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</si>
  <si>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</si>
  <si>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</si>
  <si>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</si>
  <si>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</si>
  <si>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</si>
  <si>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</si>
  <si>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</si>
  <si>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</si>
  <si>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</si>
  <si>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</si>
  <si>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</si>
  <si>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</si>
  <si>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</si>
  <si>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</si>
  <si>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</si>
  <si>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</si>
  <si>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</si>
  <si>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</si>
  <si>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</si>
  <si>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</si>
  <si>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</si>
  <si>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</si>
  <si>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</si>
  <si>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</si>
  <si>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</si>
  <si>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</si>
  <si>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</si>
  <si>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</si>
  <si>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</si>
  <si>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</si>
  <si>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</si>
  <si>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</si>
  <si>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</si>
  <si>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</si>
  <si>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</si>
  <si>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</si>
  <si>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</si>
  <si>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</si>
  <si>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</si>
  <si>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</si>
  <si>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</si>
  <si>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</si>
  <si>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</si>
  <si>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</si>
  <si>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</si>
  <si>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</si>
  <si>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</si>
  <si>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</si>
  <si>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</si>
  <si>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</si>
  <si>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</si>
  <si>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</si>
  <si>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</si>
  <si>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</si>
  <si>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</si>
  <si>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</si>
  <si>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</si>
  <si>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</si>
  <si>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</si>
  <si>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</si>
  <si>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</si>
  <si>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</si>
  <si>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</si>
  <si>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</si>
  <si>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</si>
  <si>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</si>
  <si>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</si>
  <si>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</si>
  <si>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</si>
  <si>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</si>
  <si>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</si>
  <si>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</si>
  <si>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</si>
  <si>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</si>
  <si>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</si>
  <si>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</si>
  <si>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</si>
  <si>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</si>
  <si>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</si>
  <si>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</si>
  <si>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</si>
  <si>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</si>
  <si>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</si>
  <si>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</si>
  <si>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</si>
  <si>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</si>
  <si>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</si>
  <si>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</si>
  <si>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</si>
  <si>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</si>
  <si>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</si>
  <si>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</si>
  <si>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</si>
  <si>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</si>
  <si>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</si>
  <si>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</si>
  <si>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</si>
  <si>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غرام 650</t>
  </si>
  <si>
    <t>معدل الأسعار في آب 2019 (ل.ل.)</t>
  </si>
  <si>
    <t>معدل أسعار  السوبرماركات في 17-08-2020 (ل.ل.)</t>
  </si>
  <si>
    <t>معدل أسعار المحلات والملاحم في 17-08-2020 (ل.ل.)</t>
  </si>
  <si>
    <t>المعدل العام للأسعار في 17-08-2020  (ل.ل.)</t>
  </si>
  <si>
    <t xml:space="preserve"> التاريخ 24 آب 2020</t>
  </si>
  <si>
    <t>معدل أسعار  السوبرماركات في 24-08-2020 (ل.ل.)</t>
  </si>
  <si>
    <t>معدل أسعار المحلات والملاحم في 24-08-2020 (ل.ل.)</t>
  </si>
  <si>
    <t>المعدل العام للأسعار في 24-08-2020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</si>
</sst>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1" t="s">
        <v>202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2" t="s">
        <v>3</v>
      </c>
      <c r="B12" s="168"/>
      <c r="C12" s="166" t="s">
        <v>0</v>
      </c>
      <c r="D12" s="164" t="s">
        <v>23</v>
      </c>
      <c r="E12" s="164" t="s">
        <v>218</v>
      </c>
      <c r="F12" s="164" t="s">
        <v>223</v>
      </c>
      <c r="G12" s="164" t="s">
        <v>197</v>
      </c>
      <c r="H12" s="164" t="s">
        <v>219</v>
      </c>
      <c r="I12" s="164" t="s">
        <v>187</v>
      </c>
    </row>
    <row r="13" spans="1:9" ht="38.25" customHeight="1" thickBot="1" x14ac:dyDescent="0.25">
      <c r="A13" s="163"/>
      <c r="B13" s="169"/>
      <c r="C13" s="167"/>
      <c r="D13" s="165"/>
      <c r="E13" s="165"/>
      <c r="F13" s="165"/>
      <c r="G13" s="165"/>
      <c r="H13" s="165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7" t="s">
        <v>4</v>
      </c>
      <c r="C15" s="19" t="s">
        <v>84</v>
      </c>
      <c r="D15" s="20" t="s">
        <v>161</v>
      </c>
      <c r="E15" s="42">
        <v>1118.8</v>
      </c>
      <c r="F15" s="43">
        <v>2444.8000000000002</v>
      </c>
      <c r="G15" s="45">
        <f t="shared" ref="G15:G30" si="0">(F15-E15)/E15</f>
        <v>1.1851984268859495</v>
      </c>
      <c r="H15" s="43">
        <v>1859.8</v>
      </c>
      <c r="I15" s="45">
        <f>(F15-H15)/H15</f>
        <v>0.31454995160769988</v>
      </c>
    </row>
    <row r="16" spans="1:9" ht="16.5" x14ac:dyDescent="0.3">
      <c r="A16" s="37"/>
      <c r="B16" s="98" t="s">
        <v>5</v>
      </c>
      <c r="C16" s="15" t="s">
        <v>85</v>
      </c>
      <c r="D16" s="11" t="s">
        <v>161</v>
      </c>
      <c r="E16" s="46">
        <v>1244.5702592592593</v>
      </c>
      <c r="F16" s="47">
        <v>2370.8888888888887</v>
      </c>
      <c r="G16" s="48">
        <f t="shared" si="0"/>
        <v>0.90498597507865031</v>
      </c>
      <c r="H16" s="47">
        <v>1949.75</v>
      </c>
      <c r="I16" s="44">
        <f t="shared" ref="I16:I30" si="1">(F16-H16)/H16</f>
        <v>0.21599635280876456</v>
      </c>
    </row>
    <row r="17" spans="1:9" ht="16.5" x14ac:dyDescent="0.3">
      <c r="A17" s="37"/>
      <c r="B17" s="98" t="s">
        <v>6</v>
      </c>
      <c r="C17" s="15" t="s">
        <v>86</v>
      </c>
      <c r="D17" s="11" t="s">
        <v>161</v>
      </c>
      <c r="E17" s="46">
        <v>1137.6776666666665</v>
      </c>
      <c r="F17" s="47">
        <v>1454.2222222222222</v>
      </c>
      <c r="G17" s="48">
        <f t="shared" si="0"/>
        <v>0.27823746991800757</v>
      </c>
      <c r="H17" s="47">
        <v>1369.7777777777778</v>
      </c>
      <c r="I17" s="44">
        <f>(F17-H17)/H17</f>
        <v>6.1648280337443143E-2</v>
      </c>
    </row>
    <row r="18" spans="1:9" ht="16.5" x14ac:dyDescent="0.3">
      <c r="A18" s="37"/>
      <c r="B18" s="98" t="s">
        <v>7</v>
      </c>
      <c r="C18" s="15" t="s">
        <v>87</v>
      </c>
      <c r="D18" s="11" t="s">
        <v>161</v>
      </c>
      <c r="E18" s="46">
        <v>689.36099999999999</v>
      </c>
      <c r="F18" s="47">
        <v>1563.8</v>
      </c>
      <c r="G18" s="48">
        <f t="shared" si="0"/>
        <v>1.2684776191284393</v>
      </c>
      <c r="H18" s="47">
        <v>970</v>
      </c>
      <c r="I18" s="44">
        <f t="shared" si="1"/>
        <v>0.61216494845360825</v>
      </c>
    </row>
    <row r="19" spans="1:9" ht="16.5" x14ac:dyDescent="0.3">
      <c r="A19" s="37"/>
      <c r="B19" s="98" t="s">
        <v>8</v>
      </c>
      <c r="C19" s="15" t="s">
        <v>89</v>
      </c>
      <c r="D19" s="11" t="s">
        <v>161</v>
      </c>
      <c r="E19" s="46">
        <v>2187.989</v>
      </c>
      <c r="F19" s="47">
        <v>4581</v>
      </c>
      <c r="G19" s="48">
        <f>(F19-E19)/E19</f>
        <v>1.0937033961322475</v>
      </c>
      <c r="H19" s="47">
        <v>4436</v>
      </c>
      <c r="I19" s="44">
        <f>(F19-H19)/H19</f>
        <v>3.2687105500450855E-2</v>
      </c>
    </row>
    <row r="20" spans="1:9" ht="16.5" x14ac:dyDescent="0.3">
      <c r="A20" s="37"/>
      <c r="B20" s="98" t="s">
        <v>9</v>
      </c>
      <c r="C20" s="15" t="s">
        <v>88</v>
      </c>
      <c r="D20" s="11" t="s">
        <v>161</v>
      </c>
      <c r="E20" s="46">
        <v>1348.3333333333333</v>
      </c>
      <c r="F20" s="47">
        <v>3684.8</v>
      </c>
      <c r="G20" s="48">
        <f t="shared" si="0"/>
        <v>1.7328553770086532</v>
      </c>
      <c r="H20" s="47">
        <v>3077.7777777777778</v>
      </c>
      <c r="I20" s="44">
        <f t="shared" si="1"/>
        <v>0.19722743682310473</v>
      </c>
    </row>
    <row r="21" spans="1:9" ht="16.5" x14ac:dyDescent="0.3">
      <c r="A21" s="37"/>
      <c r="B21" s="98" t="s">
        <v>10</v>
      </c>
      <c r="C21" s="15" t="s">
        <v>90</v>
      </c>
      <c r="D21" s="11" t="s">
        <v>161</v>
      </c>
      <c r="E21" s="46">
        <v>1309.761</v>
      </c>
      <c r="F21" s="47">
        <v>2708.8</v>
      </c>
      <c r="G21" s="48">
        <f t="shared" si="0"/>
        <v>1.0681635809892036</v>
      </c>
      <c r="H21" s="47">
        <v>2583.8000000000002</v>
      </c>
      <c r="I21" s="44">
        <f t="shared" si="1"/>
        <v>4.837835745800758E-2</v>
      </c>
    </row>
    <row r="22" spans="1:9" ht="16.5" x14ac:dyDescent="0.3">
      <c r="A22" s="37"/>
      <c r="B22" s="98" t="s">
        <v>11</v>
      </c>
      <c r="C22" s="15" t="s">
        <v>91</v>
      </c>
      <c r="D22" s="13" t="s">
        <v>81</v>
      </c>
      <c r="E22" s="46">
        <v>371</v>
      </c>
      <c r="F22" s="47">
        <v>689.8</v>
      </c>
      <c r="G22" s="48">
        <f t="shared" si="0"/>
        <v>0.85929919137466293</v>
      </c>
      <c r="H22" s="47">
        <v>634.79999999999995</v>
      </c>
      <c r="I22" s="44">
        <f t="shared" si="1"/>
        <v>8.6641461877756787E-2</v>
      </c>
    </row>
    <row r="23" spans="1:9" ht="16.5" x14ac:dyDescent="0.3">
      <c r="A23" s="37"/>
      <c r="B23" s="98" t="s">
        <v>12</v>
      </c>
      <c r="C23" s="15" t="s">
        <v>92</v>
      </c>
      <c r="D23" s="13" t="s">
        <v>81</v>
      </c>
      <c r="E23" s="46">
        <v>484.04999999999995</v>
      </c>
      <c r="F23" s="47">
        <v>709.8</v>
      </c>
      <c r="G23" s="48">
        <f t="shared" si="0"/>
        <v>0.46637744034707163</v>
      </c>
      <c r="H23" s="47">
        <v>639.79999999999995</v>
      </c>
      <c r="I23" s="44">
        <f t="shared" si="1"/>
        <v>0.10940919037199126</v>
      </c>
    </row>
    <row r="24" spans="1:9" ht="16.5" x14ac:dyDescent="0.3">
      <c r="A24" s="37"/>
      <c r="B24" s="98" t="s">
        <v>13</v>
      </c>
      <c r="C24" s="15" t="s">
        <v>93</v>
      </c>
      <c r="D24" s="13" t="s">
        <v>81</v>
      </c>
      <c r="E24" s="46">
        <v>484.13333333333333</v>
      </c>
      <c r="F24" s="47">
        <v>674.77777777777783</v>
      </c>
      <c r="G24" s="48">
        <f t="shared" si="0"/>
        <v>0.39378499954098978</v>
      </c>
      <c r="H24" s="47">
        <v>637.25</v>
      </c>
      <c r="I24" s="44">
        <f t="shared" si="1"/>
        <v>5.8890196591255911E-2</v>
      </c>
    </row>
    <row r="25" spans="1:9" ht="16.5" x14ac:dyDescent="0.3">
      <c r="A25" s="37"/>
      <c r="B25" s="98" t="s">
        <v>14</v>
      </c>
      <c r="C25" s="15" t="s">
        <v>94</v>
      </c>
      <c r="D25" s="13" t="s">
        <v>81</v>
      </c>
      <c r="E25" s="46">
        <v>486.81666666666666</v>
      </c>
      <c r="F25" s="47">
        <v>812.3</v>
      </c>
      <c r="G25" s="48">
        <f t="shared" si="0"/>
        <v>0.66859529597042</v>
      </c>
      <c r="H25" s="47">
        <v>793.5</v>
      </c>
      <c r="I25" s="44">
        <f t="shared" si="1"/>
        <v>2.369250157529925E-2</v>
      </c>
    </row>
    <row r="26" spans="1:9" ht="16.5" x14ac:dyDescent="0.3">
      <c r="A26" s="37"/>
      <c r="B26" s="98" t="s">
        <v>15</v>
      </c>
      <c r="C26" s="15" t="s">
        <v>95</v>
      </c>
      <c r="D26" s="13" t="s">
        <v>82</v>
      </c>
      <c r="E26" s="46">
        <v>1104.6000000000001</v>
      </c>
      <c r="F26" s="47">
        <v>1899.8</v>
      </c>
      <c r="G26" s="48">
        <f t="shared" si="0"/>
        <v>0.71989860583016452</v>
      </c>
      <c r="H26" s="47">
        <v>2099.8000000000002</v>
      </c>
      <c r="I26" s="44">
        <f t="shared" si="1"/>
        <v>-9.5247166396799796E-2</v>
      </c>
    </row>
    <row r="27" spans="1:9" ht="16.5" x14ac:dyDescent="0.3">
      <c r="A27" s="37"/>
      <c r="B27" s="98" t="s">
        <v>16</v>
      </c>
      <c r="C27" s="15" t="s">
        <v>96</v>
      </c>
      <c r="D27" s="13" t="s">
        <v>81</v>
      </c>
      <c r="E27" s="46">
        <v>483.71666666666664</v>
      </c>
      <c r="F27" s="47">
        <v>783.11111111111109</v>
      </c>
      <c r="G27" s="48">
        <f t="shared" si="0"/>
        <v>0.61894589348677487</v>
      </c>
      <c r="H27" s="47">
        <v>644.22222222222217</v>
      </c>
      <c r="I27" s="44">
        <f t="shared" si="1"/>
        <v>0.21559158330458786</v>
      </c>
    </row>
    <row r="28" spans="1:9" ht="16.5" x14ac:dyDescent="0.3">
      <c r="A28" s="37"/>
      <c r="B28" s="98" t="s">
        <v>17</v>
      </c>
      <c r="C28" s="15" t="s">
        <v>97</v>
      </c>
      <c r="D28" s="11" t="s">
        <v>161</v>
      </c>
      <c r="E28" s="46">
        <v>992.31666666666661</v>
      </c>
      <c r="F28" s="47">
        <v>1514</v>
      </c>
      <c r="G28" s="48">
        <f t="shared" si="0"/>
        <v>0.52572263558339916</v>
      </c>
      <c r="H28" s="47">
        <v>1408.8</v>
      </c>
      <c r="I28" s="44">
        <f t="shared" si="1"/>
        <v>7.4673480976717804E-2</v>
      </c>
    </row>
    <row r="29" spans="1:9" ht="16.5" x14ac:dyDescent="0.3">
      <c r="A29" s="37"/>
      <c r="B29" s="98" t="s">
        <v>18</v>
      </c>
      <c r="C29" s="15" t="s">
        <v>98</v>
      </c>
      <c r="D29" s="13" t="s">
        <v>83</v>
      </c>
      <c r="E29" s="46">
        <v>1354.7916666666665</v>
      </c>
      <c r="F29" s="47">
        <v>3474.9250000000002</v>
      </c>
      <c r="G29" s="48">
        <f t="shared" si="0"/>
        <v>1.5649146547747197</v>
      </c>
      <c r="H29" s="47">
        <v>3377.1555555555556</v>
      </c>
      <c r="I29" s="44">
        <f t="shared" si="1"/>
        <v>2.8950234253678361E-2</v>
      </c>
    </row>
    <row r="30" spans="1:9" ht="17.25" thickBot="1" x14ac:dyDescent="0.35">
      <c r="A30" s="38"/>
      <c r="B30" s="99" t="s">
        <v>19</v>
      </c>
      <c r="C30" s="16" t="s">
        <v>99</v>
      </c>
      <c r="D30" s="12" t="s">
        <v>161</v>
      </c>
      <c r="E30" s="49">
        <v>1104.1166666666668</v>
      </c>
      <c r="F30" s="50">
        <v>1752.8</v>
      </c>
      <c r="G30" s="51">
        <f t="shared" si="0"/>
        <v>0.58751339683306392</v>
      </c>
      <c r="H30" s="50">
        <v>1618.8</v>
      </c>
      <c r="I30" s="56">
        <f t="shared" si="1"/>
        <v>8.2777365950086487E-2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2134.6317460317459</v>
      </c>
      <c r="F32" s="43">
        <v>4832</v>
      </c>
      <c r="G32" s="45">
        <f>(F32-E32)/E32</f>
        <v>1.2636222894101656</v>
      </c>
      <c r="H32" s="43">
        <v>4212.5714285714284</v>
      </c>
      <c r="I32" s="44">
        <f>(F32-H32)/H32</f>
        <v>0.1470428648941943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2028.5962962962963</v>
      </c>
      <c r="F33" s="47">
        <v>4020.8888888888887</v>
      </c>
      <c r="G33" s="48">
        <f>(F33-E33)/E33</f>
        <v>0.98210402741541769</v>
      </c>
      <c r="H33" s="47">
        <v>3548.6666666666665</v>
      </c>
      <c r="I33" s="44">
        <f>(F33-H33)/H33</f>
        <v>0.13307032375227001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1892.4666666666667</v>
      </c>
      <c r="F34" s="47">
        <v>4250</v>
      </c>
      <c r="G34" s="48">
        <f>(F34-E34)/E34</f>
        <v>1.2457462923169056</v>
      </c>
      <c r="H34" s="47">
        <v>4687.5</v>
      </c>
      <c r="I34" s="44">
        <f>(F34-H34)/H34</f>
        <v>-9.3333333333333338E-2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1576.3888888888887</v>
      </c>
      <c r="F35" s="47">
        <v>6249.5</v>
      </c>
      <c r="G35" s="48">
        <f>(F35-E35)/E35</f>
        <v>2.9644405286343618</v>
      </c>
      <c r="H35" s="47">
        <v>6249.5</v>
      </c>
      <c r="I35" s="44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1792.4389999999999</v>
      </c>
      <c r="F36" s="50">
        <v>7049.75</v>
      </c>
      <c r="G36" s="51">
        <f>(F36-E36)/E36</f>
        <v>2.9330487676289123</v>
      </c>
      <c r="H36" s="50">
        <v>7214</v>
      </c>
      <c r="I36" s="56">
        <f>(F36-H36)/H36</f>
        <v>-2.2768228444690879E-2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26113.474074074074</v>
      </c>
      <c r="F38" s="43">
        <v>97436</v>
      </c>
      <c r="G38" s="45">
        <f t="shared" ref="G38:G43" si="2">(F38-E38)/E38</f>
        <v>2.7312538241220157</v>
      </c>
      <c r="H38" s="43">
        <v>93186</v>
      </c>
      <c r="I38" s="44">
        <f t="shared" ref="I38:I43" si="3">(F38-H38)/H38</f>
        <v>4.5607709312557677E-2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15754.288888888888</v>
      </c>
      <c r="F39" s="57">
        <v>54187.25</v>
      </c>
      <c r="G39" s="48">
        <f t="shared" si="2"/>
        <v>2.4395236993665219</v>
      </c>
      <c r="H39" s="57">
        <v>54062.25</v>
      </c>
      <c r="I39" s="44">
        <f>(F39-H39)/H39</f>
        <v>2.3121494203441405E-3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11224.333333333334</v>
      </c>
      <c r="F40" s="57">
        <v>26898</v>
      </c>
      <c r="G40" s="48">
        <f t="shared" si="2"/>
        <v>1.3964006771003474</v>
      </c>
      <c r="H40" s="57">
        <v>28064.666666666668</v>
      </c>
      <c r="I40" s="44">
        <f t="shared" si="3"/>
        <v>-4.1570658241679971E-2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5432.1222222222232</v>
      </c>
      <c r="F41" s="47">
        <v>7911</v>
      </c>
      <c r="G41" s="48">
        <f t="shared" si="2"/>
        <v>0.45633689309068864</v>
      </c>
      <c r="H41" s="47">
        <v>7222.166666666667</v>
      </c>
      <c r="I41" s="44">
        <f t="shared" si="3"/>
        <v>9.5377656751205728E-2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9976</v>
      </c>
      <c r="F42" s="47">
        <v>16500</v>
      </c>
      <c r="G42" s="48">
        <f t="shared" si="2"/>
        <v>0.65396952686447474</v>
      </c>
      <c r="H42" s="47">
        <v>16500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217</v>
      </c>
      <c r="E43" s="50">
        <v>12682.777777777779</v>
      </c>
      <c r="F43" s="50">
        <v>25025.714285714286</v>
      </c>
      <c r="G43" s="51">
        <f t="shared" si="2"/>
        <v>0.97320450805053704</v>
      </c>
      <c r="H43" s="50">
        <v>23766.666666666668</v>
      </c>
      <c r="I43" s="59">
        <f t="shared" si="3"/>
        <v>5.2975355640152245E-2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9"/>
      <c r="G44" s="6"/>
      <c r="H44" s="12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5998.8888888888896</v>
      </c>
      <c r="F45" s="43">
        <v>17045.5</v>
      </c>
      <c r="G45" s="45">
        <f t="shared" ref="G45:G50" si="4">(F45-E45)/E45</f>
        <v>1.8414428597888493</v>
      </c>
      <c r="H45" s="43">
        <v>16122</v>
      </c>
      <c r="I45" s="44">
        <f t="shared" ref="I45:I50" si="5">(F45-H45)/H45</f>
        <v>5.7281974941074308E-2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6057.1851851851852</v>
      </c>
      <c r="F46" s="47">
        <v>9079.375</v>
      </c>
      <c r="G46" s="48">
        <f t="shared" si="4"/>
        <v>0.49894294501785452</v>
      </c>
      <c r="H46" s="47">
        <v>9110.625</v>
      </c>
      <c r="I46" s="87">
        <f t="shared" si="5"/>
        <v>-3.4300610550867805E-3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19047.5</v>
      </c>
      <c r="F47" s="47">
        <v>30595.5</v>
      </c>
      <c r="G47" s="48">
        <f t="shared" si="4"/>
        <v>0.60627378921118258</v>
      </c>
      <c r="H47" s="47">
        <v>30595.5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18330.148083333337</v>
      </c>
      <c r="F48" s="47">
        <v>56997.5</v>
      </c>
      <c r="G48" s="48">
        <f t="shared" si="4"/>
        <v>2.1094947919065041</v>
      </c>
      <c r="H48" s="47">
        <v>56997.5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2244.8888888888891</v>
      </c>
      <c r="F49" s="47">
        <v>5655.6</v>
      </c>
      <c r="G49" s="48">
        <f t="shared" si="4"/>
        <v>1.519322906355177</v>
      </c>
      <c r="H49" s="47">
        <v>5075.6000000000004</v>
      </c>
      <c r="I49" s="44">
        <f t="shared" si="5"/>
        <v>0.11427220427141618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27868.296296296296</v>
      </c>
      <c r="F50" s="50">
        <v>55317.166666666664</v>
      </c>
      <c r="G50" s="56">
        <f t="shared" si="4"/>
        <v>0.9849497105432431</v>
      </c>
      <c r="H50" s="50">
        <v>53699.714285714283</v>
      </c>
      <c r="I50" s="59">
        <f t="shared" si="5"/>
        <v>3.0120316326946863E-2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6307.5</v>
      </c>
      <c r="G52" s="45">
        <f t="shared" ref="G52:G60" si="6">(F52-E52)/E52</f>
        <v>0.68200000000000005</v>
      </c>
      <c r="H52" s="66">
        <v>6307.5</v>
      </c>
      <c r="I52" s="124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3419.75</v>
      </c>
      <c r="F53" s="70">
        <v>16579</v>
      </c>
      <c r="G53" s="48">
        <f t="shared" si="6"/>
        <v>3.8480152057898969</v>
      </c>
      <c r="H53" s="70">
        <v>13721.857142857143</v>
      </c>
      <c r="I53" s="87">
        <f t="shared" si="7"/>
        <v>0.20821837943635282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2977</v>
      </c>
      <c r="F54" s="70">
        <v>9503.75</v>
      </c>
      <c r="G54" s="48">
        <f t="shared" si="6"/>
        <v>2.1923916694659051</v>
      </c>
      <c r="H54" s="70">
        <v>8954</v>
      </c>
      <c r="I54" s="87">
        <f t="shared" si="7"/>
        <v>6.1397140942595491E-2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4750</v>
      </c>
      <c r="F55" s="70">
        <v>5258.333333333333</v>
      </c>
      <c r="G55" s="48">
        <f t="shared" si="6"/>
        <v>0.10701754385964905</v>
      </c>
      <c r="H55" s="70">
        <v>5258.333333333333</v>
      </c>
      <c r="I55" s="87">
        <f t="shared" si="7"/>
        <v>0</v>
      </c>
    </row>
    <row r="56" spans="1:9" ht="16.5" x14ac:dyDescent="0.3">
      <c r="A56" s="37"/>
      <c r="B56" s="101" t="s">
        <v>42</v>
      </c>
      <c r="C56" s="102" t="s">
        <v>198</v>
      </c>
      <c r="D56" s="103" t="s">
        <v>114</v>
      </c>
      <c r="E56" s="61">
        <v>2009.2222222222224</v>
      </c>
      <c r="F56" s="104">
        <v>4420.833333333333</v>
      </c>
      <c r="G56" s="55">
        <f t="shared" si="6"/>
        <v>1.2002709727368241</v>
      </c>
      <c r="H56" s="104">
        <v>4420.833333333333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4540.0370370370374</v>
      </c>
      <c r="F57" s="50">
        <v>14594.666666666666</v>
      </c>
      <c r="G57" s="51">
        <f t="shared" si="6"/>
        <v>2.2146580628319228</v>
      </c>
      <c r="H57" s="50">
        <v>14594.666666666666</v>
      </c>
      <c r="I57" s="125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4576.25</v>
      </c>
      <c r="F58" s="68">
        <v>14324.166666666666</v>
      </c>
      <c r="G58" s="44">
        <f t="shared" si="6"/>
        <v>2.130110170263134</v>
      </c>
      <c r="H58" s="68">
        <v>12955.625</v>
      </c>
      <c r="I58" s="44">
        <f t="shared" si="7"/>
        <v>0.10563301011465415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4822.5</v>
      </c>
      <c r="F59" s="70">
        <v>15999</v>
      </c>
      <c r="G59" s="48">
        <f t="shared" si="6"/>
        <v>2.3175738724727837</v>
      </c>
      <c r="H59" s="70">
        <v>15974.375</v>
      </c>
      <c r="I59" s="44">
        <f t="shared" si="7"/>
        <v>1.5415313588168552E-3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21250.059523809523</v>
      </c>
      <c r="F60" s="73">
        <v>53080</v>
      </c>
      <c r="G60" s="51">
        <f t="shared" si="6"/>
        <v>1.4978753560914395</v>
      </c>
      <c r="H60" s="73">
        <v>55196.666666666664</v>
      </c>
      <c r="I60" s="51">
        <f t="shared" si="7"/>
        <v>-3.8347726311975319E-2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6412.8703703703695</v>
      </c>
      <c r="F62" s="54">
        <v>20440.375</v>
      </c>
      <c r="G62" s="45">
        <f t="shared" ref="G62:G67" si="8">(F62-E62)/E62</f>
        <v>2.1873987496209883</v>
      </c>
      <c r="H62" s="54">
        <v>20221.625</v>
      </c>
      <c r="I62" s="44">
        <f t="shared" ref="I62:I67" si="9">(F62-H62)/H62</f>
        <v>1.0817627168934247E-2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46437.119047619053</v>
      </c>
      <c r="F63" s="46">
        <v>95599.71428571429</v>
      </c>
      <c r="G63" s="48">
        <f t="shared" si="8"/>
        <v>1.0586917587992772</v>
      </c>
      <c r="H63" s="46">
        <v>96399</v>
      </c>
      <c r="I63" s="44">
        <f t="shared" si="9"/>
        <v>-8.2914315945778489E-3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10586.571428571429</v>
      </c>
      <c r="F64" s="46">
        <v>41160.5</v>
      </c>
      <c r="G64" s="48">
        <f t="shared" si="8"/>
        <v>2.8879915256524438</v>
      </c>
      <c r="H64" s="46">
        <v>41160.5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7201.2222222222226</v>
      </c>
      <c r="F65" s="46">
        <v>18406.428571428572</v>
      </c>
      <c r="G65" s="48">
        <f t="shared" si="8"/>
        <v>1.5560145213444807</v>
      </c>
      <c r="H65" s="46">
        <v>18977.857142857141</v>
      </c>
      <c r="I65" s="87">
        <f t="shared" si="9"/>
        <v>-3.0110278896458145E-2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3724.5833333333335</v>
      </c>
      <c r="F66" s="46">
        <v>13511.666666666666</v>
      </c>
      <c r="G66" s="48">
        <f t="shared" si="8"/>
        <v>2.6276988477458323</v>
      </c>
      <c r="H66" s="46">
        <v>12582.5</v>
      </c>
      <c r="I66" s="87">
        <f t="shared" si="9"/>
        <v>7.3845950062918025E-2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3051.6666666666665</v>
      </c>
      <c r="F67" s="58">
        <v>13189</v>
      </c>
      <c r="G67" s="51">
        <f t="shared" si="8"/>
        <v>3.3219006007646099</v>
      </c>
      <c r="H67" s="58">
        <v>13189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3856.2592592592591</v>
      </c>
      <c r="F69" s="43">
        <v>12665.714285714286</v>
      </c>
      <c r="G69" s="45">
        <f>(F69-E69)/E69</f>
        <v>2.2844561099730667</v>
      </c>
      <c r="H69" s="43">
        <v>12665.714285714286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2796.625</v>
      </c>
      <c r="F70" s="47">
        <v>7657.8571428571431</v>
      </c>
      <c r="G70" s="48">
        <f>(F70-E70)/E70</f>
        <v>1.7382495482437377</v>
      </c>
      <c r="H70" s="47">
        <v>7650.7142857142853</v>
      </c>
      <c r="I70" s="44">
        <f>(F70-H70)/H70</f>
        <v>9.3361964335738116E-4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1318.8888888888887</v>
      </c>
      <c r="F71" s="47">
        <v>2230.75</v>
      </c>
      <c r="G71" s="48">
        <f>(F71-E71)/E71</f>
        <v>0.69138584667228331</v>
      </c>
      <c r="H71" s="47">
        <v>2094.6</v>
      </c>
      <c r="I71" s="44">
        <f>(F71-H71)/H71</f>
        <v>6.5000477418122843E-2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2264.6428571428573</v>
      </c>
      <c r="F72" s="47">
        <v>8031.666666666667</v>
      </c>
      <c r="G72" s="48">
        <f>(F72-E72)/E72</f>
        <v>2.5465489144719546</v>
      </c>
      <c r="H72" s="47">
        <v>8031.666666666667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1613.6666666666667</v>
      </c>
      <c r="F73" s="50">
        <v>7095</v>
      </c>
      <c r="G73" s="48">
        <f>(F73-E73)/E73</f>
        <v>3.396818839082834</v>
      </c>
      <c r="H73" s="50">
        <v>7626</v>
      </c>
      <c r="I73" s="59">
        <f>(F73-H73)/H73</f>
        <v>-6.9630212431156566E-2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1458.3333333333333</v>
      </c>
      <c r="F75" s="43">
        <v>4560</v>
      </c>
      <c r="G75" s="44">
        <f t="shared" ref="G75:G81" si="10">(F75-E75)/E75</f>
        <v>2.1268571428571432</v>
      </c>
      <c r="H75" s="43">
        <v>4560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1192.5925925925928</v>
      </c>
      <c r="F76" s="32">
        <v>3692.5</v>
      </c>
      <c r="G76" s="48">
        <f t="shared" si="10"/>
        <v>2.096195652173912</v>
      </c>
      <c r="H76" s="32">
        <v>3415</v>
      </c>
      <c r="I76" s="44">
        <f t="shared" si="11"/>
        <v>8.1259150805270866E-2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933.28571428571433</v>
      </c>
      <c r="F77" s="47">
        <v>1777.5</v>
      </c>
      <c r="G77" s="48">
        <f t="shared" si="10"/>
        <v>0.90456145721720482</v>
      </c>
      <c r="H77" s="47">
        <v>1777.5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1514.2222222222219</v>
      </c>
      <c r="F78" s="47">
        <v>5404.4444444444443</v>
      </c>
      <c r="G78" s="48">
        <f t="shared" si="10"/>
        <v>2.5691223950689763</v>
      </c>
      <c r="H78" s="47">
        <v>5404.4444444444443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1917.3</v>
      </c>
      <c r="F79" s="61">
        <v>5736.625</v>
      </c>
      <c r="G79" s="48">
        <f t="shared" si="10"/>
        <v>1.9920330673342721</v>
      </c>
      <c r="H79" s="61">
        <v>5654.2222222222226</v>
      </c>
      <c r="I79" s="44">
        <f t="shared" si="11"/>
        <v>1.4573671592516827E-2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8899.3333333333339</v>
      </c>
      <c r="F80" s="61">
        <v>12333.333333333334</v>
      </c>
      <c r="G80" s="48">
        <f t="shared" si="10"/>
        <v>0.38587160086897893</v>
      </c>
      <c r="H80" s="61">
        <v>12999.333333333334</v>
      </c>
      <c r="I80" s="44">
        <f t="shared" si="11"/>
        <v>-5.1233396584440226E-2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3909.3000000000006</v>
      </c>
      <c r="F81" s="50">
        <v>9902.7777777777774</v>
      </c>
      <c r="G81" s="51">
        <f t="shared" si="10"/>
        <v>1.5331332406767901</v>
      </c>
      <c r="H81" s="50">
        <v>9902.7777777777774</v>
      </c>
      <c r="I81" s="56">
        <f t="shared" si="11"/>
        <v>0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1" t="s">
        <v>203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2" t="s">
        <v>3</v>
      </c>
      <c r="B12" s="168"/>
      <c r="C12" s="170" t="s">
        <v>0</v>
      </c>
      <c r="D12" s="164" t="s">
        <v>23</v>
      </c>
      <c r="E12" s="164" t="s">
        <v>218</v>
      </c>
      <c r="F12" s="172" t="s">
        <v>224</v>
      </c>
      <c r="G12" s="164" t="s">
        <v>197</v>
      </c>
      <c r="H12" s="172" t="s">
        <v>220</v>
      </c>
      <c r="I12" s="164" t="s">
        <v>187</v>
      </c>
    </row>
    <row r="13" spans="1:9" ht="30.75" customHeight="1" thickBot="1" x14ac:dyDescent="0.25">
      <c r="A13" s="163"/>
      <c r="B13" s="169"/>
      <c r="C13" s="171"/>
      <c r="D13" s="165"/>
      <c r="E13" s="165"/>
      <c r="F13" s="173"/>
      <c r="G13" s="165"/>
      <c r="H13" s="173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1118.8</v>
      </c>
      <c r="F15" s="83">
        <v>2433.3339999999998</v>
      </c>
      <c r="G15" s="44">
        <f>(F15-E15)/E15</f>
        <v>1.1749499463711119</v>
      </c>
      <c r="H15" s="83">
        <v>2301.1999999999998</v>
      </c>
      <c r="I15" s="126">
        <f>(F15-H15)/H15</f>
        <v>5.7419607161480979E-2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1244.5702592592593</v>
      </c>
      <c r="F16" s="83">
        <v>2283.3339999999998</v>
      </c>
      <c r="G16" s="48">
        <f t="shared" ref="G16:G39" si="0">(F16-E16)/E16</f>
        <v>0.83463648035345939</v>
      </c>
      <c r="H16" s="83">
        <v>1940</v>
      </c>
      <c r="I16" s="48">
        <f>(F16-H16)/H16</f>
        <v>0.17697628865979373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1137.6776666666665</v>
      </c>
      <c r="F17" s="83">
        <v>2275</v>
      </c>
      <c r="G17" s="48">
        <f t="shared" si="0"/>
        <v>0.99968766783092955</v>
      </c>
      <c r="H17" s="83">
        <v>1750</v>
      </c>
      <c r="I17" s="48">
        <f t="shared" ref="I17:I29" si="1">(F17-H17)/H17</f>
        <v>0.3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689.36099999999999</v>
      </c>
      <c r="F18" s="83">
        <v>1310</v>
      </c>
      <c r="G18" s="48">
        <f t="shared" si="0"/>
        <v>0.90031057747682275</v>
      </c>
      <c r="H18" s="83">
        <v>1025</v>
      </c>
      <c r="I18" s="48">
        <f t="shared" si="1"/>
        <v>0.2780487804878049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2187.989</v>
      </c>
      <c r="F19" s="83">
        <v>4493.2</v>
      </c>
      <c r="G19" s="48">
        <f t="shared" si="0"/>
        <v>1.0535752236414351</v>
      </c>
      <c r="H19" s="83">
        <v>4149.8</v>
      </c>
      <c r="I19" s="48">
        <f t="shared" si="1"/>
        <v>8.2750975950648134E-2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1348.3333333333333</v>
      </c>
      <c r="F20" s="83">
        <v>3116.5340000000001</v>
      </c>
      <c r="G20" s="48">
        <f t="shared" si="0"/>
        <v>1.3113972805933254</v>
      </c>
      <c r="H20" s="83">
        <v>2966.6</v>
      </c>
      <c r="I20" s="48">
        <f t="shared" si="1"/>
        <v>5.0540686307557543E-2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1309.761</v>
      </c>
      <c r="F21" s="83">
        <v>2208.1999999999998</v>
      </c>
      <c r="G21" s="48">
        <f t="shared" si="0"/>
        <v>0.68595644548890966</v>
      </c>
      <c r="H21" s="83">
        <v>2025</v>
      </c>
      <c r="I21" s="48">
        <f t="shared" si="1"/>
        <v>9.0469135802469042E-2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371</v>
      </c>
      <c r="F22" s="83">
        <v>576.6</v>
      </c>
      <c r="G22" s="48">
        <f t="shared" si="0"/>
        <v>0.55417789757412406</v>
      </c>
      <c r="H22" s="83">
        <v>631.20000000000005</v>
      </c>
      <c r="I22" s="48">
        <f t="shared" si="1"/>
        <v>-8.6501901140684442E-2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484.04999999999995</v>
      </c>
      <c r="F23" s="83">
        <v>503.2</v>
      </c>
      <c r="G23" s="48">
        <f t="shared" si="0"/>
        <v>3.9562028716041808E-2</v>
      </c>
      <c r="H23" s="83">
        <v>531.20000000000005</v>
      </c>
      <c r="I23" s="48">
        <f t="shared" si="1"/>
        <v>-5.2710843373494076E-2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484.13333333333333</v>
      </c>
      <c r="F24" s="83">
        <v>605.6</v>
      </c>
      <c r="G24" s="48">
        <f t="shared" si="0"/>
        <v>0.25089507022858726</v>
      </c>
      <c r="H24" s="83">
        <v>546.6</v>
      </c>
      <c r="I24" s="48">
        <f t="shared" si="1"/>
        <v>0.10793999268203439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486.81666666666666</v>
      </c>
      <c r="F25" s="83">
        <v>816.5</v>
      </c>
      <c r="G25" s="48">
        <f t="shared" si="0"/>
        <v>0.6772227738025951</v>
      </c>
      <c r="H25" s="83">
        <v>828.2</v>
      </c>
      <c r="I25" s="48">
        <f t="shared" si="1"/>
        <v>-1.4127022458343449E-2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1104.6000000000001</v>
      </c>
      <c r="F26" s="83">
        <v>2200</v>
      </c>
      <c r="G26" s="48">
        <f t="shared" si="0"/>
        <v>0.9916711931921055</v>
      </c>
      <c r="H26" s="83">
        <v>1983.2</v>
      </c>
      <c r="I26" s="48">
        <f t="shared" si="1"/>
        <v>0.10931827349737795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483.71666666666664</v>
      </c>
      <c r="F27" s="83">
        <v>577.20000000000005</v>
      </c>
      <c r="G27" s="48">
        <f t="shared" si="0"/>
        <v>0.19326051752058729</v>
      </c>
      <c r="H27" s="83">
        <v>679.8</v>
      </c>
      <c r="I27" s="48">
        <f t="shared" si="1"/>
        <v>-0.15092674315975274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992.31666666666661</v>
      </c>
      <c r="F28" s="83">
        <v>1700</v>
      </c>
      <c r="G28" s="48">
        <f t="shared" si="0"/>
        <v>0.71316280085322237</v>
      </c>
      <c r="H28" s="83">
        <v>1633.25</v>
      </c>
      <c r="I28" s="48">
        <f t="shared" si="1"/>
        <v>4.0869432113883358E-2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1354.7916666666665</v>
      </c>
      <c r="F29" s="83">
        <v>2700</v>
      </c>
      <c r="G29" s="48">
        <f t="shared" si="0"/>
        <v>0.99292634168845173</v>
      </c>
      <c r="H29" s="83">
        <v>3029</v>
      </c>
      <c r="I29" s="48">
        <f t="shared" si="1"/>
        <v>-0.10861670518322879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1104.1166666666668</v>
      </c>
      <c r="F30" s="94">
        <v>1617.2</v>
      </c>
      <c r="G30" s="51">
        <f t="shared" si="0"/>
        <v>0.46470028831494242</v>
      </c>
      <c r="H30" s="94">
        <v>1783.2</v>
      </c>
      <c r="I30" s="51">
        <f>(F30-H30)/H30</f>
        <v>-9.3091072229699409E-2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7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2134.6317460317459</v>
      </c>
      <c r="F32" s="83">
        <v>4533.2</v>
      </c>
      <c r="G32" s="44">
        <f t="shared" si="0"/>
        <v>1.1236449839309111</v>
      </c>
      <c r="H32" s="83">
        <v>3966.6</v>
      </c>
      <c r="I32" s="45">
        <f>(F32-H32)/H32</f>
        <v>0.1428427368527202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2028.5962962962963</v>
      </c>
      <c r="F33" s="83">
        <v>4000</v>
      </c>
      <c r="G33" s="48">
        <f t="shared" si="0"/>
        <v>0.97180681405314018</v>
      </c>
      <c r="H33" s="83">
        <v>3604</v>
      </c>
      <c r="I33" s="48">
        <f>(F33-H33)/H33</f>
        <v>0.10987791342952276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1892.4666666666667</v>
      </c>
      <c r="F34" s="83">
        <v>5333.2</v>
      </c>
      <c r="G34" s="48">
        <f>(F34-E34)/E34</f>
        <v>1.8181209708669459</v>
      </c>
      <c r="H34" s="83">
        <v>4083.2</v>
      </c>
      <c r="I34" s="48">
        <f>(F34-H34)/H34</f>
        <v>0.30613244514106586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1576.3888888888887</v>
      </c>
      <c r="F35" s="83">
        <v>4616.6000000000004</v>
      </c>
      <c r="G35" s="48">
        <f t="shared" si="0"/>
        <v>1.928592070484582</v>
      </c>
      <c r="H35" s="83">
        <v>4250</v>
      </c>
      <c r="I35" s="48">
        <f>(F35-H35)/H35</f>
        <v>8.6258823529411846E-2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1792.4389999999999</v>
      </c>
      <c r="F36" s="83">
        <v>7483.2</v>
      </c>
      <c r="G36" s="55">
        <f t="shared" si="0"/>
        <v>3.1748701071556695</v>
      </c>
      <c r="H36" s="83">
        <v>7266.6</v>
      </c>
      <c r="I36" s="48">
        <f>(F36-H36)/H36</f>
        <v>2.9807612913879868E-2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26113.474074074074</v>
      </c>
      <c r="F38" s="84">
        <v>86833.2</v>
      </c>
      <c r="G38" s="45">
        <f t="shared" si="0"/>
        <v>2.3252258873594132</v>
      </c>
      <c r="H38" s="84">
        <v>85333.2</v>
      </c>
      <c r="I38" s="45">
        <f>(F38-H38)/H38</f>
        <v>1.757815246586323E-2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15754.288888888888</v>
      </c>
      <c r="F39" s="85">
        <v>50366.6</v>
      </c>
      <c r="G39" s="51">
        <f t="shared" si="0"/>
        <v>2.1970087863199157</v>
      </c>
      <c r="H39" s="85">
        <v>45500</v>
      </c>
      <c r="I39" s="51">
        <f>(F39-H39)/H39</f>
        <v>0.10695824175824173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1" t="s">
        <v>204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2" t="s">
        <v>3</v>
      </c>
      <c r="B12" s="168"/>
      <c r="C12" s="170" t="s">
        <v>0</v>
      </c>
      <c r="D12" s="164" t="s">
        <v>223</v>
      </c>
      <c r="E12" s="172" t="s">
        <v>224</v>
      </c>
      <c r="F12" s="179" t="s">
        <v>186</v>
      </c>
      <c r="G12" s="164" t="s">
        <v>218</v>
      </c>
      <c r="H12" s="181" t="s">
        <v>225</v>
      </c>
      <c r="I12" s="177" t="s">
        <v>196</v>
      </c>
    </row>
    <row r="13" spans="1:9" ht="39.75" customHeight="1" thickBot="1" x14ac:dyDescent="0.25">
      <c r="A13" s="163"/>
      <c r="B13" s="169"/>
      <c r="C13" s="171"/>
      <c r="D13" s="165"/>
      <c r="E13" s="173"/>
      <c r="F13" s="180"/>
      <c r="G13" s="165"/>
      <c r="H13" s="182"/>
      <c r="I13" s="178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2444.8000000000002</v>
      </c>
      <c r="E15" s="83">
        <v>2433.3339999999998</v>
      </c>
      <c r="F15" s="67">
        <f t="shared" ref="F15:F30" si="0">D15-E15</f>
        <v>11.466000000000349</v>
      </c>
      <c r="G15" s="42">
        <v>1118.8</v>
      </c>
      <c r="H15" s="66">
        <f>AVERAGE(D15:E15)</f>
        <v>2439.067</v>
      </c>
      <c r="I15" s="69">
        <f>(H15-G15)/G15</f>
        <v>1.1800741866285307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2370.8888888888887</v>
      </c>
      <c r="E16" s="83">
        <v>2283.3339999999998</v>
      </c>
      <c r="F16" s="71">
        <f t="shared" si="0"/>
        <v>87.554888888888854</v>
      </c>
      <c r="G16" s="46">
        <v>1244.5702592592593</v>
      </c>
      <c r="H16" s="68">
        <f t="shared" ref="H16:H30" si="1">AVERAGE(D16:E16)</f>
        <v>2327.1114444444443</v>
      </c>
      <c r="I16" s="72">
        <f t="shared" ref="I16:I39" si="2">(H16-G16)/G16</f>
        <v>0.86981122771605479</v>
      </c>
    </row>
    <row r="17" spans="1:9" ht="16.5" x14ac:dyDescent="0.3">
      <c r="A17" s="37"/>
      <c r="B17" s="34" t="s">
        <v>6</v>
      </c>
      <c r="C17" s="15" t="s">
        <v>165</v>
      </c>
      <c r="D17" s="47">
        <v>1454.2222222222222</v>
      </c>
      <c r="E17" s="83">
        <v>2275</v>
      </c>
      <c r="F17" s="71">
        <f t="shared" si="0"/>
        <v>-820.77777777777783</v>
      </c>
      <c r="G17" s="46">
        <v>1137.6776666666665</v>
      </c>
      <c r="H17" s="68">
        <f t="shared" si="1"/>
        <v>1864.6111111111111</v>
      </c>
      <c r="I17" s="72">
        <f t="shared" si="2"/>
        <v>0.63896256887446856</v>
      </c>
    </row>
    <row r="18" spans="1:9" ht="16.5" x14ac:dyDescent="0.3">
      <c r="A18" s="37"/>
      <c r="B18" s="34" t="s">
        <v>7</v>
      </c>
      <c r="C18" s="15" t="s">
        <v>166</v>
      </c>
      <c r="D18" s="47">
        <v>1563.8</v>
      </c>
      <c r="E18" s="83">
        <v>1310</v>
      </c>
      <c r="F18" s="71">
        <f t="shared" si="0"/>
        <v>253.79999999999995</v>
      </c>
      <c r="G18" s="46">
        <v>689.36099999999999</v>
      </c>
      <c r="H18" s="68">
        <f t="shared" si="1"/>
        <v>1436.9</v>
      </c>
      <c r="I18" s="72">
        <f t="shared" si="2"/>
        <v>1.0843940983026312</v>
      </c>
    </row>
    <row r="19" spans="1:9" ht="16.5" x14ac:dyDescent="0.3">
      <c r="A19" s="37"/>
      <c r="B19" s="34" t="s">
        <v>8</v>
      </c>
      <c r="C19" s="15" t="s">
        <v>167</v>
      </c>
      <c r="D19" s="47">
        <v>4581</v>
      </c>
      <c r="E19" s="83">
        <v>4493.2</v>
      </c>
      <c r="F19" s="71">
        <f t="shared" si="0"/>
        <v>87.800000000000182</v>
      </c>
      <c r="G19" s="46">
        <v>2187.989</v>
      </c>
      <c r="H19" s="68">
        <f t="shared" si="1"/>
        <v>4537.1000000000004</v>
      </c>
      <c r="I19" s="72">
        <f t="shared" si="2"/>
        <v>1.0736393098868415</v>
      </c>
    </row>
    <row r="20" spans="1:9" ht="16.5" x14ac:dyDescent="0.3">
      <c r="A20" s="37"/>
      <c r="B20" s="34" t="s">
        <v>9</v>
      </c>
      <c r="C20" s="15" t="s">
        <v>168</v>
      </c>
      <c r="D20" s="47">
        <v>3684.8</v>
      </c>
      <c r="E20" s="83">
        <v>3116.5340000000001</v>
      </c>
      <c r="F20" s="71">
        <f t="shared" si="0"/>
        <v>568.26600000000008</v>
      </c>
      <c r="G20" s="46">
        <v>1348.3333333333333</v>
      </c>
      <c r="H20" s="68">
        <f t="shared" si="1"/>
        <v>3400.6670000000004</v>
      </c>
      <c r="I20" s="72">
        <f t="shared" si="2"/>
        <v>1.5221263288009894</v>
      </c>
    </row>
    <row r="21" spans="1:9" ht="16.5" x14ac:dyDescent="0.3">
      <c r="A21" s="37"/>
      <c r="B21" s="34" t="s">
        <v>10</v>
      </c>
      <c r="C21" s="15" t="s">
        <v>169</v>
      </c>
      <c r="D21" s="47">
        <v>2708.8</v>
      </c>
      <c r="E21" s="83">
        <v>2208.1999999999998</v>
      </c>
      <c r="F21" s="71">
        <f t="shared" si="0"/>
        <v>500.60000000000036</v>
      </c>
      <c r="G21" s="46">
        <v>1309.761</v>
      </c>
      <c r="H21" s="68">
        <f t="shared" si="1"/>
        <v>2458.5</v>
      </c>
      <c r="I21" s="72">
        <f t="shared" si="2"/>
        <v>0.87706001323905669</v>
      </c>
    </row>
    <row r="22" spans="1:9" ht="16.5" x14ac:dyDescent="0.3">
      <c r="A22" s="37"/>
      <c r="B22" s="34" t="s">
        <v>11</v>
      </c>
      <c r="C22" s="15" t="s">
        <v>170</v>
      </c>
      <c r="D22" s="47">
        <v>689.8</v>
      </c>
      <c r="E22" s="83">
        <v>576.6</v>
      </c>
      <c r="F22" s="71">
        <f t="shared" si="0"/>
        <v>113.19999999999993</v>
      </c>
      <c r="G22" s="46">
        <v>371</v>
      </c>
      <c r="H22" s="68">
        <f t="shared" si="1"/>
        <v>633.20000000000005</v>
      </c>
      <c r="I22" s="72">
        <f t="shared" si="2"/>
        <v>0.70673854447439366</v>
      </c>
    </row>
    <row r="23" spans="1:9" ht="16.5" x14ac:dyDescent="0.3">
      <c r="A23" s="37"/>
      <c r="B23" s="34" t="s">
        <v>12</v>
      </c>
      <c r="C23" s="15" t="s">
        <v>171</v>
      </c>
      <c r="D23" s="47">
        <v>709.8</v>
      </c>
      <c r="E23" s="83">
        <v>503.2</v>
      </c>
      <c r="F23" s="71">
        <f t="shared" si="0"/>
        <v>206.59999999999997</v>
      </c>
      <c r="G23" s="46">
        <v>484.04999999999995</v>
      </c>
      <c r="H23" s="68">
        <f t="shared" si="1"/>
        <v>606.5</v>
      </c>
      <c r="I23" s="72">
        <f t="shared" si="2"/>
        <v>0.2529697345315568</v>
      </c>
    </row>
    <row r="24" spans="1:9" ht="16.5" x14ac:dyDescent="0.3">
      <c r="A24" s="37"/>
      <c r="B24" s="34" t="s">
        <v>13</v>
      </c>
      <c r="C24" s="15" t="s">
        <v>172</v>
      </c>
      <c r="D24" s="47">
        <v>674.77777777777783</v>
      </c>
      <c r="E24" s="83">
        <v>605.6</v>
      </c>
      <c r="F24" s="71">
        <f t="shared" si="0"/>
        <v>69.177777777777806</v>
      </c>
      <c r="G24" s="46">
        <v>484.13333333333333</v>
      </c>
      <c r="H24" s="68">
        <f t="shared" si="1"/>
        <v>640.18888888888887</v>
      </c>
      <c r="I24" s="72">
        <f t="shared" si="2"/>
        <v>0.32234003488478835</v>
      </c>
    </row>
    <row r="25" spans="1:9" ht="16.5" x14ac:dyDescent="0.3">
      <c r="A25" s="37"/>
      <c r="B25" s="34" t="s">
        <v>14</v>
      </c>
      <c r="C25" s="15" t="s">
        <v>173</v>
      </c>
      <c r="D25" s="47">
        <v>812.3</v>
      </c>
      <c r="E25" s="83">
        <v>816.5</v>
      </c>
      <c r="F25" s="71">
        <f t="shared" si="0"/>
        <v>-4.2000000000000455</v>
      </c>
      <c r="G25" s="46">
        <v>486.81666666666666</v>
      </c>
      <c r="H25" s="68">
        <f t="shared" si="1"/>
        <v>814.4</v>
      </c>
      <c r="I25" s="72">
        <f t="shared" si="2"/>
        <v>0.67290903488650755</v>
      </c>
    </row>
    <row r="26" spans="1:9" ht="16.5" x14ac:dyDescent="0.3">
      <c r="A26" s="37"/>
      <c r="B26" s="34" t="s">
        <v>15</v>
      </c>
      <c r="C26" s="15" t="s">
        <v>174</v>
      </c>
      <c r="D26" s="47">
        <v>1899.8</v>
      </c>
      <c r="E26" s="83">
        <v>2200</v>
      </c>
      <c r="F26" s="71">
        <f t="shared" si="0"/>
        <v>-300.20000000000005</v>
      </c>
      <c r="G26" s="46">
        <v>1104.6000000000001</v>
      </c>
      <c r="H26" s="68">
        <f t="shared" si="1"/>
        <v>2049.9</v>
      </c>
      <c r="I26" s="72">
        <f t="shared" si="2"/>
        <v>0.85578489951113512</v>
      </c>
    </row>
    <row r="27" spans="1:9" ht="16.5" x14ac:dyDescent="0.3">
      <c r="A27" s="37"/>
      <c r="B27" s="34" t="s">
        <v>16</v>
      </c>
      <c r="C27" s="15" t="s">
        <v>175</v>
      </c>
      <c r="D27" s="47">
        <v>783.11111111111109</v>
      </c>
      <c r="E27" s="83">
        <v>577.20000000000005</v>
      </c>
      <c r="F27" s="71">
        <f t="shared" si="0"/>
        <v>205.91111111111104</v>
      </c>
      <c r="G27" s="46">
        <v>483.71666666666664</v>
      </c>
      <c r="H27" s="68">
        <f t="shared" si="1"/>
        <v>680.15555555555557</v>
      </c>
      <c r="I27" s="72">
        <f t="shared" si="2"/>
        <v>0.40610320550368106</v>
      </c>
    </row>
    <row r="28" spans="1:9" ht="16.5" x14ac:dyDescent="0.3">
      <c r="A28" s="37"/>
      <c r="B28" s="34" t="s">
        <v>17</v>
      </c>
      <c r="C28" s="15" t="s">
        <v>176</v>
      </c>
      <c r="D28" s="47">
        <v>1514</v>
      </c>
      <c r="E28" s="83">
        <v>1700</v>
      </c>
      <c r="F28" s="71">
        <f t="shared" si="0"/>
        <v>-186</v>
      </c>
      <c r="G28" s="46">
        <v>992.31666666666661</v>
      </c>
      <c r="H28" s="68">
        <f t="shared" si="1"/>
        <v>1607</v>
      </c>
      <c r="I28" s="72">
        <f t="shared" si="2"/>
        <v>0.61944271821831076</v>
      </c>
    </row>
    <row r="29" spans="1:9" ht="16.5" x14ac:dyDescent="0.3">
      <c r="A29" s="37"/>
      <c r="B29" s="34" t="s">
        <v>18</v>
      </c>
      <c r="C29" s="15" t="s">
        <v>177</v>
      </c>
      <c r="D29" s="47">
        <v>3474.9250000000002</v>
      </c>
      <c r="E29" s="83">
        <v>2700</v>
      </c>
      <c r="F29" s="71">
        <f t="shared" si="0"/>
        <v>774.92500000000018</v>
      </c>
      <c r="G29" s="46">
        <v>1354.7916666666665</v>
      </c>
      <c r="H29" s="68">
        <f t="shared" si="1"/>
        <v>3087.4625000000001</v>
      </c>
      <c r="I29" s="72">
        <f t="shared" si="2"/>
        <v>1.2789204982315858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1752.8</v>
      </c>
      <c r="E30" s="94">
        <v>1617.2</v>
      </c>
      <c r="F30" s="74">
        <f t="shared" si="0"/>
        <v>135.59999999999991</v>
      </c>
      <c r="G30" s="49">
        <v>1104.1166666666668</v>
      </c>
      <c r="H30" s="106">
        <f t="shared" si="1"/>
        <v>1685</v>
      </c>
      <c r="I30" s="75">
        <f t="shared" si="2"/>
        <v>0.5261068425740032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4832</v>
      </c>
      <c r="E32" s="83">
        <v>4533.2</v>
      </c>
      <c r="F32" s="67">
        <f>D32-E32</f>
        <v>298.80000000000018</v>
      </c>
      <c r="G32" s="54">
        <v>2134.6317460317459</v>
      </c>
      <c r="H32" s="68">
        <f>AVERAGE(D32:E32)</f>
        <v>4682.6000000000004</v>
      </c>
      <c r="I32" s="78">
        <f t="shared" si="2"/>
        <v>1.1936336366705387</v>
      </c>
    </row>
    <row r="33" spans="1:9" ht="16.5" x14ac:dyDescent="0.3">
      <c r="A33" s="37"/>
      <c r="B33" s="34" t="s">
        <v>27</v>
      </c>
      <c r="C33" s="15" t="s">
        <v>180</v>
      </c>
      <c r="D33" s="47">
        <v>4020.8888888888887</v>
      </c>
      <c r="E33" s="83">
        <v>4000</v>
      </c>
      <c r="F33" s="79">
        <f>D33-E33</f>
        <v>20.888888888888687</v>
      </c>
      <c r="G33" s="46">
        <v>2028.5962962962963</v>
      </c>
      <c r="H33" s="68">
        <f>AVERAGE(D33:E33)</f>
        <v>4010.4444444444443</v>
      </c>
      <c r="I33" s="72">
        <f t="shared" si="2"/>
        <v>0.97695542073427899</v>
      </c>
    </row>
    <row r="34" spans="1:9" ht="16.5" x14ac:dyDescent="0.3">
      <c r="A34" s="37"/>
      <c r="B34" s="39" t="s">
        <v>28</v>
      </c>
      <c r="C34" s="15" t="s">
        <v>181</v>
      </c>
      <c r="D34" s="47">
        <v>4250</v>
      </c>
      <c r="E34" s="83">
        <v>5333.2</v>
      </c>
      <c r="F34" s="71">
        <f>D34-E34</f>
        <v>-1083.1999999999998</v>
      </c>
      <c r="G34" s="46">
        <v>1892.4666666666667</v>
      </c>
      <c r="H34" s="68">
        <f>AVERAGE(D34:E34)</f>
        <v>4791.6000000000004</v>
      </c>
      <c r="I34" s="72">
        <f t="shared" si="2"/>
        <v>1.5319336315919261</v>
      </c>
    </row>
    <row r="35" spans="1:9" ht="16.5" x14ac:dyDescent="0.3">
      <c r="A35" s="37"/>
      <c r="B35" s="34" t="s">
        <v>29</v>
      </c>
      <c r="C35" s="15" t="s">
        <v>182</v>
      </c>
      <c r="D35" s="47">
        <v>6249.5</v>
      </c>
      <c r="E35" s="83">
        <v>4616.6000000000004</v>
      </c>
      <c r="F35" s="79">
        <f>D35-E35</f>
        <v>1632.8999999999996</v>
      </c>
      <c r="G35" s="46">
        <v>1576.3888888888887</v>
      </c>
      <c r="H35" s="68">
        <f>AVERAGE(D35:E35)</f>
        <v>5433.05</v>
      </c>
      <c r="I35" s="72">
        <f t="shared" si="2"/>
        <v>2.4465162995594718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7049.75</v>
      </c>
      <c r="E36" s="83">
        <v>7483.2</v>
      </c>
      <c r="F36" s="71">
        <f>D36-E36</f>
        <v>-433.44999999999982</v>
      </c>
      <c r="G36" s="49">
        <v>1792.4389999999999</v>
      </c>
      <c r="H36" s="68">
        <f>AVERAGE(D36:E36)</f>
        <v>7266.4750000000004</v>
      </c>
      <c r="I36" s="80">
        <f t="shared" si="2"/>
        <v>3.0539594373922907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97436</v>
      </c>
      <c r="E38" s="84">
        <v>86833.2</v>
      </c>
      <c r="F38" s="67">
        <f>D38-E38</f>
        <v>10602.800000000003</v>
      </c>
      <c r="G38" s="46">
        <v>26113.474074074074</v>
      </c>
      <c r="H38" s="67">
        <f>AVERAGE(D38:E38)</f>
        <v>92134.6</v>
      </c>
      <c r="I38" s="78">
        <f t="shared" si="2"/>
        <v>2.5282398557407149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54187.25</v>
      </c>
      <c r="E39" s="85">
        <v>50366.6</v>
      </c>
      <c r="F39" s="74">
        <f>D39-E39</f>
        <v>3820.6500000000015</v>
      </c>
      <c r="G39" s="46">
        <v>15754.288888888888</v>
      </c>
      <c r="H39" s="81">
        <f>AVERAGE(D39:E39)</f>
        <v>52276.925000000003</v>
      </c>
      <c r="I39" s="75">
        <f t="shared" si="2"/>
        <v>2.3182662428432192</v>
      </c>
    </row>
    <row r="40" spans="1:9" ht="15.75" customHeight="1" thickBot="1" x14ac:dyDescent="0.25">
      <c r="A40" s="174"/>
      <c r="B40" s="175"/>
      <c r="C40" s="176"/>
      <c r="D40" s="86">
        <f>SUM(D15:D39)</f>
        <v>209145.01388888888</v>
      </c>
      <c r="E40" s="86">
        <f>SUM(E15:E39)</f>
        <v>192581.902</v>
      </c>
      <c r="F40" s="86">
        <f>SUM(F15:F39)</f>
        <v>16563.111888888896</v>
      </c>
      <c r="G40" s="86">
        <f>SUM(G15:G39)</f>
        <v>67194.319486772481</v>
      </c>
      <c r="H40" s="86">
        <f>AVERAGE(D40:E40)</f>
        <v>200863.45794444444</v>
      </c>
      <c r="I40" s="75">
        <f>(H40-G40)/G40</f>
        <v>1.9892922419429424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3" zoomScaleNormal="100" workbookViewId="0">
      <selection activeCell="C65" sqref="C65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1" t="s">
        <v>201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2" t="s">
        <v>3</v>
      </c>
      <c r="B13" s="168"/>
      <c r="C13" s="170" t="s">
        <v>0</v>
      </c>
      <c r="D13" s="164" t="s">
        <v>23</v>
      </c>
      <c r="E13" s="164" t="s">
        <v>218</v>
      </c>
      <c r="F13" s="181" t="s">
        <v>225</v>
      </c>
      <c r="G13" s="164" t="s">
        <v>197</v>
      </c>
      <c r="H13" s="181" t="s">
        <v>221</v>
      </c>
      <c r="I13" s="164" t="s">
        <v>187</v>
      </c>
    </row>
    <row r="14" spans="1:9" ht="33.75" customHeight="1" thickBot="1" x14ac:dyDescent="0.25">
      <c r="A14" s="163"/>
      <c r="B14" s="169"/>
      <c r="C14" s="171"/>
      <c r="D14" s="184"/>
      <c r="E14" s="165"/>
      <c r="F14" s="182"/>
      <c r="G14" s="183"/>
      <c r="H14" s="182"/>
      <c r="I14" s="183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1118.8</v>
      </c>
      <c r="F16" s="42">
        <v>2439.067</v>
      </c>
      <c r="G16" s="21">
        <f>(F16-E16)/E16</f>
        <v>1.1800741866285307</v>
      </c>
      <c r="H16" s="42">
        <v>2080.5</v>
      </c>
      <c r="I16" s="21">
        <f>(F16-H16)/H16</f>
        <v>0.1723465513097813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1244.5702592592593</v>
      </c>
      <c r="F17" s="46">
        <v>2327.1114444444443</v>
      </c>
      <c r="G17" s="21">
        <f t="shared" ref="G17:G80" si="0">(F17-E17)/E17</f>
        <v>0.86981122771605479</v>
      </c>
      <c r="H17" s="46">
        <v>1944.875</v>
      </c>
      <c r="I17" s="21">
        <f>(F17-H17)/H17</f>
        <v>0.19653522434318105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1137.6776666666665</v>
      </c>
      <c r="F18" s="46">
        <v>1864.6111111111111</v>
      </c>
      <c r="G18" s="21">
        <f t="shared" si="0"/>
        <v>0.63896256887446856</v>
      </c>
      <c r="H18" s="46">
        <v>1559.8888888888889</v>
      </c>
      <c r="I18" s="21">
        <f t="shared" ref="I18:I31" si="1">(F18-H18)/H18</f>
        <v>0.19534867155780322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689.36099999999999</v>
      </c>
      <c r="F19" s="46">
        <v>1436.9</v>
      </c>
      <c r="G19" s="21">
        <f t="shared" si="0"/>
        <v>1.0843940983026312</v>
      </c>
      <c r="H19" s="46">
        <v>997.5</v>
      </c>
      <c r="I19" s="21">
        <f t="shared" si="1"/>
        <v>0.44050125313283217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2187.989</v>
      </c>
      <c r="F20" s="46">
        <v>4537.1000000000004</v>
      </c>
      <c r="G20" s="21">
        <f>(F20-E20)/E20</f>
        <v>1.0736393098868415</v>
      </c>
      <c r="H20" s="46">
        <v>4292.8999999999996</v>
      </c>
      <c r="I20" s="21">
        <f t="shared" si="1"/>
        <v>5.6884623448018999E-2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1348.3333333333333</v>
      </c>
      <c r="F21" s="46">
        <v>3400.6670000000004</v>
      </c>
      <c r="G21" s="21">
        <f t="shared" si="0"/>
        <v>1.5221263288009894</v>
      </c>
      <c r="H21" s="46">
        <v>3022.1888888888889</v>
      </c>
      <c r="I21" s="21">
        <f t="shared" si="1"/>
        <v>0.12523310918870442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1309.761</v>
      </c>
      <c r="F22" s="46">
        <v>2458.5</v>
      </c>
      <c r="G22" s="21">
        <f t="shared" si="0"/>
        <v>0.87706001323905669</v>
      </c>
      <c r="H22" s="46">
        <v>2304.4</v>
      </c>
      <c r="I22" s="21">
        <f t="shared" si="1"/>
        <v>6.6872070821037966E-2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371</v>
      </c>
      <c r="F23" s="46">
        <v>633.20000000000005</v>
      </c>
      <c r="G23" s="21">
        <f t="shared" si="0"/>
        <v>0.70673854447439366</v>
      </c>
      <c r="H23" s="46">
        <v>633</v>
      </c>
      <c r="I23" s="21">
        <f t="shared" si="1"/>
        <v>3.1595576619280487E-4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484.04999999999995</v>
      </c>
      <c r="F24" s="46">
        <v>606.5</v>
      </c>
      <c r="G24" s="21">
        <f t="shared" si="0"/>
        <v>0.2529697345315568</v>
      </c>
      <c r="H24" s="46">
        <v>585.5</v>
      </c>
      <c r="I24" s="21">
        <f t="shared" si="1"/>
        <v>3.5866780529461996E-2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484.13333333333333</v>
      </c>
      <c r="F25" s="46">
        <v>640.18888888888887</v>
      </c>
      <c r="G25" s="21">
        <f t="shared" si="0"/>
        <v>0.32234003488478835</v>
      </c>
      <c r="H25" s="46">
        <v>591.92499999999995</v>
      </c>
      <c r="I25" s="21">
        <f t="shared" si="1"/>
        <v>8.1537169217196295E-2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486.81666666666666</v>
      </c>
      <c r="F26" s="46">
        <v>814.4</v>
      </c>
      <c r="G26" s="21">
        <f t="shared" si="0"/>
        <v>0.67290903488650755</v>
      </c>
      <c r="H26" s="46">
        <v>810.85</v>
      </c>
      <c r="I26" s="21">
        <f t="shared" si="1"/>
        <v>4.3781217241166117E-3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1104.6000000000001</v>
      </c>
      <c r="F27" s="46">
        <v>2049.9</v>
      </c>
      <c r="G27" s="21">
        <f t="shared" si="0"/>
        <v>0.85578489951113512</v>
      </c>
      <c r="H27" s="46">
        <v>2041.5</v>
      </c>
      <c r="I27" s="21">
        <f t="shared" si="1"/>
        <v>4.1146216017634539E-3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483.71666666666664</v>
      </c>
      <c r="F28" s="46">
        <v>680.15555555555557</v>
      </c>
      <c r="G28" s="21">
        <f t="shared" si="0"/>
        <v>0.40610320550368106</v>
      </c>
      <c r="H28" s="46">
        <v>662.01111111111106</v>
      </c>
      <c r="I28" s="21">
        <f t="shared" si="1"/>
        <v>2.7408066329870352E-2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992.31666666666661</v>
      </c>
      <c r="F29" s="46">
        <v>1607</v>
      </c>
      <c r="G29" s="21">
        <f t="shared" si="0"/>
        <v>0.61944271821831076</v>
      </c>
      <c r="H29" s="46">
        <v>1521.0250000000001</v>
      </c>
      <c r="I29" s="21">
        <f t="shared" si="1"/>
        <v>5.6524383228414986E-2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1354.7916666666665</v>
      </c>
      <c r="F30" s="46">
        <v>3087.4625000000001</v>
      </c>
      <c r="G30" s="21">
        <f t="shared" si="0"/>
        <v>1.2789204982315858</v>
      </c>
      <c r="H30" s="46">
        <v>3203.0777777777776</v>
      </c>
      <c r="I30" s="21">
        <f t="shared" si="1"/>
        <v>-3.6095057878359954E-2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1104.1166666666668</v>
      </c>
      <c r="F31" s="49">
        <v>1685</v>
      </c>
      <c r="G31" s="23">
        <f t="shared" si="0"/>
        <v>0.5261068425740032</v>
      </c>
      <c r="H31" s="49">
        <v>1701</v>
      </c>
      <c r="I31" s="23">
        <f t="shared" si="1"/>
        <v>-9.4062316284538507E-3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2134.6317460317459</v>
      </c>
      <c r="F33" s="54">
        <v>4682.6000000000004</v>
      </c>
      <c r="G33" s="21">
        <f t="shared" si="0"/>
        <v>1.1936336366705387</v>
      </c>
      <c r="H33" s="54">
        <v>4089.5857142857139</v>
      </c>
      <c r="I33" s="21">
        <f>(F33-H33)/H33</f>
        <v>0.14500595589493889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2028.5962962962963</v>
      </c>
      <c r="F34" s="46">
        <v>4010.4444444444443</v>
      </c>
      <c r="G34" s="21">
        <f t="shared" si="0"/>
        <v>0.97695542073427899</v>
      </c>
      <c r="H34" s="46">
        <v>3576.333333333333</v>
      </c>
      <c r="I34" s="21">
        <f>(F34-H34)/H34</f>
        <v>0.12138440985491043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1892.4666666666667</v>
      </c>
      <c r="F35" s="46">
        <v>4791.6000000000004</v>
      </c>
      <c r="G35" s="21">
        <f t="shared" si="0"/>
        <v>1.5319336315919261</v>
      </c>
      <c r="H35" s="46">
        <v>4385.3500000000004</v>
      </c>
      <c r="I35" s="21">
        <f>(F35-H35)/H35</f>
        <v>9.2637987845895983E-2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1576.3888888888887</v>
      </c>
      <c r="F36" s="46">
        <v>5433.05</v>
      </c>
      <c r="G36" s="21">
        <f t="shared" si="0"/>
        <v>2.4465162995594718</v>
      </c>
      <c r="H36" s="46">
        <v>5249.75</v>
      </c>
      <c r="I36" s="21">
        <f>(F36-H36)/H36</f>
        <v>3.4915948378494252E-2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1792.4389999999999</v>
      </c>
      <c r="F37" s="49">
        <v>7266.4750000000004</v>
      </c>
      <c r="G37" s="23">
        <f t="shared" si="0"/>
        <v>3.0539594373922907</v>
      </c>
      <c r="H37" s="49">
        <v>7240.3</v>
      </c>
      <c r="I37" s="23">
        <f>(F37-H37)/H37</f>
        <v>3.615181691366405E-3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1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26113.474074074074</v>
      </c>
      <c r="F39" s="46">
        <v>92134.6</v>
      </c>
      <c r="G39" s="21">
        <f t="shared" si="0"/>
        <v>2.5282398557407149</v>
      </c>
      <c r="H39" s="46">
        <v>89259.6</v>
      </c>
      <c r="I39" s="21">
        <f t="shared" ref="I39:I44" si="2">(F39-H39)/H39</f>
        <v>3.2209420611340404E-2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15754.288888888888</v>
      </c>
      <c r="F40" s="46">
        <v>52276.925000000003</v>
      </c>
      <c r="G40" s="21">
        <f t="shared" si="0"/>
        <v>2.3182662428432192</v>
      </c>
      <c r="H40" s="46">
        <v>49781.125</v>
      </c>
      <c r="I40" s="21">
        <f t="shared" si="2"/>
        <v>5.0135468011219167E-2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11224.333333333334</v>
      </c>
      <c r="F41" s="57">
        <v>26898</v>
      </c>
      <c r="G41" s="21">
        <f t="shared" si="0"/>
        <v>1.3964006771003474</v>
      </c>
      <c r="H41" s="57">
        <v>28064.666666666668</v>
      </c>
      <c r="I41" s="21">
        <f t="shared" si="2"/>
        <v>-4.1570658241679971E-2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5432.1222222222232</v>
      </c>
      <c r="F42" s="47">
        <v>7911</v>
      </c>
      <c r="G42" s="21">
        <f t="shared" si="0"/>
        <v>0.45633689309068864</v>
      </c>
      <c r="H42" s="47">
        <v>7222.166666666667</v>
      </c>
      <c r="I42" s="21">
        <f t="shared" si="2"/>
        <v>9.5377656751205728E-2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9976</v>
      </c>
      <c r="F43" s="47">
        <v>16500</v>
      </c>
      <c r="G43" s="21">
        <f t="shared" si="0"/>
        <v>0.65396952686447474</v>
      </c>
      <c r="H43" s="47">
        <v>16500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217</v>
      </c>
      <c r="E44" s="50">
        <v>12682.777777777779</v>
      </c>
      <c r="F44" s="50">
        <v>25025.714285714286</v>
      </c>
      <c r="G44" s="31">
        <f t="shared" si="0"/>
        <v>0.97320450805053704</v>
      </c>
      <c r="H44" s="50">
        <v>23766.666666666668</v>
      </c>
      <c r="I44" s="31">
        <f t="shared" si="2"/>
        <v>5.2975355640152245E-2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9"/>
      <c r="G45" s="41"/>
      <c r="H45" s="12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5998.8888888888896</v>
      </c>
      <c r="F46" s="43">
        <v>17045.5</v>
      </c>
      <c r="G46" s="21">
        <f t="shared" si="0"/>
        <v>1.8414428597888493</v>
      </c>
      <c r="H46" s="43">
        <v>16122</v>
      </c>
      <c r="I46" s="21">
        <f t="shared" ref="I46:I51" si="3">(F46-H46)/H46</f>
        <v>5.7281974941074308E-2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6057.1851851851852</v>
      </c>
      <c r="F47" s="47">
        <v>9079.375</v>
      </c>
      <c r="G47" s="21">
        <f t="shared" si="0"/>
        <v>0.49894294501785452</v>
      </c>
      <c r="H47" s="47">
        <v>9110.625</v>
      </c>
      <c r="I47" s="21">
        <f t="shared" si="3"/>
        <v>-3.4300610550867805E-3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19047.5</v>
      </c>
      <c r="F48" s="47">
        <v>30595.5</v>
      </c>
      <c r="G48" s="21">
        <f t="shared" si="0"/>
        <v>0.60627378921118258</v>
      </c>
      <c r="H48" s="47">
        <v>30595.5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18330.148083333337</v>
      </c>
      <c r="F49" s="47">
        <v>56997.5</v>
      </c>
      <c r="G49" s="21">
        <f t="shared" si="0"/>
        <v>2.1094947919065041</v>
      </c>
      <c r="H49" s="47">
        <v>56997.5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2244.8888888888891</v>
      </c>
      <c r="F50" s="47">
        <v>5655.6</v>
      </c>
      <c r="G50" s="21">
        <f t="shared" si="0"/>
        <v>1.519322906355177</v>
      </c>
      <c r="H50" s="47">
        <v>5075.6000000000004</v>
      </c>
      <c r="I50" s="21">
        <f t="shared" si="3"/>
        <v>0.11427220427141618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27868.296296296296</v>
      </c>
      <c r="F51" s="50">
        <v>55317.166666666664</v>
      </c>
      <c r="G51" s="31">
        <f t="shared" si="0"/>
        <v>0.9849497105432431</v>
      </c>
      <c r="H51" s="50">
        <v>53699.714285714283</v>
      </c>
      <c r="I51" s="31">
        <f t="shared" si="3"/>
        <v>3.0120316326946863E-2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7" t="s">
        <v>38</v>
      </c>
      <c r="C53" s="19" t="s">
        <v>115</v>
      </c>
      <c r="D53" s="20" t="s">
        <v>114</v>
      </c>
      <c r="E53" s="43">
        <v>3750</v>
      </c>
      <c r="F53" s="66">
        <v>6307.5</v>
      </c>
      <c r="G53" s="22">
        <f t="shared" si="0"/>
        <v>0.68200000000000005</v>
      </c>
      <c r="H53" s="66">
        <v>6307.5</v>
      </c>
      <c r="I53" s="22">
        <f t="shared" ref="I53:I61" si="4">(F53-H53)/H53</f>
        <v>0</v>
      </c>
    </row>
    <row r="54" spans="1:9" ht="16.5" x14ac:dyDescent="0.3">
      <c r="A54" s="37"/>
      <c r="B54" s="98" t="s">
        <v>39</v>
      </c>
      <c r="C54" s="15" t="s">
        <v>116</v>
      </c>
      <c r="D54" s="11" t="s">
        <v>114</v>
      </c>
      <c r="E54" s="47">
        <v>3419.75</v>
      </c>
      <c r="F54" s="70">
        <v>16579</v>
      </c>
      <c r="G54" s="21">
        <f t="shared" si="0"/>
        <v>3.8480152057898969</v>
      </c>
      <c r="H54" s="70">
        <v>13721.857142857143</v>
      </c>
      <c r="I54" s="21">
        <f t="shared" si="4"/>
        <v>0.20821837943635282</v>
      </c>
    </row>
    <row r="55" spans="1:9" ht="16.5" x14ac:dyDescent="0.3">
      <c r="A55" s="37"/>
      <c r="B55" s="98" t="s">
        <v>40</v>
      </c>
      <c r="C55" s="15" t="s">
        <v>117</v>
      </c>
      <c r="D55" s="11" t="s">
        <v>114</v>
      </c>
      <c r="E55" s="47">
        <v>2977</v>
      </c>
      <c r="F55" s="70">
        <v>9503.75</v>
      </c>
      <c r="G55" s="21">
        <f t="shared" si="0"/>
        <v>2.1923916694659051</v>
      </c>
      <c r="H55" s="70">
        <v>8954</v>
      </c>
      <c r="I55" s="21">
        <f t="shared" si="4"/>
        <v>6.1397140942595491E-2</v>
      </c>
    </row>
    <row r="56" spans="1:9" ht="16.5" x14ac:dyDescent="0.3">
      <c r="A56" s="37"/>
      <c r="B56" s="98" t="s">
        <v>41</v>
      </c>
      <c r="C56" s="15" t="s">
        <v>118</v>
      </c>
      <c r="D56" s="11" t="s">
        <v>114</v>
      </c>
      <c r="E56" s="47">
        <v>4750</v>
      </c>
      <c r="F56" s="70">
        <v>5258.333333333333</v>
      </c>
      <c r="G56" s="21">
        <f t="shared" si="0"/>
        <v>0.10701754385964905</v>
      </c>
      <c r="H56" s="70">
        <v>5258.333333333333</v>
      </c>
      <c r="I56" s="21">
        <f t="shared" si="4"/>
        <v>0</v>
      </c>
    </row>
    <row r="57" spans="1:9" ht="16.5" x14ac:dyDescent="0.3">
      <c r="A57" s="37"/>
      <c r="B57" s="98" t="s">
        <v>42</v>
      </c>
      <c r="C57" s="15" t="s">
        <v>198</v>
      </c>
      <c r="D57" s="11" t="s">
        <v>114</v>
      </c>
      <c r="E57" s="47">
        <v>2009.2222222222224</v>
      </c>
      <c r="F57" s="104">
        <v>4420.833333333333</v>
      </c>
      <c r="G57" s="21">
        <f t="shared" si="0"/>
        <v>1.2002709727368241</v>
      </c>
      <c r="H57" s="104">
        <v>4420.833333333333</v>
      </c>
      <c r="I57" s="21">
        <f t="shared" si="4"/>
        <v>0</v>
      </c>
    </row>
    <row r="58" spans="1:9" ht="16.5" customHeight="1" thickBot="1" x14ac:dyDescent="0.35">
      <c r="A58" s="38"/>
      <c r="B58" s="99" t="s">
        <v>43</v>
      </c>
      <c r="C58" s="16" t="s">
        <v>119</v>
      </c>
      <c r="D58" s="12" t="s">
        <v>114</v>
      </c>
      <c r="E58" s="50">
        <v>4540.0370370370374</v>
      </c>
      <c r="F58" s="50">
        <v>14594.666666666666</v>
      </c>
      <c r="G58" s="29">
        <f t="shared" si="0"/>
        <v>2.2146580628319228</v>
      </c>
      <c r="H58" s="50">
        <v>14594.666666666666</v>
      </c>
      <c r="I58" s="29">
        <f t="shared" si="4"/>
        <v>0</v>
      </c>
    </row>
    <row r="59" spans="1:9" ht="16.5" x14ac:dyDescent="0.3">
      <c r="A59" s="37"/>
      <c r="B59" s="100" t="s">
        <v>54</v>
      </c>
      <c r="C59" s="14" t="s">
        <v>121</v>
      </c>
      <c r="D59" s="11" t="s">
        <v>120</v>
      </c>
      <c r="E59" s="43">
        <v>4576.25</v>
      </c>
      <c r="F59" s="68">
        <v>14324.166666666666</v>
      </c>
      <c r="G59" s="21">
        <f t="shared" si="0"/>
        <v>2.130110170263134</v>
      </c>
      <c r="H59" s="68">
        <v>12955.625</v>
      </c>
      <c r="I59" s="21">
        <f t="shared" si="4"/>
        <v>0.10563301011465415</v>
      </c>
    </row>
    <row r="60" spans="1:9" ht="16.5" x14ac:dyDescent="0.3">
      <c r="A60" s="37"/>
      <c r="B60" s="98" t="s">
        <v>55</v>
      </c>
      <c r="C60" s="15" t="s">
        <v>122</v>
      </c>
      <c r="D60" s="13" t="s">
        <v>120</v>
      </c>
      <c r="E60" s="47">
        <v>4822.5</v>
      </c>
      <c r="F60" s="70">
        <v>15999</v>
      </c>
      <c r="G60" s="21">
        <f t="shared" si="0"/>
        <v>2.3175738724727837</v>
      </c>
      <c r="H60" s="70">
        <v>15974.375</v>
      </c>
      <c r="I60" s="21">
        <f t="shared" si="4"/>
        <v>1.5415313588168552E-3</v>
      </c>
    </row>
    <row r="61" spans="1:9" ht="16.5" customHeight="1" thickBot="1" x14ac:dyDescent="0.35">
      <c r="A61" s="38"/>
      <c r="B61" s="99" t="s">
        <v>56</v>
      </c>
      <c r="C61" s="16" t="s">
        <v>123</v>
      </c>
      <c r="D61" s="12" t="s">
        <v>120</v>
      </c>
      <c r="E61" s="50">
        <v>21250.059523809523</v>
      </c>
      <c r="F61" s="73">
        <v>53080</v>
      </c>
      <c r="G61" s="29">
        <f t="shared" si="0"/>
        <v>1.4978753560914395</v>
      </c>
      <c r="H61" s="73">
        <v>55196.666666666664</v>
      </c>
      <c r="I61" s="29">
        <f t="shared" si="4"/>
        <v>-3.8347726311975319E-2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6412.8703703703695</v>
      </c>
      <c r="F63" s="54">
        <v>20440.375</v>
      </c>
      <c r="G63" s="21">
        <f t="shared" si="0"/>
        <v>2.1873987496209883</v>
      </c>
      <c r="H63" s="54">
        <v>20221.625</v>
      </c>
      <c r="I63" s="21">
        <f t="shared" ref="I63:I74" si="5">(F63-H63)/H63</f>
        <v>1.0817627168934247E-2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46437.119047619053</v>
      </c>
      <c r="F64" s="46">
        <v>95599.71428571429</v>
      </c>
      <c r="G64" s="21">
        <f t="shared" si="0"/>
        <v>1.0586917587992772</v>
      </c>
      <c r="H64" s="46">
        <v>96399</v>
      </c>
      <c r="I64" s="21">
        <f t="shared" si="5"/>
        <v>-8.2914315945778489E-3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10586.571428571429</v>
      </c>
      <c r="F65" s="46">
        <v>41160.5</v>
      </c>
      <c r="G65" s="21">
        <f t="shared" si="0"/>
        <v>2.8879915256524438</v>
      </c>
      <c r="H65" s="46">
        <v>41160.5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7201.2222222222226</v>
      </c>
      <c r="F66" s="46">
        <v>18406.428571428572</v>
      </c>
      <c r="G66" s="21">
        <f t="shared" si="0"/>
        <v>1.5560145213444807</v>
      </c>
      <c r="H66" s="46">
        <v>18977.857142857141</v>
      </c>
      <c r="I66" s="21">
        <f t="shared" si="5"/>
        <v>-3.0110278896458145E-2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3724.5833333333335</v>
      </c>
      <c r="F67" s="46">
        <v>13511.666666666666</v>
      </c>
      <c r="G67" s="21">
        <f t="shared" si="0"/>
        <v>2.6276988477458323</v>
      </c>
      <c r="H67" s="46">
        <v>12582.5</v>
      </c>
      <c r="I67" s="21">
        <f t="shared" si="5"/>
        <v>7.3845950062918025E-2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3051.6666666666665</v>
      </c>
      <c r="F68" s="58">
        <v>13189</v>
      </c>
      <c r="G68" s="31">
        <f t="shared" si="0"/>
        <v>3.3219006007646099</v>
      </c>
      <c r="H68" s="58">
        <v>13189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3856.2592592592591</v>
      </c>
      <c r="F70" s="43">
        <v>12665.714285714286</v>
      </c>
      <c r="G70" s="21">
        <f t="shared" si="0"/>
        <v>2.2844561099730667</v>
      </c>
      <c r="H70" s="43">
        <v>12665.714285714286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2796.625</v>
      </c>
      <c r="F71" s="47">
        <v>7657.8571428571431</v>
      </c>
      <c r="G71" s="21">
        <f t="shared" si="0"/>
        <v>1.7382495482437377</v>
      </c>
      <c r="H71" s="47">
        <v>7650.7142857142853</v>
      </c>
      <c r="I71" s="21">
        <f t="shared" si="5"/>
        <v>9.3361964335738116E-4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1318.8888888888887</v>
      </c>
      <c r="F72" s="47">
        <v>2230.75</v>
      </c>
      <c r="G72" s="21">
        <f t="shared" si="0"/>
        <v>0.69138584667228331</v>
      </c>
      <c r="H72" s="47">
        <v>2094.6</v>
      </c>
      <c r="I72" s="21">
        <f t="shared" si="5"/>
        <v>6.5000477418122843E-2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2264.6428571428573</v>
      </c>
      <c r="F73" s="47">
        <v>8031.666666666667</v>
      </c>
      <c r="G73" s="21">
        <f t="shared" si="0"/>
        <v>2.5465489144719546</v>
      </c>
      <c r="H73" s="47">
        <v>8031.666666666667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1613.6666666666667</v>
      </c>
      <c r="F74" s="50">
        <v>7095</v>
      </c>
      <c r="G74" s="21">
        <f t="shared" si="0"/>
        <v>3.396818839082834</v>
      </c>
      <c r="H74" s="50">
        <v>7626</v>
      </c>
      <c r="I74" s="21">
        <f t="shared" si="5"/>
        <v>-6.9630212431156566E-2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1458.3333333333333</v>
      </c>
      <c r="F76" s="43">
        <v>4560</v>
      </c>
      <c r="G76" s="22">
        <f t="shared" si="0"/>
        <v>2.1268571428571432</v>
      </c>
      <c r="H76" s="43">
        <v>4560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1192.5925925925928</v>
      </c>
      <c r="F77" s="32">
        <v>3692.5</v>
      </c>
      <c r="G77" s="21">
        <f t="shared" si="0"/>
        <v>2.096195652173912</v>
      </c>
      <c r="H77" s="32">
        <v>3415</v>
      </c>
      <c r="I77" s="21">
        <f t="shared" si="6"/>
        <v>8.1259150805270866E-2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933.28571428571433</v>
      </c>
      <c r="F78" s="47">
        <v>1777.5</v>
      </c>
      <c r="G78" s="21">
        <f t="shared" si="0"/>
        <v>0.90456145721720482</v>
      </c>
      <c r="H78" s="47">
        <v>1777.5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1514.2222222222219</v>
      </c>
      <c r="F79" s="47">
        <v>5404.4444444444443</v>
      </c>
      <c r="G79" s="21">
        <f t="shared" si="0"/>
        <v>2.5691223950689763</v>
      </c>
      <c r="H79" s="47">
        <v>5404.4444444444443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1917.3</v>
      </c>
      <c r="F80" s="61">
        <v>5736.625</v>
      </c>
      <c r="G80" s="21">
        <f t="shared" si="0"/>
        <v>1.9920330673342721</v>
      </c>
      <c r="H80" s="61">
        <v>5654.2222222222226</v>
      </c>
      <c r="I80" s="21">
        <f t="shared" si="6"/>
        <v>1.4573671592516827E-2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8899.3333333333339</v>
      </c>
      <c r="F81" s="61">
        <v>12333.333333333334</v>
      </c>
      <c r="G81" s="21">
        <f>(F81-E81)/E81</f>
        <v>0.38587160086897893</v>
      </c>
      <c r="H81" s="61">
        <v>12999.333333333334</v>
      </c>
      <c r="I81" s="21">
        <f t="shared" si="6"/>
        <v>-5.1233396584440226E-2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3909.3000000000006</v>
      </c>
      <c r="F82" s="50">
        <v>9902.7777777777774</v>
      </c>
      <c r="G82" s="23">
        <f>(F82-E82)/E82</f>
        <v>1.5331332406767901</v>
      </c>
      <c r="H82" s="50">
        <v>9902.7777777777774</v>
      </c>
      <c r="I82" s="23">
        <f t="shared" si="6"/>
        <v>0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10" zoomScaleNormal="100" workbookViewId="0">
      <selection activeCell="F81" sqref="F8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1" t="s">
        <v>201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2" t="s">
        <v>3</v>
      </c>
      <c r="B13" s="168"/>
      <c r="C13" s="187" t="s">
        <v>0</v>
      </c>
      <c r="D13" s="189" t="s">
        <v>23</v>
      </c>
      <c r="E13" s="164" t="s">
        <v>218</v>
      </c>
      <c r="F13" s="181" t="s">
        <v>225</v>
      </c>
      <c r="G13" s="164" t="s">
        <v>197</v>
      </c>
      <c r="H13" s="181" t="s">
        <v>221</v>
      </c>
      <c r="I13" s="164" t="s">
        <v>187</v>
      </c>
    </row>
    <row r="14" spans="1:9" ht="38.25" customHeight="1" thickBot="1" x14ac:dyDescent="0.25">
      <c r="A14" s="163"/>
      <c r="B14" s="169"/>
      <c r="C14" s="188"/>
      <c r="D14" s="190"/>
      <c r="E14" s="165"/>
      <c r="F14" s="182"/>
      <c r="G14" s="183"/>
      <c r="H14" s="182"/>
      <c r="I14" s="183"/>
    </row>
    <row r="15" spans="1:9" ht="17.25" customHeight="1" thickBot="1" x14ac:dyDescent="0.3">
      <c r="A15" s="33" t="s">
        <v>24</v>
      </c>
      <c r="B15" s="27" t="s">
        <v>22</v>
      </c>
      <c r="C15" s="132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18</v>
      </c>
      <c r="C16" s="14" t="s">
        <v>98</v>
      </c>
      <c r="D16" s="11" t="s">
        <v>83</v>
      </c>
      <c r="E16" s="42">
        <v>1354.7916666666665</v>
      </c>
      <c r="F16" s="42">
        <v>3087.4625000000001</v>
      </c>
      <c r="G16" s="21">
        <f>(F16-E16)/E16</f>
        <v>1.2789204982315858</v>
      </c>
      <c r="H16" s="42">
        <v>3203.0777777777776</v>
      </c>
      <c r="I16" s="21">
        <f>(F16-H16)/H16</f>
        <v>-3.6095057878359954E-2</v>
      </c>
    </row>
    <row r="17" spans="1:9" ht="16.5" x14ac:dyDescent="0.3">
      <c r="A17" s="37"/>
      <c r="B17" s="34" t="s">
        <v>19</v>
      </c>
      <c r="C17" s="15" t="s">
        <v>99</v>
      </c>
      <c r="D17" s="11" t="s">
        <v>161</v>
      </c>
      <c r="E17" s="46">
        <v>1104.1166666666668</v>
      </c>
      <c r="F17" s="46">
        <v>1685</v>
      </c>
      <c r="G17" s="21">
        <f>(F17-E17)/E17</f>
        <v>0.5261068425740032</v>
      </c>
      <c r="H17" s="46">
        <v>1701</v>
      </c>
      <c r="I17" s="21">
        <f>(F17-H17)/H17</f>
        <v>-9.4062316284538507E-3</v>
      </c>
    </row>
    <row r="18" spans="1:9" ht="16.5" x14ac:dyDescent="0.3">
      <c r="A18" s="37"/>
      <c r="B18" s="34" t="s">
        <v>11</v>
      </c>
      <c r="C18" s="15" t="s">
        <v>91</v>
      </c>
      <c r="D18" s="11" t="s">
        <v>81</v>
      </c>
      <c r="E18" s="46">
        <v>371</v>
      </c>
      <c r="F18" s="46">
        <v>633.20000000000005</v>
      </c>
      <c r="G18" s="21">
        <f>(F18-E18)/E18</f>
        <v>0.70673854447439366</v>
      </c>
      <c r="H18" s="46">
        <v>633</v>
      </c>
      <c r="I18" s="21">
        <f>(F18-H18)/H18</f>
        <v>3.1595576619280487E-4</v>
      </c>
    </row>
    <row r="19" spans="1:9" ht="16.5" x14ac:dyDescent="0.3">
      <c r="A19" s="37"/>
      <c r="B19" s="34" t="s">
        <v>15</v>
      </c>
      <c r="C19" s="15" t="s">
        <v>95</v>
      </c>
      <c r="D19" s="11" t="s">
        <v>82</v>
      </c>
      <c r="E19" s="46">
        <v>1104.6000000000001</v>
      </c>
      <c r="F19" s="46">
        <v>2049.9</v>
      </c>
      <c r="G19" s="21">
        <f>(F19-E19)/E19</f>
        <v>0.85578489951113512</v>
      </c>
      <c r="H19" s="46">
        <v>2041.5</v>
      </c>
      <c r="I19" s="21">
        <f>(F19-H19)/H19</f>
        <v>4.1146216017634539E-3</v>
      </c>
    </row>
    <row r="20" spans="1:9" ht="16.5" x14ac:dyDescent="0.3">
      <c r="A20" s="37"/>
      <c r="B20" s="34" t="s">
        <v>14</v>
      </c>
      <c r="C20" s="15" t="s">
        <v>94</v>
      </c>
      <c r="D20" s="11" t="s">
        <v>81</v>
      </c>
      <c r="E20" s="46">
        <v>486.81666666666666</v>
      </c>
      <c r="F20" s="46">
        <v>814.4</v>
      </c>
      <c r="G20" s="21">
        <f>(F20-E20)/E20</f>
        <v>0.67290903488650755</v>
      </c>
      <c r="H20" s="46">
        <v>810.85</v>
      </c>
      <c r="I20" s="21">
        <f>(F20-H20)/H20</f>
        <v>4.3781217241166117E-3</v>
      </c>
    </row>
    <row r="21" spans="1:9" ht="16.5" x14ac:dyDescent="0.3">
      <c r="A21" s="37"/>
      <c r="B21" s="34" t="s">
        <v>16</v>
      </c>
      <c r="C21" s="15" t="s">
        <v>96</v>
      </c>
      <c r="D21" s="11" t="s">
        <v>81</v>
      </c>
      <c r="E21" s="46">
        <v>483.71666666666664</v>
      </c>
      <c r="F21" s="46">
        <v>680.15555555555557</v>
      </c>
      <c r="G21" s="21">
        <f>(F21-E21)/E21</f>
        <v>0.40610320550368106</v>
      </c>
      <c r="H21" s="46">
        <v>662.01111111111106</v>
      </c>
      <c r="I21" s="21">
        <f>(F21-H21)/H21</f>
        <v>2.7408066329870352E-2</v>
      </c>
    </row>
    <row r="22" spans="1:9" ht="16.5" x14ac:dyDescent="0.3">
      <c r="A22" s="37"/>
      <c r="B22" s="34" t="s">
        <v>12</v>
      </c>
      <c r="C22" s="15" t="s">
        <v>92</v>
      </c>
      <c r="D22" s="11" t="s">
        <v>81</v>
      </c>
      <c r="E22" s="46">
        <v>484.04999999999995</v>
      </c>
      <c r="F22" s="46">
        <v>606.5</v>
      </c>
      <c r="G22" s="21">
        <f>(F22-E22)/E22</f>
        <v>0.2529697345315568</v>
      </c>
      <c r="H22" s="46">
        <v>585.5</v>
      </c>
      <c r="I22" s="21">
        <f>(F22-H22)/H22</f>
        <v>3.5866780529461996E-2</v>
      </c>
    </row>
    <row r="23" spans="1:9" ht="16.5" x14ac:dyDescent="0.3">
      <c r="A23" s="37"/>
      <c r="B23" s="34" t="s">
        <v>17</v>
      </c>
      <c r="C23" s="15" t="s">
        <v>97</v>
      </c>
      <c r="D23" s="13" t="s">
        <v>161</v>
      </c>
      <c r="E23" s="46">
        <v>992.31666666666661</v>
      </c>
      <c r="F23" s="46">
        <v>1607</v>
      </c>
      <c r="G23" s="21">
        <f>(F23-E23)/E23</f>
        <v>0.61944271821831076</v>
      </c>
      <c r="H23" s="46">
        <v>1521.0250000000001</v>
      </c>
      <c r="I23" s="21">
        <f>(F23-H23)/H23</f>
        <v>5.6524383228414986E-2</v>
      </c>
    </row>
    <row r="24" spans="1:9" ht="16.5" x14ac:dyDescent="0.3">
      <c r="A24" s="37"/>
      <c r="B24" s="34" t="s">
        <v>8</v>
      </c>
      <c r="C24" s="15" t="s">
        <v>89</v>
      </c>
      <c r="D24" s="13" t="s">
        <v>161</v>
      </c>
      <c r="E24" s="46">
        <v>2187.989</v>
      </c>
      <c r="F24" s="46">
        <v>4537.1000000000004</v>
      </c>
      <c r="G24" s="21">
        <f>(F24-E24)/E24</f>
        <v>1.0736393098868415</v>
      </c>
      <c r="H24" s="46">
        <v>4292.8999999999996</v>
      </c>
      <c r="I24" s="21">
        <f>(F24-H24)/H24</f>
        <v>5.6884623448018999E-2</v>
      </c>
    </row>
    <row r="25" spans="1:9" ht="16.5" x14ac:dyDescent="0.3">
      <c r="A25" s="37"/>
      <c r="B25" s="34" t="s">
        <v>10</v>
      </c>
      <c r="C25" s="15" t="s">
        <v>90</v>
      </c>
      <c r="D25" s="13" t="s">
        <v>161</v>
      </c>
      <c r="E25" s="46">
        <v>1309.761</v>
      </c>
      <c r="F25" s="46">
        <v>2458.5</v>
      </c>
      <c r="G25" s="21">
        <f>(F25-E25)/E25</f>
        <v>0.87706001323905669</v>
      </c>
      <c r="H25" s="46">
        <v>2304.4</v>
      </c>
      <c r="I25" s="21">
        <f>(F25-H25)/H25</f>
        <v>6.6872070821037966E-2</v>
      </c>
    </row>
    <row r="26" spans="1:9" ht="16.5" x14ac:dyDescent="0.3">
      <c r="A26" s="37"/>
      <c r="B26" s="34" t="s">
        <v>13</v>
      </c>
      <c r="C26" s="15" t="s">
        <v>93</v>
      </c>
      <c r="D26" s="13" t="s">
        <v>81</v>
      </c>
      <c r="E26" s="46">
        <v>484.13333333333333</v>
      </c>
      <c r="F26" s="46">
        <v>640.18888888888887</v>
      </c>
      <c r="G26" s="21">
        <f>(F26-E26)/E26</f>
        <v>0.32234003488478835</v>
      </c>
      <c r="H26" s="46">
        <v>591.92499999999995</v>
      </c>
      <c r="I26" s="21">
        <f>(F26-H26)/H26</f>
        <v>8.1537169217196295E-2</v>
      </c>
    </row>
    <row r="27" spans="1:9" ht="16.5" x14ac:dyDescent="0.3">
      <c r="A27" s="37"/>
      <c r="B27" s="34" t="s">
        <v>9</v>
      </c>
      <c r="C27" s="15" t="s">
        <v>88</v>
      </c>
      <c r="D27" s="13" t="s">
        <v>161</v>
      </c>
      <c r="E27" s="46">
        <v>1348.3333333333333</v>
      </c>
      <c r="F27" s="46">
        <v>3400.6670000000004</v>
      </c>
      <c r="G27" s="21">
        <f>(F27-E27)/E27</f>
        <v>1.5221263288009894</v>
      </c>
      <c r="H27" s="46">
        <v>3022.1888888888889</v>
      </c>
      <c r="I27" s="21">
        <f>(F27-H27)/H27</f>
        <v>0.12523310918870442</v>
      </c>
    </row>
    <row r="28" spans="1:9" ht="16.5" x14ac:dyDescent="0.3">
      <c r="A28" s="37"/>
      <c r="B28" s="34" t="s">
        <v>4</v>
      </c>
      <c r="C28" s="15" t="s">
        <v>84</v>
      </c>
      <c r="D28" s="13" t="s">
        <v>161</v>
      </c>
      <c r="E28" s="46">
        <v>1118.8</v>
      </c>
      <c r="F28" s="46">
        <v>2439.067</v>
      </c>
      <c r="G28" s="21">
        <f>(F28-E28)/E28</f>
        <v>1.1800741866285307</v>
      </c>
      <c r="H28" s="46">
        <v>2080.5</v>
      </c>
      <c r="I28" s="21">
        <f>(F28-H28)/H28</f>
        <v>0.1723465513097813</v>
      </c>
    </row>
    <row r="29" spans="1:9" ht="17.25" thickBot="1" x14ac:dyDescent="0.35">
      <c r="A29" s="38"/>
      <c r="B29" s="34" t="s">
        <v>6</v>
      </c>
      <c r="C29" s="15" t="s">
        <v>86</v>
      </c>
      <c r="D29" s="13" t="s">
        <v>161</v>
      </c>
      <c r="E29" s="46">
        <v>1137.6776666666665</v>
      </c>
      <c r="F29" s="46">
        <v>1864.6111111111111</v>
      </c>
      <c r="G29" s="21">
        <f>(F29-E29)/E29</f>
        <v>0.63896256887446856</v>
      </c>
      <c r="H29" s="46">
        <v>1559.8888888888889</v>
      </c>
      <c r="I29" s="21">
        <f>(F29-H29)/H29</f>
        <v>0.19534867155780322</v>
      </c>
    </row>
    <row r="30" spans="1:9" ht="16.5" x14ac:dyDescent="0.3">
      <c r="A30" s="37"/>
      <c r="B30" s="34" t="s">
        <v>5</v>
      </c>
      <c r="C30" s="15" t="s">
        <v>85</v>
      </c>
      <c r="D30" s="13" t="s">
        <v>161</v>
      </c>
      <c r="E30" s="46">
        <v>1244.5702592592593</v>
      </c>
      <c r="F30" s="46">
        <v>2327.1114444444443</v>
      </c>
      <c r="G30" s="21">
        <f>(F30-E30)/E30</f>
        <v>0.86981122771605479</v>
      </c>
      <c r="H30" s="46">
        <v>1944.875</v>
      </c>
      <c r="I30" s="21">
        <f>(F30-H30)/H30</f>
        <v>0.19653522434318105</v>
      </c>
    </row>
    <row r="31" spans="1:9" ht="17.25" thickBot="1" x14ac:dyDescent="0.35">
      <c r="A31" s="38"/>
      <c r="B31" s="36" t="s">
        <v>7</v>
      </c>
      <c r="C31" s="16" t="s">
        <v>87</v>
      </c>
      <c r="D31" s="12" t="s">
        <v>161</v>
      </c>
      <c r="E31" s="49">
        <v>689.36099999999999</v>
      </c>
      <c r="F31" s="49">
        <v>1436.9</v>
      </c>
      <c r="G31" s="23">
        <f>(F31-E31)/E31</f>
        <v>1.0843940983026312</v>
      </c>
      <c r="H31" s="49">
        <v>997.5</v>
      </c>
      <c r="I31" s="23">
        <f>(F31-H31)/H31</f>
        <v>0.44050125313283217</v>
      </c>
    </row>
    <row r="32" spans="1:9" ht="15.75" customHeight="1" thickBot="1" x14ac:dyDescent="0.25">
      <c r="A32" s="174" t="s">
        <v>188</v>
      </c>
      <c r="B32" s="175"/>
      <c r="C32" s="175"/>
      <c r="D32" s="176"/>
      <c r="E32" s="105">
        <f>SUM(E16:E31)</f>
        <v>15902.033925925925</v>
      </c>
      <c r="F32" s="106">
        <f>SUM(F16:F31)</f>
        <v>30267.763499999997</v>
      </c>
      <c r="G32" s="107">
        <f t="shared" ref="G32" si="0">(F32-E32)/E32</f>
        <v>0.90338944319901526</v>
      </c>
      <c r="H32" s="106">
        <f>SUM(H16:H31)</f>
        <v>27952.141666666666</v>
      </c>
      <c r="I32" s="110">
        <f t="shared" ref="I32" si="1">(F32-H32)/H32</f>
        <v>8.2842376120851713E-2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1792.4389999999999</v>
      </c>
      <c r="F34" s="54">
        <v>7266.4750000000004</v>
      </c>
      <c r="G34" s="21">
        <f>(F34-E34)/E34</f>
        <v>3.0539594373922907</v>
      </c>
      <c r="H34" s="54">
        <v>7240.3</v>
      </c>
      <c r="I34" s="21">
        <f>(F34-H34)/H34</f>
        <v>3.615181691366405E-3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1576.3888888888887</v>
      </c>
      <c r="F35" s="46">
        <v>5433.05</v>
      </c>
      <c r="G35" s="21">
        <f>(F35-E35)/E35</f>
        <v>2.4465162995594718</v>
      </c>
      <c r="H35" s="46">
        <v>5249.75</v>
      </c>
      <c r="I35" s="21">
        <f>(F35-H35)/H35</f>
        <v>3.4915948378494252E-2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1892.4666666666667</v>
      </c>
      <c r="F36" s="46">
        <v>4791.6000000000004</v>
      </c>
      <c r="G36" s="21">
        <f>(F36-E36)/E36</f>
        <v>1.5319336315919261</v>
      </c>
      <c r="H36" s="46">
        <v>4385.3500000000004</v>
      </c>
      <c r="I36" s="21">
        <f>(F36-H36)/H36</f>
        <v>9.2637987845895983E-2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2028.5962962962963</v>
      </c>
      <c r="F37" s="46">
        <v>4010.4444444444443</v>
      </c>
      <c r="G37" s="21">
        <f>(F37-E37)/E37</f>
        <v>0.97695542073427899</v>
      </c>
      <c r="H37" s="46">
        <v>3576.333333333333</v>
      </c>
      <c r="I37" s="21">
        <f>(F37-H37)/H37</f>
        <v>0.12138440985491043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2134.6317460317459</v>
      </c>
      <c r="F38" s="49">
        <v>4682.6000000000004</v>
      </c>
      <c r="G38" s="23">
        <f>(F38-E38)/E38</f>
        <v>1.1936336366705387</v>
      </c>
      <c r="H38" s="49">
        <v>4089.5857142857139</v>
      </c>
      <c r="I38" s="23">
        <f>(F38-H38)/H38</f>
        <v>0.14500595589493889</v>
      </c>
    </row>
    <row r="39" spans="1:9" ht="15.75" customHeight="1" thickBot="1" x14ac:dyDescent="0.25">
      <c r="A39" s="174" t="s">
        <v>189</v>
      </c>
      <c r="B39" s="175"/>
      <c r="C39" s="175"/>
      <c r="D39" s="176"/>
      <c r="E39" s="86">
        <f>SUM(E34:E38)</f>
        <v>9424.522597883597</v>
      </c>
      <c r="F39" s="108">
        <f>SUM(F34:F38)</f>
        <v>26184.169444444444</v>
      </c>
      <c r="G39" s="109">
        <f t="shared" ref="G39" si="2">(F39-E39)/E39</f>
        <v>1.7783019428829692</v>
      </c>
      <c r="H39" s="108">
        <f>SUM(H34:H38)</f>
        <v>24541.319047619047</v>
      </c>
      <c r="I39" s="110">
        <f t="shared" ref="I39" si="3">(F39-H39)/H39</f>
        <v>6.6942220735473609E-2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11224.333333333334</v>
      </c>
      <c r="F41" s="46">
        <v>26898</v>
      </c>
      <c r="G41" s="21">
        <f>(F41-E41)/E41</f>
        <v>1.3964006771003474</v>
      </c>
      <c r="H41" s="46">
        <v>28064.666666666668</v>
      </c>
      <c r="I41" s="21">
        <f>(F41-H41)/H41</f>
        <v>-4.1570658241679971E-2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9976</v>
      </c>
      <c r="F42" s="46">
        <v>16500</v>
      </c>
      <c r="G42" s="21">
        <f>(F42-E42)/E42</f>
        <v>0.65396952686447474</v>
      </c>
      <c r="H42" s="46">
        <v>16500</v>
      </c>
      <c r="I42" s="21">
        <f>(F42-H42)/H42</f>
        <v>0</v>
      </c>
    </row>
    <row r="43" spans="1:9" ht="16.5" x14ac:dyDescent="0.3">
      <c r="A43" s="37"/>
      <c r="B43" s="39" t="s">
        <v>31</v>
      </c>
      <c r="C43" s="15" t="s">
        <v>105</v>
      </c>
      <c r="D43" s="11" t="s">
        <v>161</v>
      </c>
      <c r="E43" s="57">
        <v>26113.474074074074</v>
      </c>
      <c r="F43" s="57">
        <v>92134.6</v>
      </c>
      <c r="G43" s="21">
        <f>(F43-E43)/E43</f>
        <v>2.5282398557407149</v>
      </c>
      <c r="H43" s="57">
        <v>89259.6</v>
      </c>
      <c r="I43" s="21">
        <f>(F43-H43)/H43</f>
        <v>3.2209420611340404E-2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15754.288888888888</v>
      </c>
      <c r="F44" s="47">
        <v>52276.925000000003</v>
      </c>
      <c r="G44" s="21">
        <f>(F44-E44)/E44</f>
        <v>2.3182662428432192</v>
      </c>
      <c r="H44" s="47">
        <v>49781.125</v>
      </c>
      <c r="I44" s="21">
        <f>(F44-H44)/H44</f>
        <v>5.0135468011219167E-2</v>
      </c>
    </row>
    <row r="45" spans="1:9" ht="16.5" x14ac:dyDescent="0.3">
      <c r="A45" s="37"/>
      <c r="B45" s="34" t="s">
        <v>36</v>
      </c>
      <c r="C45" s="15" t="s">
        <v>153</v>
      </c>
      <c r="D45" s="11" t="s">
        <v>217</v>
      </c>
      <c r="E45" s="47">
        <v>12682.777777777779</v>
      </c>
      <c r="F45" s="47">
        <v>25025.714285714286</v>
      </c>
      <c r="G45" s="21">
        <f>(F45-E45)/E45</f>
        <v>0.97320450805053704</v>
      </c>
      <c r="H45" s="47">
        <v>23766.666666666668</v>
      </c>
      <c r="I45" s="21">
        <f>(F45-H45)/H45</f>
        <v>5.2975355640152245E-2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5432.1222222222232</v>
      </c>
      <c r="F46" s="50">
        <v>7911</v>
      </c>
      <c r="G46" s="31">
        <f>(F46-E46)/E46</f>
        <v>0.45633689309068864</v>
      </c>
      <c r="H46" s="50">
        <v>7222.166666666667</v>
      </c>
      <c r="I46" s="31">
        <f>(F46-H46)/H46</f>
        <v>9.5377656751205728E-2</v>
      </c>
    </row>
    <row r="47" spans="1:9" ht="15.75" customHeight="1" thickBot="1" x14ac:dyDescent="0.25">
      <c r="A47" s="174" t="s">
        <v>190</v>
      </c>
      <c r="B47" s="175"/>
      <c r="C47" s="175"/>
      <c r="D47" s="176"/>
      <c r="E47" s="86">
        <f>SUM(E41:E46)</f>
        <v>81182.996296296304</v>
      </c>
      <c r="F47" s="86">
        <f>SUM(F41:F46)</f>
        <v>220746.23928571431</v>
      </c>
      <c r="G47" s="109">
        <f t="shared" ref="G47" si="4">(F47-E47)/E47</f>
        <v>1.7191191426348611</v>
      </c>
      <c r="H47" s="108">
        <f>SUM(H41:H46)</f>
        <v>214594.22499999998</v>
      </c>
      <c r="I47" s="110">
        <f t="shared" ref="I47" si="5">(F47-H47)/H47</f>
        <v>2.8668126021165467E-2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6057.1851851851852</v>
      </c>
      <c r="F49" s="43">
        <v>9079.375</v>
      </c>
      <c r="G49" s="21">
        <f>(F49-E49)/E49</f>
        <v>0.49894294501785452</v>
      </c>
      <c r="H49" s="43">
        <v>9110.625</v>
      </c>
      <c r="I49" s="21">
        <f>(F49-H49)/H49</f>
        <v>-3.4300610550867805E-3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19047.5</v>
      </c>
      <c r="F50" s="47">
        <v>30595.5</v>
      </c>
      <c r="G50" s="21">
        <f>(F50-E50)/E50</f>
        <v>0.60627378921118258</v>
      </c>
      <c r="H50" s="47">
        <v>30595.5</v>
      </c>
      <c r="I50" s="21">
        <f>(F50-H50)/H50</f>
        <v>0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18330.148083333337</v>
      </c>
      <c r="F51" s="47">
        <v>56997.5</v>
      </c>
      <c r="G51" s="21">
        <f>(F51-E51)/E51</f>
        <v>2.1094947919065041</v>
      </c>
      <c r="H51" s="47">
        <v>56997.5</v>
      </c>
      <c r="I51" s="21">
        <f>(F51-H51)/H51</f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27868.296296296296</v>
      </c>
      <c r="F52" s="47">
        <v>55317.166666666664</v>
      </c>
      <c r="G52" s="21">
        <f>(F52-E52)/E52</f>
        <v>0.9849497105432431</v>
      </c>
      <c r="H52" s="47">
        <v>53699.714285714283</v>
      </c>
      <c r="I52" s="21">
        <f>(F52-H52)/H52</f>
        <v>3.0120316326946863E-2</v>
      </c>
    </row>
    <row r="53" spans="1:9" ht="16.5" x14ac:dyDescent="0.3">
      <c r="A53" s="37"/>
      <c r="B53" s="34" t="s">
        <v>45</v>
      </c>
      <c r="C53" s="15" t="s">
        <v>109</v>
      </c>
      <c r="D53" s="13" t="s">
        <v>108</v>
      </c>
      <c r="E53" s="47">
        <v>5998.8888888888896</v>
      </c>
      <c r="F53" s="47">
        <v>17045.5</v>
      </c>
      <c r="G53" s="21">
        <f>(F53-E53)/E53</f>
        <v>1.8414428597888493</v>
      </c>
      <c r="H53" s="47">
        <v>16122</v>
      </c>
      <c r="I53" s="21">
        <f>(F53-H53)/H53</f>
        <v>5.7281974941074308E-2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2244.8888888888891</v>
      </c>
      <c r="F54" s="50">
        <v>5655.6</v>
      </c>
      <c r="G54" s="31">
        <f>(F54-E54)/E54</f>
        <v>1.519322906355177</v>
      </c>
      <c r="H54" s="50">
        <v>5075.6000000000004</v>
      </c>
      <c r="I54" s="31">
        <f>(F54-H54)/H54</f>
        <v>0.11427220427141618</v>
      </c>
    </row>
    <row r="55" spans="1:9" ht="15.75" customHeight="1" thickBot="1" x14ac:dyDescent="0.25">
      <c r="A55" s="174" t="s">
        <v>191</v>
      </c>
      <c r="B55" s="175"/>
      <c r="C55" s="175"/>
      <c r="D55" s="176"/>
      <c r="E55" s="86">
        <f>SUM(E49:E54)</f>
        <v>79546.907342592604</v>
      </c>
      <c r="F55" s="86">
        <f>SUM(F49:F54)</f>
        <v>174690.64166666666</v>
      </c>
      <c r="G55" s="109">
        <f t="shared" ref="G55" si="6">(F55-E55)/E55</f>
        <v>1.196070815353123</v>
      </c>
      <c r="H55" s="86">
        <f>SUM(H49:H54)</f>
        <v>171600.9392857143</v>
      </c>
      <c r="I55" s="110">
        <f t="shared" ref="I55" si="7">(F55-H55)/H55</f>
        <v>1.8005160075540354E-2</v>
      </c>
    </row>
    <row r="56" spans="1:9" ht="17.25" customHeight="1" thickBot="1" x14ac:dyDescent="0.3">
      <c r="A56" s="33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56</v>
      </c>
      <c r="C57" s="19" t="s">
        <v>123</v>
      </c>
      <c r="D57" s="20" t="s">
        <v>120</v>
      </c>
      <c r="E57" s="43">
        <v>21250.059523809523</v>
      </c>
      <c r="F57" s="66">
        <v>53080</v>
      </c>
      <c r="G57" s="22">
        <f>(F57-E57)/E57</f>
        <v>1.4978753560914395</v>
      </c>
      <c r="H57" s="66">
        <v>55196.666666666664</v>
      </c>
      <c r="I57" s="22">
        <f>(F57-H57)/H57</f>
        <v>-3.8347726311975319E-2</v>
      </c>
    </row>
    <row r="58" spans="1:9" ht="16.5" x14ac:dyDescent="0.3">
      <c r="A58" s="117"/>
      <c r="B58" s="98" t="s">
        <v>38</v>
      </c>
      <c r="C58" s="15" t="s">
        <v>115</v>
      </c>
      <c r="D58" s="11" t="s">
        <v>114</v>
      </c>
      <c r="E58" s="47">
        <v>3750</v>
      </c>
      <c r="F58" s="70">
        <v>6307.5</v>
      </c>
      <c r="G58" s="21">
        <f>(F58-E58)/E58</f>
        <v>0.68200000000000005</v>
      </c>
      <c r="H58" s="70">
        <v>6307.5</v>
      </c>
      <c r="I58" s="21">
        <f>(F58-H58)/H58</f>
        <v>0</v>
      </c>
    </row>
    <row r="59" spans="1:9" ht="16.5" x14ac:dyDescent="0.3">
      <c r="A59" s="117"/>
      <c r="B59" s="98" t="s">
        <v>41</v>
      </c>
      <c r="C59" s="15" t="s">
        <v>118</v>
      </c>
      <c r="D59" s="11" t="s">
        <v>114</v>
      </c>
      <c r="E59" s="47">
        <v>4750</v>
      </c>
      <c r="F59" s="70">
        <v>5258.333333333333</v>
      </c>
      <c r="G59" s="21">
        <f>(F59-E59)/E59</f>
        <v>0.10701754385964905</v>
      </c>
      <c r="H59" s="70">
        <v>5258.333333333333</v>
      </c>
      <c r="I59" s="21">
        <f>(F59-H59)/H59</f>
        <v>0</v>
      </c>
    </row>
    <row r="60" spans="1:9" ht="16.5" x14ac:dyDescent="0.3">
      <c r="A60" s="117"/>
      <c r="B60" s="98" t="s">
        <v>42</v>
      </c>
      <c r="C60" s="15" t="s">
        <v>198</v>
      </c>
      <c r="D60" s="11" t="s">
        <v>114</v>
      </c>
      <c r="E60" s="47">
        <v>2009.2222222222224</v>
      </c>
      <c r="F60" s="70">
        <v>4420.833333333333</v>
      </c>
      <c r="G60" s="21">
        <f>(F60-E60)/E60</f>
        <v>1.2002709727368241</v>
      </c>
      <c r="H60" s="70">
        <v>4420.833333333333</v>
      </c>
      <c r="I60" s="21">
        <f>(F60-H60)/H60</f>
        <v>0</v>
      </c>
    </row>
    <row r="61" spans="1:9" ht="16.5" x14ac:dyDescent="0.3">
      <c r="A61" s="117"/>
      <c r="B61" s="98" t="s">
        <v>43</v>
      </c>
      <c r="C61" s="15" t="s">
        <v>119</v>
      </c>
      <c r="D61" s="11" t="s">
        <v>114</v>
      </c>
      <c r="E61" s="47">
        <v>4540.0370370370374</v>
      </c>
      <c r="F61" s="61">
        <v>14594.666666666666</v>
      </c>
      <c r="G61" s="21">
        <f>(F61-E61)/E61</f>
        <v>2.2146580628319228</v>
      </c>
      <c r="H61" s="61">
        <v>14594.666666666666</v>
      </c>
      <c r="I61" s="21">
        <f>(F61-H61)/H61</f>
        <v>0</v>
      </c>
    </row>
    <row r="62" spans="1:9" ht="17.25" thickBot="1" x14ac:dyDescent="0.35">
      <c r="A62" s="117"/>
      <c r="B62" s="99" t="s">
        <v>55</v>
      </c>
      <c r="C62" s="16" t="s">
        <v>122</v>
      </c>
      <c r="D62" s="12" t="s">
        <v>120</v>
      </c>
      <c r="E62" s="50">
        <v>4822.5</v>
      </c>
      <c r="F62" s="73">
        <v>15999</v>
      </c>
      <c r="G62" s="29">
        <f>(F62-E62)/E62</f>
        <v>2.3175738724727837</v>
      </c>
      <c r="H62" s="73">
        <v>15974.375</v>
      </c>
      <c r="I62" s="29">
        <f>(F62-H62)/H62</f>
        <v>1.5415313588168552E-3</v>
      </c>
    </row>
    <row r="63" spans="1:9" ht="16.5" x14ac:dyDescent="0.3">
      <c r="A63" s="117"/>
      <c r="B63" s="100" t="s">
        <v>40</v>
      </c>
      <c r="C63" s="14" t="s">
        <v>117</v>
      </c>
      <c r="D63" s="11" t="s">
        <v>114</v>
      </c>
      <c r="E63" s="43">
        <v>2977</v>
      </c>
      <c r="F63" s="68">
        <v>9503.75</v>
      </c>
      <c r="G63" s="21">
        <f>(F63-E63)/E63</f>
        <v>2.1923916694659051</v>
      </c>
      <c r="H63" s="68">
        <v>8954</v>
      </c>
      <c r="I63" s="21">
        <f>(F63-H63)/H63</f>
        <v>6.1397140942595491E-2</v>
      </c>
    </row>
    <row r="64" spans="1:9" ht="16.5" x14ac:dyDescent="0.3">
      <c r="A64" s="117"/>
      <c r="B64" s="98" t="s">
        <v>54</v>
      </c>
      <c r="C64" s="15" t="s">
        <v>121</v>
      </c>
      <c r="D64" s="13" t="s">
        <v>120</v>
      </c>
      <c r="E64" s="47">
        <v>4576.25</v>
      </c>
      <c r="F64" s="70">
        <v>14324.166666666666</v>
      </c>
      <c r="G64" s="21">
        <f>(F64-E64)/E64</f>
        <v>2.130110170263134</v>
      </c>
      <c r="H64" s="70">
        <v>12955.625</v>
      </c>
      <c r="I64" s="21">
        <f>(F64-H64)/H64</f>
        <v>0.10563301011465415</v>
      </c>
    </row>
    <row r="65" spans="1:9" ht="16.5" customHeight="1" thickBot="1" x14ac:dyDescent="0.35">
      <c r="A65" s="118"/>
      <c r="B65" s="99" t="s">
        <v>39</v>
      </c>
      <c r="C65" s="16" t="s">
        <v>116</v>
      </c>
      <c r="D65" s="12" t="s">
        <v>114</v>
      </c>
      <c r="E65" s="50">
        <v>3419.75</v>
      </c>
      <c r="F65" s="73">
        <v>16579</v>
      </c>
      <c r="G65" s="29">
        <f>(F65-E65)/E65</f>
        <v>3.8480152057898969</v>
      </c>
      <c r="H65" s="73">
        <v>13721.857142857143</v>
      </c>
      <c r="I65" s="29">
        <f>(F65-H65)/H65</f>
        <v>0.20821837943635282</v>
      </c>
    </row>
    <row r="66" spans="1:9" ht="15.75" customHeight="1" thickBot="1" x14ac:dyDescent="0.25">
      <c r="A66" s="174" t="s">
        <v>192</v>
      </c>
      <c r="B66" s="185"/>
      <c r="C66" s="185"/>
      <c r="D66" s="186"/>
      <c r="E66" s="105">
        <f>SUM(E57:E65)</f>
        <v>52094.818783068782</v>
      </c>
      <c r="F66" s="105">
        <f>SUM(F57:F65)</f>
        <v>140067.25</v>
      </c>
      <c r="G66" s="107">
        <f t="shared" ref="G66" si="8">(F66-E66)/E66</f>
        <v>1.6886982865467408</v>
      </c>
      <c r="H66" s="105">
        <f>SUM(H57:H65)</f>
        <v>137383.85714285713</v>
      </c>
      <c r="I66" s="110">
        <f t="shared" ref="I66" si="9">(F66-H66)/H66</f>
        <v>1.9532082683867087E-2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7201.2222222222226</v>
      </c>
      <c r="F68" s="54">
        <v>18406.428571428572</v>
      </c>
      <c r="G68" s="21">
        <f>(F68-E68)/E68</f>
        <v>1.5560145213444807</v>
      </c>
      <c r="H68" s="54">
        <v>18977.857142857141</v>
      </c>
      <c r="I68" s="21">
        <f>(F68-H68)/H68</f>
        <v>-3.0110278896458145E-2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46437.119047619053</v>
      </c>
      <c r="F69" s="46">
        <v>95599.71428571429</v>
      </c>
      <c r="G69" s="21">
        <f>(F69-E69)/E69</f>
        <v>1.0586917587992772</v>
      </c>
      <c r="H69" s="46">
        <v>96399</v>
      </c>
      <c r="I69" s="21">
        <f>(F69-H69)/H69</f>
        <v>-8.2914315945778489E-3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10586.571428571429</v>
      </c>
      <c r="F70" s="46">
        <v>41160.5</v>
      </c>
      <c r="G70" s="21">
        <f>(F70-E70)/E70</f>
        <v>2.8879915256524438</v>
      </c>
      <c r="H70" s="46">
        <v>41160.5</v>
      </c>
      <c r="I70" s="21">
        <f>(F70-H70)/H70</f>
        <v>0</v>
      </c>
    </row>
    <row r="71" spans="1:9" ht="16.5" x14ac:dyDescent="0.3">
      <c r="A71" s="37"/>
      <c r="B71" s="34" t="s">
        <v>64</v>
      </c>
      <c r="C71" s="15" t="s">
        <v>133</v>
      </c>
      <c r="D71" s="13" t="s">
        <v>127</v>
      </c>
      <c r="E71" s="47">
        <v>3051.6666666666665</v>
      </c>
      <c r="F71" s="46">
        <v>13189</v>
      </c>
      <c r="G71" s="21">
        <f>(F71-E71)/E71</f>
        <v>3.3219006007646099</v>
      </c>
      <c r="H71" s="46">
        <v>13189</v>
      </c>
      <c r="I71" s="21">
        <f>(F71-H71)/H71</f>
        <v>0</v>
      </c>
    </row>
    <row r="72" spans="1:9" ht="16.5" x14ac:dyDescent="0.3">
      <c r="A72" s="37"/>
      <c r="B72" s="34" t="s">
        <v>59</v>
      </c>
      <c r="C72" s="15" t="s">
        <v>128</v>
      </c>
      <c r="D72" s="13" t="s">
        <v>124</v>
      </c>
      <c r="E72" s="47">
        <v>6412.8703703703695</v>
      </c>
      <c r="F72" s="46">
        <v>20440.375</v>
      </c>
      <c r="G72" s="21">
        <f>(F72-E72)/E72</f>
        <v>2.1873987496209883</v>
      </c>
      <c r="H72" s="46">
        <v>20221.625</v>
      </c>
      <c r="I72" s="21">
        <f>(F72-H72)/H72</f>
        <v>1.0817627168934247E-2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3724.5833333333335</v>
      </c>
      <c r="F73" s="58">
        <v>13511.666666666666</v>
      </c>
      <c r="G73" s="31">
        <f>(F73-E73)/E73</f>
        <v>2.6276988477458323</v>
      </c>
      <c r="H73" s="58">
        <v>12582.5</v>
      </c>
      <c r="I73" s="31">
        <f>(F73-H73)/H73</f>
        <v>7.3845950062918025E-2</v>
      </c>
    </row>
    <row r="74" spans="1:9" ht="15.75" customHeight="1" thickBot="1" x14ac:dyDescent="0.25">
      <c r="A74" s="174" t="s">
        <v>214</v>
      </c>
      <c r="B74" s="175"/>
      <c r="C74" s="175"/>
      <c r="D74" s="176"/>
      <c r="E74" s="86">
        <f>SUM(E68:E73)</f>
        <v>77414.033068783057</v>
      </c>
      <c r="F74" s="86">
        <f>SUM(F68:F73)</f>
        <v>202307.68452380953</v>
      </c>
      <c r="G74" s="109">
        <f t="shared" ref="G74" si="10">(F74-E74)/E74</f>
        <v>1.6133205635218275</v>
      </c>
      <c r="H74" s="86">
        <f>SUM(H68:H73)</f>
        <v>202530.48214285716</v>
      </c>
      <c r="I74" s="110">
        <f t="shared" ref="I74" si="11">(F74-H74)/H74</f>
        <v>-1.1000695633088954E-3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1613.6666666666667</v>
      </c>
      <c r="F76" s="43">
        <v>7095</v>
      </c>
      <c r="G76" s="21">
        <f>(F76-E76)/E76</f>
        <v>3.396818839082834</v>
      </c>
      <c r="H76" s="43">
        <v>7626</v>
      </c>
      <c r="I76" s="21">
        <f>(F76-H76)/H76</f>
        <v>-6.9630212431156566E-2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3856.2592592592591</v>
      </c>
      <c r="F77" s="47">
        <v>12665.714285714286</v>
      </c>
      <c r="G77" s="21">
        <f>(F77-E77)/E77</f>
        <v>2.2844561099730667</v>
      </c>
      <c r="H77" s="47">
        <v>12665.714285714286</v>
      </c>
      <c r="I77" s="21">
        <f>(F77-H77)/H77</f>
        <v>0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2264.6428571428573</v>
      </c>
      <c r="F78" s="47">
        <v>8031.666666666667</v>
      </c>
      <c r="G78" s="21">
        <f>(F78-E78)/E78</f>
        <v>2.5465489144719546</v>
      </c>
      <c r="H78" s="47">
        <v>8031.666666666667</v>
      </c>
      <c r="I78" s="21">
        <f>(F78-H78)/H78</f>
        <v>0</v>
      </c>
    </row>
    <row r="79" spans="1:9" ht="16.5" x14ac:dyDescent="0.3">
      <c r="A79" s="37"/>
      <c r="B79" s="34" t="s">
        <v>67</v>
      </c>
      <c r="C79" s="15" t="s">
        <v>139</v>
      </c>
      <c r="D79" s="13" t="s">
        <v>135</v>
      </c>
      <c r="E79" s="47">
        <v>2796.625</v>
      </c>
      <c r="F79" s="47">
        <v>7657.8571428571431</v>
      </c>
      <c r="G79" s="21">
        <f>(F79-E79)/E79</f>
        <v>1.7382495482437377</v>
      </c>
      <c r="H79" s="47">
        <v>7650.7142857142853</v>
      </c>
      <c r="I79" s="21">
        <f>(F79-H79)/H79</f>
        <v>9.3361964335738116E-4</v>
      </c>
    </row>
    <row r="80" spans="1:9" ht="16.5" customHeight="1" thickBot="1" x14ac:dyDescent="0.35">
      <c r="A80" s="38"/>
      <c r="B80" s="34" t="s">
        <v>69</v>
      </c>
      <c r="C80" s="15" t="s">
        <v>140</v>
      </c>
      <c r="D80" s="12" t="s">
        <v>136</v>
      </c>
      <c r="E80" s="50">
        <v>1318.8888888888887</v>
      </c>
      <c r="F80" s="50">
        <v>2230.75</v>
      </c>
      <c r="G80" s="21">
        <f>(F80-E80)/E80</f>
        <v>0.69138584667228331</v>
      </c>
      <c r="H80" s="50">
        <v>2094.6</v>
      </c>
      <c r="I80" s="21">
        <f>(F80-H80)/H80</f>
        <v>6.5000477418122843E-2</v>
      </c>
    </row>
    <row r="81" spans="1:11" ht="15.75" customHeight="1" thickBot="1" x14ac:dyDescent="0.25">
      <c r="A81" s="174" t="s">
        <v>193</v>
      </c>
      <c r="B81" s="175"/>
      <c r="C81" s="175"/>
      <c r="D81" s="176"/>
      <c r="E81" s="86">
        <f>SUM(E76:E80)</f>
        <v>11850.082671957673</v>
      </c>
      <c r="F81" s="86">
        <f>SUM(F76:F80)</f>
        <v>37680.988095238099</v>
      </c>
      <c r="G81" s="109">
        <f t="shared" ref="G81" si="12">(F81-E81)/E81</f>
        <v>2.1798080349605762</v>
      </c>
      <c r="H81" s="86">
        <f>SUM(H76:H80)</f>
        <v>38068.695238095235</v>
      </c>
      <c r="I81" s="110">
        <f t="shared" ref="I81" si="13">(F81-H81)/H81</f>
        <v>-1.0184408486612874E-2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79</v>
      </c>
      <c r="C83" s="15" t="s">
        <v>155</v>
      </c>
      <c r="D83" s="20" t="s">
        <v>156</v>
      </c>
      <c r="E83" s="43">
        <v>8899.3333333333339</v>
      </c>
      <c r="F83" s="43">
        <v>12333.333333333334</v>
      </c>
      <c r="G83" s="22">
        <f>(F83-E83)/E83</f>
        <v>0.38587160086897893</v>
      </c>
      <c r="H83" s="43">
        <v>12999.333333333334</v>
      </c>
      <c r="I83" s="22">
        <f>(F83-H83)/H83</f>
        <v>-5.1233396584440226E-2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1458.3333333333333</v>
      </c>
      <c r="F84" s="47">
        <v>4560</v>
      </c>
      <c r="G84" s="21">
        <f>(F84-E84)/E84</f>
        <v>2.1268571428571432</v>
      </c>
      <c r="H84" s="47">
        <v>4560</v>
      </c>
      <c r="I84" s="21">
        <f>(F84-H84)/H84</f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933.28571428571433</v>
      </c>
      <c r="F85" s="47">
        <v>1777.5</v>
      </c>
      <c r="G85" s="21">
        <f>(F85-E85)/E85</f>
        <v>0.90456145721720482</v>
      </c>
      <c r="H85" s="47">
        <v>1777.5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1514.2222222222219</v>
      </c>
      <c r="F86" s="47">
        <v>5404.4444444444443</v>
      </c>
      <c r="G86" s="21">
        <f>(F86-E86)/E86</f>
        <v>2.5691223950689763</v>
      </c>
      <c r="H86" s="47">
        <v>5404.4444444444443</v>
      </c>
      <c r="I86" s="21">
        <f>(F86-H86)/H86</f>
        <v>0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3909.3000000000006</v>
      </c>
      <c r="F87" s="61">
        <v>9902.7777777777774</v>
      </c>
      <c r="G87" s="21">
        <f>(F87-E87)/E87</f>
        <v>1.5331332406767901</v>
      </c>
      <c r="H87" s="61">
        <v>9902.7777777777774</v>
      </c>
      <c r="I87" s="21">
        <f>(F87-H87)/H87</f>
        <v>0</v>
      </c>
    </row>
    <row r="88" spans="1:11" ht="16.5" x14ac:dyDescent="0.3">
      <c r="A88" s="37"/>
      <c r="B88" s="34" t="s">
        <v>78</v>
      </c>
      <c r="C88" s="15" t="s">
        <v>149</v>
      </c>
      <c r="D88" s="25" t="s">
        <v>147</v>
      </c>
      <c r="E88" s="61">
        <v>1917.3</v>
      </c>
      <c r="F88" s="61">
        <v>5736.625</v>
      </c>
      <c r="G88" s="21">
        <f>(F88-E88)/E88</f>
        <v>1.9920330673342721</v>
      </c>
      <c r="H88" s="61">
        <v>5654.2222222222226</v>
      </c>
      <c r="I88" s="21">
        <f>(F88-H88)/H88</f>
        <v>1.4573671592516827E-2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1192.5925925925928</v>
      </c>
      <c r="F89" s="191">
        <v>3692.5</v>
      </c>
      <c r="G89" s="23">
        <f>(F89-E89)/E89</f>
        <v>2.096195652173912</v>
      </c>
      <c r="H89" s="191">
        <v>3415</v>
      </c>
      <c r="I89" s="23">
        <f>(F89-H89)/H89</f>
        <v>8.1259150805270866E-2</v>
      </c>
    </row>
    <row r="90" spans="1:11" ht="15.75" customHeight="1" thickBot="1" x14ac:dyDescent="0.25">
      <c r="A90" s="174" t="s">
        <v>194</v>
      </c>
      <c r="B90" s="175"/>
      <c r="C90" s="175"/>
      <c r="D90" s="176"/>
      <c r="E90" s="86">
        <f>SUM(E83:E89)</f>
        <v>19824.367195767194</v>
      </c>
      <c r="F90" s="86">
        <f>SUM(F83:F89)</f>
        <v>43407.180555555562</v>
      </c>
      <c r="G90" s="119">
        <f t="shared" ref="G90:G91" si="14">(F90-E90)/E90</f>
        <v>1.1895871947339465</v>
      </c>
      <c r="H90" s="86">
        <f>SUM(H83:H89)</f>
        <v>43713.277777777781</v>
      </c>
      <c r="I90" s="110">
        <f t="shared" ref="I90:I91" si="15">(F90-H90)/H90</f>
        <v>-7.0023854943640843E-3</v>
      </c>
    </row>
    <row r="91" spans="1:11" ht="15.75" customHeight="1" thickBot="1" x14ac:dyDescent="0.25">
      <c r="A91" s="174" t="s">
        <v>195</v>
      </c>
      <c r="B91" s="175"/>
      <c r="C91" s="175"/>
      <c r="D91" s="176"/>
      <c r="E91" s="105">
        <f>SUM(E90+E81+E74+E66+E55+E47+E39+E32)</f>
        <v>347239.76188227511</v>
      </c>
      <c r="F91" s="105">
        <f>SUM(F32,F39,F47,F55,F66,F74,F81,F90)</f>
        <v>875351.91707142862</v>
      </c>
      <c r="G91" s="107">
        <f t="shared" si="14"/>
        <v>1.5208861805641938</v>
      </c>
      <c r="H91" s="105">
        <f>SUM(H32,H39,H47,H55,H66,H74,H81,H90)</f>
        <v>860384.93730158731</v>
      </c>
      <c r="I91" s="120">
        <f t="shared" si="15"/>
        <v>1.7395678516620737E-2</v>
      </c>
      <c r="J91" s="121"/>
    </row>
    <row r="92" spans="1:11" x14ac:dyDescent="0.25">
      <c r="E92" s="122"/>
      <c r="F92" s="122"/>
      <c r="K92" s="123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B24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7" t="s">
        <v>205</v>
      </c>
      <c r="B9" s="26"/>
      <c r="C9" s="26"/>
      <c r="D9" s="26"/>
      <c r="E9" s="136"/>
      <c r="F9" s="13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68" t="s">
        <v>3</v>
      </c>
      <c r="B13" s="168"/>
      <c r="C13" s="170" t="s">
        <v>0</v>
      </c>
      <c r="D13" s="164" t="s">
        <v>207</v>
      </c>
      <c r="E13" s="164" t="s">
        <v>208</v>
      </c>
      <c r="F13" s="164" t="s">
        <v>209</v>
      </c>
      <c r="G13" s="164" t="s">
        <v>210</v>
      </c>
      <c r="H13" s="164" t="s">
        <v>211</v>
      </c>
      <c r="I13" s="164" t="s">
        <v>212</v>
      </c>
    </row>
    <row r="14" spans="1:9" ht="24.75" customHeight="1" thickBot="1" x14ac:dyDescent="0.25">
      <c r="A14" s="169"/>
      <c r="B14" s="169"/>
      <c r="C14" s="171"/>
      <c r="D14" s="184"/>
      <c r="E14" s="184"/>
      <c r="F14" s="184"/>
      <c r="G14" s="165"/>
      <c r="H14" s="184"/>
      <c r="I14" s="184"/>
    </row>
    <row r="15" spans="1:9" ht="17.25" customHeight="1" thickBot="1" x14ac:dyDescent="0.3">
      <c r="A15" s="89" t="s">
        <v>24</v>
      </c>
      <c r="B15" s="128"/>
      <c r="C15" s="112"/>
      <c r="D15" s="114"/>
      <c r="E15" s="114"/>
      <c r="F15" s="114"/>
      <c r="G15" s="114"/>
      <c r="H15" s="114"/>
      <c r="I15" s="150"/>
    </row>
    <row r="16" spans="1:9" ht="16.5" x14ac:dyDescent="0.3">
      <c r="A16" s="90"/>
      <c r="B16" s="151" t="s">
        <v>4</v>
      </c>
      <c r="C16" s="157" t="s">
        <v>163</v>
      </c>
      <c r="D16" s="133">
        <v>2416.67</v>
      </c>
      <c r="E16" s="42">
        <v>3000</v>
      </c>
      <c r="F16" s="133">
        <v>2500</v>
      </c>
      <c r="G16" s="42">
        <v>2250</v>
      </c>
      <c r="H16" s="133">
        <v>2000</v>
      </c>
      <c r="I16" s="139">
        <v>2433.3339999999998</v>
      </c>
    </row>
    <row r="17" spans="1:9" ht="16.5" x14ac:dyDescent="0.3">
      <c r="A17" s="91"/>
      <c r="B17" s="152" t="s">
        <v>5</v>
      </c>
      <c r="C17" s="158" t="s">
        <v>164</v>
      </c>
      <c r="D17" s="92">
        <v>2416.67</v>
      </c>
      <c r="E17" s="46">
        <v>1750</v>
      </c>
      <c r="F17" s="92">
        <v>2500</v>
      </c>
      <c r="G17" s="46">
        <v>2750</v>
      </c>
      <c r="H17" s="92">
        <v>2000</v>
      </c>
      <c r="I17" s="141">
        <v>2283.3339999999998</v>
      </c>
    </row>
    <row r="18" spans="1:9" ht="16.5" x14ac:dyDescent="0.3">
      <c r="A18" s="91"/>
      <c r="B18" s="152" t="s">
        <v>6</v>
      </c>
      <c r="C18" s="158" t="s">
        <v>165</v>
      </c>
      <c r="D18" s="92">
        <v>1875</v>
      </c>
      <c r="E18" s="46">
        <v>2500</v>
      </c>
      <c r="F18" s="92">
        <v>2000</v>
      </c>
      <c r="G18" s="46">
        <v>3000</v>
      </c>
      <c r="H18" s="92">
        <v>2000</v>
      </c>
      <c r="I18" s="141">
        <v>2275</v>
      </c>
    </row>
    <row r="19" spans="1:9" ht="16.5" x14ac:dyDescent="0.3">
      <c r="A19" s="91"/>
      <c r="B19" s="152" t="s">
        <v>7</v>
      </c>
      <c r="C19" s="158" t="s">
        <v>166</v>
      </c>
      <c r="D19" s="92">
        <v>1550</v>
      </c>
      <c r="E19" s="46">
        <v>500</v>
      </c>
      <c r="F19" s="92">
        <v>1500</v>
      </c>
      <c r="G19" s="46">
        <v>2000</v>
      </c>
      <c r="H19" s="92">
        <v>1000</v>
      </c>
      <c r="I19" s="141">
        <v>1310</v>
      </c>
    </row>
    <row r="20" spans="1:9" ht="16.5" x14ac:dyDescent="0.3">
      <c r="A20" s="91"/>
      <c r="B20" s="152" t="s">
        <v>8</v>
      </c>
      <c r="C20" s="158" t="s">
        <v>167</v>
      </c>
      <c r="D20" s="92">
        <v>4800</v>
      </c>
      <c r="E20" s="46">
        <v>5000</v>
      </c>
      <c r="F20" s="92">
        <v>4000</v>
      </c>
      <c r="G20" s="46">
        <v>4500</v>
      </c>
      <c r="H20" s="92">
        <v>4166</v>
      </c>
      <c r="I20" s="141">
        <v>4493.2</v>
      </c>
    </row>
    <row r="21" spans="1:9" ht="16.5" x14ac:dyDescent="0.3">
      <c r="A21" s="91"/>
      <c r="B21" s="152" t="s">
        <v>9</v>
      </c>
      <c r="C21" s="158" t="s">
        <v>168</v>
      </c>
      <c r="D21" s="92">
        <v>3666.67</v>
      </c>
      <c r="E21" s="46">
        <v>3000</v>
      </c>
      <c r="F21" s="92">
        <v>1500</v>
      </c>
      <c r="G21" s="46">
        <v>4250</v>
      </c>
      <c r="H21" s="92">
        <v>3166</v>
      </c>
      <c r="I21" s="141">
        <v>3116.5340000000001</v>
      </c>
    </row>
    <row r="22" spans="1:9" ht="16.5" x14ac:dyDescent="0.3">
      <c r="A22" s="91"/>
      <c r="B22" s="152" t="s">
        <v>10</v>
      </c>
      <c r="C22" s="158" t="s">
        <v>169</v>
      </c>
      <c r="D22" s="92">
        <v>2125</v>
      </c>
      <c r="E22" s="46">
        <v>1750</v>
      </c>
      <c r="F22" s="92">
        <v>2250</v>
      </c>
      <c r="G22" s="46">
        <v>2750</v>
      </c>
      <c r="H22" s="92">
        <v>2166</v>
      </c>
      <c r="I22" s="141">
        <v>2208.1999999999998</v>
      </c>
    </row>
    <row r="23" spans="1:9" ht="16.5" x14ac:dyDescent="0.3">
      <c r="A23" s="91"/>
      <c r="B23" s="152" t="s">
        <v>11</v>
      </c>
      <c r="C23" s="158" t="s">
        <v>170</v>
      </c>
      <c r="D23" s="92">
        <v>575</v>
      </c>
      <c r="E23" s="46">
        <v>350</v>
      </c>
      <c r="F23" s="92">
        <v>500</v>
      </c>
      <c r="G23" s="46">
        <v>875</v>
      </c>
      <c r="H23" s="92">
        <v>583</v>
      </c>
      <c r="I23" s="141">
        <v>576.6</v>
      </c>
    </row>
    <row r="24" spans="1:9" ht="16.5" x14ac:dyDescent="0.3">
      <c r="A24" s="91"/>
      <c r="B24" s="152" t="s">
        <v>12</v>
      </c>
      <c r="C24" s="158" t="s">
        <v>171</v>
      </c>
      <c r="D24" s="92">
        <v>500</v>
      </c>
      <c r="E24" s="46">
        <v>350</v>
      </c>
      <c r="F24" s="92">
        <v>500</v>
      </c>
      <c r="G24" s="46">
        <v>500</v>
      </c>
      <c r="H24" s="92">
        <v>666</v>
      </c>
      <c r="I24" s="141">
        <v>503.2</v>
      </c>
    </row>
    <row r="25" spans="1:9" ht="16.5" x14ac:dyDescent="0.3">
      <c r="A25" s="91"/>
      <c r="B25" s="152" t="s">
        <v>13</v>
      </c>
      <c r="C25" s="158" t="s">
        <v>172</v>
      </c>
      <c r="D25" s="92">
        <v>720</v>
      </c>
      <c r="E25" s="46">
        <v>350</v>
      </c>
      <c r="F25" s="92">
        <v>500</v>
      </c>
      <c r="G25" s="46">
        <v>875</v>
      </c>
      <c r="H25" s="92">
        <v>583</v>
      </c>
      <c r="I25" s="141">
        <v>605.6</v>
      </c>
    </row>
    <row r="26" spans="1:9" ht="16.5" x14ac:dyDescent="0.3">
      <c r="A26" s="91"/>
      <c r="B26" s="152" t="s">
        <v>14</v>
      </c>
      <c r="C26" s="158" t="s">
        <v>173</v>
      </c>
      <c r="D26" s="92">
        <v>999.5</v>
      </c>
      <c r="E26" s="46">
        <v>500</v>
      </c>
      <c r="F26" s="92">
        <v>500</v>
      </c>
      <c r="G26" s="46">
        <v>1250</v>
      </c>
      <c r="H26" s="92">
        <v>833</v>
      </c>
      <c r="I26" s="141">
        <v>816.5</v>
      </c>
    </row>
    <row r="27" spans="1:9" ht="16.5" x14ac:dyDescent="0.3">
      <c r="A27" s="91"/>
      <c r="B27" s="152" t="s">
        <v>15</v>
      </c>
      <c r="C27" s="158" t="s">
        <v>174</v>
      </c>
      <c r="D27" s="92">
        <v>2000</v>
      </c>
      <c r="E27" s="46">
        <v>2000</v>
      </c>
      <c r="F27" s="92">
        <v>2500</v>
      </c>
      <c r="G27" s="46">
        <v>2500</v>
      </c>
      <c r="H27" s="92">
        <v>2000</v>
      </c>
      <c r="I27" s="141">
        <v>2200</v>
      </c>
    </row>
    <row r="28" spans="1:9" ht="16.5" x14ac:dyDescent="0.3">
      <c r="A28" s="91"/>
      <c r="B28" s="152" t="s">
        <v>16</v>
      </c>
      <c r="C28" s="158" t="s">
        <v>175</v>
      </c>
      <c r="D28" s="92">
        <v>720</v>
      </c>
      <c r="E28" s="46">
        <v>500</v>
      </c>
      <c r="F28" s="92">
        <v>500</v>
      </c>
      <c r="G28" s="46">
        <v>500</v>
      </c>
      <c r="H28" s="92">
        <v>666</v>
      </c>
      <c r="I28" s="141">
        <v>577.20000000000005</v>
      </c>
    </row>
    <row r="29" spans="1:9" ht="16.5" x14ac:dyDescent="0.3">
      <c r="A29" s="91"/>
      <c r="B29" s="154" t="s">
        <v>17</v>
      </c>
      <c r="C29" s="158" t="s">
        <v>176</v>
      </c>
      <c r="D29" s="92">
        <v>1500</v>
      </c>
      <c r="E29" s="46">
        <v>2500</v>
      </c>
      <c r="F29" s="92">
        <v>1500</v>
      </c>
      <c r="G29" s="46">
        <v>1500</v>
      </c>
      <c r="H29" s="92">
        <v>1500</v>
      </c>
      <c r="I29" s="141">
        <v>1700</v>
      </c>
    </row>
    <row r="30" spans="1:9" ht="16.5" x14ac:dyDescent="0.3">
      <c r="A30" s="91"/>
      <c r="B30" s="152" t="s">
        <v>18</v>
      </c>
      <c r="C30" s="158" t="s">
        <v>177</v>
      </c>
      <c r="D30" s="92">
        <v>2500</v>
      </c>
      <c r="E30" s="46">
        <v>4000</v>
      </c>
      <c r="F30" s="92">
        <v>3000</v>
      </c>
      <c r="G30" s="46">
        <v>2000</v>
      </c>
      <c r="H30" s="92">
        <v>2000</v>
      </c>
      <c r="I30" s="141">
        <v>2700</v>
      </c>
    </row>
    <row r="31" spans="1:9" ht="17.25" thickBot="1" x14ac:dyDescent="0.35">
      <c r="A31" s="93"/>
      <c r="B31" s="153" t="s">
        <v>19</v>
      </c>
      <c r="C31" s="159" t="s">
        <v>178</v>
      </c>
      <c r="D31" s="134">
        <v>1670</v>
      </c>
      <c r="E31" s="49">
        <v>1500</v>
      </c>
      <c r="F31" s="134">
        <v>1750</v>
      </c>
      <c r="G31" s="49">
        <v>1500</v>
      </c>
      <c r="H31" s="134">
        <v>1666</v>
      </c>
      <c r="I31" s="94">
        <v>1617.2</v>
      </c>
    </row>
    <row r="32" spans="1:9" ht="17.25" customHeight="1" thickBot="1" x14ac:dyDescent="0.3">
      <c r="A32" s="89" t="s">
        <v>20</v>
      </c>
      <c r="B32" s="144" t="s">
        <v>21</v>
      </c>
      <c r="C32" s="155"/>
      <c r="D32" s="156"/>
      <c r="E32" s="147"/>
      <c r="F32" s="156"/>
      <c r="G32" s="147"/>
      <c r="H32" s="156"/>
      <c r="I32" s="156"/>
    </row>
    <row r="33" spans="1:9" ht="16.5" x14ac:dyDescent="0.3">
      <c r="A33" s="90"/>
      <c r="B33" s="138" t="s">
        <v>26</v>
      </c>
      <c r="C33" s="148" t="s">
        <v>179</v>
      </c>
      <c r="D33" s="133">
        <v>5000</v>
      </c>
      <c r="E33" s="42">
        <v>5500</v>
      </c>
      <c r="F33" s="133">
        <v>3500</v>
      </c>
      <c r="G33" s="42">
        <v>5000</v>
      </c>
      <c r="H33" s="133">
        <v>3666</v>
      </c>
      <c r="I33" s="139">
        <v>4533.2</v>
      </c>
    </row>
    <row r="34" spans="1:9" ht="16.5" x14ac:dyDescent="0.3">
      <c r="A34" s="91"/>
      <c r="B34" s="140" t="s">
        <v>27</v>
      </c>
      <c r="C34" s="15" t="s">
        <v>180</v>
      </c>
      <c r="D34" s="92">
        <v>4000</v>
      </c>
      <c r="E34" s="46">
        <v>5000</v>
      </c>
      <c r="F34" s="92">
        <v>2500</v>
      </c>
      <c r="G34" s="46">
        <v>5000</v>
      </c>
      <c r="H34" s="92">
        <v>3500</v>
      </c>
      <c r="I34" s="141">
        <v>4000</v>
      </c>
    </row>
    <row r="35" spans="1:9" ht="16.5" x14ac:dyDescent="0.3">
      <c r="A35" s="91"/>
      <c r="B35" s="143" t="s">
        <v>28</v>
      </c>
      <c r="C35" s="15" t="s">
        <v>181</v>
      </c>
      <c r="D35" s="92">
        <v>4000</v>
      </c>
      <c r="E35" s="46">
        <v>7000</v>
      </c>
      <c r="F35" s="92">
        <v>7000</v>
      </c>
      <c r="G35" s="46">
        <v>4500</v>
      </c>
      <c r="H35" s="92">
        <v>4166</v>
      </c>
      <c r="I35" s="141">
        <v>5333.2</v>
      </c>
    </row>
    <row r="36" spans="1:9" ht="16.5" x14ac:dyDescent="0.3">
      <c r="A36" s="91"/>
      <c r="B36" s="140" t="s">
        <v>29</v>
      </c>
      <c r="C36" s="15" t="s">
        <v>182</v>
      </c>
      <c r="D36" s="92">
        <v>7000</v>
      </c>
      <c r="E36" s="46">
        <v>2000</v>
      </c>
      <c r="F36" s="92">
        <v>3000</v>
      </c>
      <c r="G36" s="46">
        <v>4750</v>
      </c>
      <c r="H36" s="92">
        <v>6333</v>
      </c>
      <c r="I36" s="141">
        <v>4616.6000000000004</v>
      </c>
    </row>
    <row r="37" spans="1:9" ht="16.5" customHeight="1" thickBot="1" x14ac:dyDescent="0.35">
      <c r="A37" s="93"/>
      <c r="B37" s="160" t="s">
        <v>30</v>
      </c>
      <c r="C37" s="16" t="s">
        <v>183</v>
      </c>
      <c r="D37" s="134">
        <v>6250</v>
      </c>
      <c r="E37" s="49">
        <v>9000</v>
      </c>
      <c r="F37" s="134">
        <v>8000</v>
      </c>
      <c r="G37" s="49">
        <v>7500</v>
      </c>
      <c r="H37" s="134">
        <v>6666</v>
      </c>
      <c r="I37" s="94">
        <v>7483.2</v>
      </c>
    </row>
    <row r="38" spans="1:9" ht="17.25" customHeight="1" thickBot="1" x14ac:dyDescent="0.3">
      <c r="A38" s="89" t="s">
        <v>25</v>
      </c>
      <c r="B38" s="144" t="s">
        <v>51</v>
      </c>
      <c r="C38" s="145"/>
      <c r="D38" s="146"/>
      <c r="E38" s="149"/>
      <c r="F38" s="146"/>
      <c r="G38" s="149"/>
      <c r="H38" s="146"/>
      <c r="I38" s="94"/>
    </row>
    <row r="39" spans="1:9" ht="16.5" x14ac:dyDescent="0.3">
      <c r="A39" s="90"/>
      <c r="B39" s="138" t="s">
        <v>31</v>
      </c>
      <c r="C39" s="148" t="s">
        <v>213</v>
      </c>
      <c r="D39" s="42">
        <v>90000</v>
      </c>
      <c r="E39" s="42">
        <v>100000</v>
      </c>
      <c r="F39" s="42">
        <v>80000</v>
      </c>
      <c r="G39" s="42">
        <v>87500</v>
      </c>
      <c r="H39" s="42">
        <v>76666</v>
      </c>
      <c r="I39" s="139">
        <v>86833.2</v>
      </c>
    </row>
    <row r="40" spans="1:9" ht="17.25" thickBot="1" x14ac:dyDescent="0.35">
      <c r="A40" s="93"/>
      <c r="B40" s="142" t="s">
        <v>32</v>
      </c>
      <c r="C40" s="16" t="s">
        <v>185</v>
      </c>
      <c r="D40" s="49">
        <v>45000</v>
      </c>
      <c r="E40" s="49">
        <v>50000</v>
      </c>
      <c r="F40" s="49">
        <v>60000</v>
      </c>
      <c r="G40" s="49">
        <v>47500</v>
      </c>
      <c r="H40" s="49">
        <v>49333</v>
      </c>
      <c r="I40" s="94">
        <v>50366.6</v>
      </c>
    </row>
    <row r="41" spans="1:9" x14ac:dyDescent="0.25">
      <c r="D41" s="95"/>
      <c r="E41" s="95"/>
      <c r="F41" s="95"/>
      <c r="G41" s="96"/>
      <c r="H41" s="95"/>
      <c r="I41" s="95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24-08-2020</vt:lpstr>
      <vt:lpstr>By Order</vt:lpstr>
      <vt:lpstr>All Stores</vt:lpstr>
      <vt:lpstr>'24-08-2020'!Print_Titles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2020-08-27T10:27:19Z</cp:lastPrinted>
  <dcterms:created xsi:type="dcterms:W3CDTF">2010-10-20T06:23:14Z</dcterms:created>
  <dcterms:modified xsi:type="dcterms:W3CDTF">2020-08-27T10:28:13Z</dcterms:modified>
</cp:coreProperties>
</file>