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602" activeTab="4"/>
  </bookViews>
  <sheets>
    <sheet name="Supermarkets" sheetId="5" r:id="rId1"/>
    <sheet name="stores" sheetId="7" r:id="rId2"/>
    <sheet name="Comp" sheetId="8" r:id="rId3"/>
    <sheet name="31-08-2020" sheetId="9" r:id="rId4"/>
    <sheet name="By Order" sheetId="11" r:id="rId5"/>
    <sheet name="All Stores" sheetId="12" r:id="rId6"/>
  </sheets>
  <definedNames>
    <definedName name="_xlnm.Print_Titles" localSheetId="3">'31-08-2020'!$12:$14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3" i="11" l="1"/>
  <c r="G83" i="11"/>
  <c r="I89" i="11"/>
  <c r="G89" i="11"/>
  <c r="I87" i="11"/>
  <c r="G87" i="11"/>
  <c r="I86" i="11"/>
  <c r="G86" i="11"/>
  <c r="I85" i="11"/>
  <c r="G85" i="11"/>
  <c r="I88" i="11"/>
  <c r="G88" i="11"/>
  <c r="I84" i="11"/>
  <c r="G84" i="11"/>
  <c r="I78" i="11"/>
  <c r="G78" i="11"/>
  <c r="I80" i="11"/>
  <c r="G80" i="11"/>
  <c r="I76" i="11"/>
  <c r="G76" i="11"/>
  <c r="I77" i="11"/>
  <c r="G77" i="11"/>
  <c r="I79" i="11"/>
  <c r="G79" i="11"/>
  <c r="I68" i="11"/>
  <c r="G68" i="11"/>
  <c r="I72" i="11"/>
  <c r="G72" i="11"/>
  <c r="I71" i="11"/>
  <c r="G71" i="11"/>
  <c r="I73" i="11"/>
  <c r="G73" i="11"/>
  <c r="I70" i="11"/>
  <c r="G70" i="11"/>
  <c r="I69" i="11"/>
  <c r="G69" i="11"/>
  <c r="I63" i="11"/>
  <c r="G63" i="11"/>
  <c r="I64" i="11"/>
  <c r="G64" i="11"/>
  <c r="I65" i="11"/>
  <c r="G65" i="11"/>
  <c r="I62" i="11"/>
  <c r="G62" i="11"/>
  <c r="I57" i="11"/>
  <c r="G57" i="11"/>
  <c r="I61" i="11"/>
  <c r="G61" i="11"/>
  <c r="I60" i="11"/>
  <c r="G60" i="11"/>
  <c r="I59" i="11"/>
  <c r="G59" i="11"/>
  <c r="I58" i="11"/>
  <c r="G58" i="11"/>
  <c r="I50" i="11"/>
  <c r="G50" i="11"/>
  <c r="I49" i="11"/>
  <c r="G49" i="11"/>
  <c r="I51" i="11"/>
  <c r="G51" i="11"/>
  <c r="I54" i="11"/>
  <c r="G54" i="11"/>
  <c r="I53" i="11"/>
  <c r="G53" i="11"/>
  <c r="I52" i="11"/>
  <c r="G52" i="11"/>
  <c r="I45" i="11"/>
  <c r="G45" i="11"/>
  <c r="I43" i="11"/>
  <c r="G43" i="11"/>
  <c r="I46" i="11"/>
  <c r="G46" i="11"/>
  <c r="I42" i="11"/>
  <c r="G42" i="11"/>
  <c r="I41" i="11"/>
  <c r="G41" i="11"/>
  <c r="I44" i="11"/>
  <c r="G44" i="11"/>
  <c r="I37" i="11"/>
  <c r="G37" i="11"/>
  <c r="I36" i="11"/>
  <c r="G36" i="11"/>
  <c r="I35" i="11"/>
  <c r="G35" i="11"/>
  <c r="I38" i="11"/>
  <c r="G38" i="11"/>
  <c r="I34" i="11"/>
  <c r="G34" i="11"/>
  <c r="I25" i="11"/>
  <c r="G25" i="11"/>
  <c r="I30" i="11"/>
  <c r="G30" i="11"/>
  <c r="I20" i="11"/>
  <c r="G20" i="11"/>
  <c r="I17" i="11"/>
  <c r="G17" i="11"/>
  <c r="I19" i="11"/>
  <c r="G19" i="11"/>
  <c r="I29" i="11"/>
  <c r="G29" i="11"/>
  <c r="I22" i="11"/>
  <c r="G22" i="11"/>
  <c r="I27" i="11"/>
  <c r="G27" i="11"/>
  <c r="I16" i="11"/>
  <c r="G16" i="11"/>
  <c r="I21" i="11"/>
  <c r="G21" i="11"/>
  <c r="I24" i="11"/>
  <c r="G24" i="11"/>
  <c r="I26" i="11"/>
  <c r="G26" i="11"/>
  <c r="I31" i="11"/>
  <c r="G31" i="11"/>
  <c r="I28" i="11"/>
  <c r="G28" i="11"/>
  <c r="I23" i="11"/>
  <c r="G23" i="11"/>
  <c r="I18" i="11"/>
  <c r="G18" i="11"/>
  <c r="D40" i="8" l="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<sst xmlns="http://schemas.openxmlformats.org/spreadsheetml/2006/main" count="848" uniqueCount="226">
  <si>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</si>
  <si>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</si>
  <si>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</si>
  <si>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</si>
  <si>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</si>
  <si>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</si>
  <si>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</si>
  <si>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</si>
  <si>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</si>
  <si>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</si>
  <si>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</si>
  <si>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</si>
  <si>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</si>
  <si>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</si>
  <si>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</si>
  <si>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</si>
  <si>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</si>
  <si>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</si>
  <si>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</si>
  <si>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</si>
  <si>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</si>
  <si>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</si>
  <si>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</si>
  <si>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</si>
  <si>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</si>
  <si>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</si>
  <si>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</si>
  <si>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</si>
  <si>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</si>
  <si>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</si>
  <si>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</si>
  <si>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</si>
  <si>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</si>
  <si>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</si>
  <si>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</si>
  <si>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</si>
  <si>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</si>
  <si>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</si>
  <si>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</si>
  <si>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</si>
  <si>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</si>
  <si>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</si>
  <si>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</si>
  <si>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</si>
  <si>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</si>
  <si>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</si>
  <si>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</si>
  <si>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</si>
  <si>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</si>
  <si>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</si>
  <si>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</si>
  <si>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</si>
  <si>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</si>
  <si>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</si>
  <si>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</si>
  <si>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</si>
  <si>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</si>
  <si>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</si>
  <si>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</si>
  <si>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</si>
  <si>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</si>
  <si>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</si>
  <si>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</si>
  <si>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</si>
  <si>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</si>
  <si>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</si>
  <si>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</si>
  <si>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</si>
  <si>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</si>
  <si>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</si>
  <si>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</si>
  <si>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</si>
  <si>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</si>
  <si>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</si>
  <si>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</si>
  <si>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</si>
  <si>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</si>
  <si>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</si>
  <si>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</si>
  <si>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</si>
  <si>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</si>
  <si>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</si>
  <si>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</si>
  <si>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</si>
  <si>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</si>
  <si>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</si>
  <si>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</si>
  <si>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</si>
  <si>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</si>
  <si>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</si>
  <si>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</si>
  <si>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</si>
  <si>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</si>
  <si>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</si>
  <si>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</si>
  <si>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</si>
  <si>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</si>
  <si>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</si>
  <si>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</si>
  <si>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</si>
  <si>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</si>
  <si>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</si>
  <si>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</si>
  <si>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</si>
  <si>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</si>
  <si>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</si>
  <si>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</si>
  <si>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</si>
  <si>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</si>
  <si>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</si>
  <si>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</si>
  <si>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</si>
  <si>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</si>
  <si>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</si>
  <si>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</si>
  <si>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</si>
  <si>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</si>
  <si>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</si>
  <si>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</si>
  <si>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</si>
  <si>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</si>
  <si>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</si>
  <si>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</si>
  <si>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</si>
  <si>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</si>
  <si>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</si>
  <si>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</si>
  <si>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</si>
  <si>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</si>
  <si>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</si>
  <si>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</si>
  <si>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</si>
  <si>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</si>
  <si>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</si>
  <si>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</si>
  <si>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</si>
  <si>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</si>
  <si>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</si>
  <si>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</si>
  <si>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</si>
  <si>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</si>
  <si>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</si>
  <si>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</si>
  <si>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</si>
  <si>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</si>
  <si>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</si>
  <si>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</si>
  <si>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</si>
  <si>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</si>
  <si>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</si>
  <si>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</si>
  <si>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</si>
  <si>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</si>
  <si>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</si>
  <si>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</si>
  <si>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</si>
  <si>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</si>
  <si>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</si>
  <si>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</si>
  <si>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</si>
  <si>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</si>
  <si>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</si>
  <si>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</si>
  <si>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</si>
  <si>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</si>
  <si>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</si>
  <si>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</si>
  <si>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</si>
  <si>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</si>
  <si>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</si>
  <si>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</si>
  <si>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</si>
  <si>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</si>
  <si>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</si>
  <si>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</si>
  <si>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</si>
  <si>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</si>
  <si>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</si>
  <si>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</si>
  <si>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</si>
  <si>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</si>
  <si>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</si>
  <si>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</si>
  <si>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</si>
  <si>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</si>
  <si>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</si>
  <si>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</si>
  <si>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</si>
  <si>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</si>
  <si>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</si>
  <si>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</si>
  <si>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</si>
  <si>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</si>
  <si>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</si>
  <si>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</si>
  <si>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</si>
  <si>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</si>
  <si>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</si>
  <si>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</si>
  <si>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</si>
  <si>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</si>
  <si>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</si>
  <si>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</si>
  <si>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</si>
  <si>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</si>
  <si>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</si>
  <si>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</si>
  <si>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</si>
  <si>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</si>
  <si>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</si>
  <si>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</si>
  <si>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</si>
  <si>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</si>
  <si>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</si>
  <si>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</si>
  <si>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</si>
  <si>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</si>
  <si>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</si>
  <si>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معدل الأسعار في آب 2019 (ل.ل.)</t>
  </si>
  <si>
    <t>معدل أسعار  السوبرماركات في 24-08-2020 (ل.ل.)</t>
  </si>
  <si>
    <t>معدل أسعار المحلات والملاحم في 24-08-2020 (ل.ل.)</t>
  </si>
  <si>
    <t>المعدل العام للأسعار في 24-08-2020  (ل.ل.)</t>
  </si>
  <si>
    <t xml:space="preserve"> التاريخ 31 آب 2020</t>
  </si>
  <si>
    <t>معدل أسعار  السوبرماركات في 31-08-2020 (ل.ل.)</t>
  </si>
  <si>
    <t>معدل أسعار المحلات والملاحم في 31-08-2020 (ل.ل.)</t>
  </si>
  <si>
    <t>المعدل العام للأسعار في 31-08-2020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</si>
</sst>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1" t="s">
        <v>202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2" t="s">
        <v>3</v>
      </c>
      <c r="B12" s="168"/>
      <c r="C12" s="166" t="s">
        <v>0</v>
      </c>
      <c r="D12" s="164" t="s">
        <v>23</v>
      </c>
      <c r="E12" s="164" t="s">
        <v>218</v>
      </c>
      <c r="F12" s="164" t="s">
        <v>223</v>
      </c>
      <c r="G12" s="164" t="s">
        <v>197</v>
      </c>
      <c r="H12" s="164" t="s">
        <v>219</v>
      </c>
      <c r="I12" s="164" t="s">
        <v>187</v>
      </c>
    </row>
    <row r="13" spans="1:9" ht="38.25" customHeight="1" thickBot="1" x14ac:dyDescent="0.25">
      <c r="A13" s="163"/>
      <c r="B13" s="169"/>
      <c r="C13" s="167"/>
      <c r="D13" s="165"/>
      <c r="E13" s="165"/>
      <c r="F13" s="165"/>
      <c r="G13" s="165"/>
      <c r="H13" s="165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1118.8</v>
      </c>
      <c r="F15" s="43">
        <v>2125</v>
      </c>
      <c r="G15" s="45">
        <f t="shared" ref="G15:G30" si="0">(F15-E15)/E15</f>
        <v>0.8993564533428674</v>
      </c>
      <c r="H15" s="43">
        <v>2444.8000000000002</v>
      </c>
      <c r="I15" s="45">
        <f>(F15-H15)/H15</f>
        <v>-0.1308082460732985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1244.5702592592593</v>
      </c>
      <c r="F16" s="47">
        <v>2527.5555555555557</v>
      </c>
      <c r="G16" s="48">
        <f t="shared" si="0"/>
        <v>1.0308661055904558</v>
      </c>
      <c r="H16" s="47">
        <v>2370.8888888888887</v>
      </c>
      <c r="I16" s="44">
        <f t="shared" ref="I16:I30" si="1">(F16-H16)/H16</f>
        <v>6.6079295154185161E-2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1137.6776666666665</v>
      </c>
      <c r="F17" s="47">
        <v>1909.7777777777778</v>
      </c>
      <c r="G17" s="48">
        <f t="shared" si="0"/>
        <v>0.67866332770100213</v>
      </c>
      <c r="H17" s="47">
        <v>1454.2222222222222</v>
      </c>
      <c r="I17" s="44">
        <f>(F17-H17)/H17</f>
        <v>0.31326405867970669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689.36099999999999</v>
      </c>
      <c r="F18" s="47">
        <v>1823.8</v>
      </c>
      <c r="G18" s="48">
        <f t="shared" si="0"/>
        <v>1.6456384971009381</v>
      </c>
      <c r="H18" s="47">
        <v>1563.8</v>
      </c>
      <c r="I18" s="44">
        <f t="shared" si="1"/>
        <v>0.16626167029031846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2187.989</v>
      </c>
      <c r="F19" s="47">
        <v>4454.75</v>
      </c>
      <c r="G19" s="48">
        <f>(F19-E19)/E19</f>
        <v>1.0360020091508686</v>
      </c>
      <c r="H19" s="47">
        <v>4581</v>
      </c>
      <c r="I19" s="44">
        <f>(F19-H19)/H19</f>
        <v>-2.7559484828640034E-2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1348.3333333333333</v>
      </c>
      <c r="F20" s="47">
        <v>3922.8</v>
      </c>
      <c r="G20" s="48">
        <f t="shared" si="0"/>
        <v>1.9093695920889993</v>
      </c>
      <c r="H20" s="47">
        <v>3684.8</v>
      </c>
      <c r="I20" s="44">
        <f t="shared" si="1"/>
        <v>6.4589665653495443E-2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1309.761</v>
      </c>
      <c r="F21" s="47">
        <v>2658.8</v>
      </c>
      <c r="G21" s="48">
        <f t="shared" si="0"/>
        <v>1.0299886773235729</v>
      </c>
      <c r="H21" s="47">
        <v>2708.8</v>
      </c>
      <c r="I21" s="44">
        <f t="shared" si="1"/>
        <v>-1.8458357944477258E-2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371</v>
      </c>
      <c r="F22" s="47">
        <v>584.79999999999995</v>
      </c>
      <c r="G22" s="48">
        <f t="shared" si="0"/>
        <v>0.57628032345013469</v>
      </c>
      <c r="H22" s="47">
        <v>689.8</v>
      </c>
      <c r="I22" s="44">
        <f t="shared" si="1"/>
        <v>-0.15221803421281532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484.04999999999995</v>
      </c>
      <c r="F23" s="47">
        <v>705</v>
      </c>
      <c r="G23" s="48">
        <f t="shared" si="0"/>
        <v>0.456461109389526</v>
      </c>
      <c r="H23" s="47">
        <v>709.8</v>
      </c>
      <c r="I23" s="44">
        <f t="shared" si="1"/>
        <v>-6.7624683009297757E-3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484.13333333333333</v>
      </c>
      <c r="F24" s="47">
        <v>731.25</v>
      </c>
      <c r="G24" s="48">
        <f t="shared" si="0"/>
        <v>0.51043101074084274</v>
      </c>
      <c r="H24" s="47">
        <v>674.77777777777783</v>
      </c>
      <c r="I24" s="44">
        <f t="shared" si="1"/>
        <v>8.3690103737856E-2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486.81666666666666</v>
      </c>
      <c r="F25" s="47">
        <v>955.33333333333337</v>
      </c>
      <c r="G25" s="48">
        <f t="shared" si="0"/>
        <v>0.96240884658838044</v>
      </c>
      <c r="H25" s="47">
        <v>812.3</v>
      </c>
      <c r="I25" s="44">
        <f t="shared" si="1"/>
        <v>0.17608436948582226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1104.6000000000001</v>
      </c>
      <c r="F26" s="47">
        <v>1958.8</v>
      </c>
      <c r="G26" s="48">
        <f t="shared" si="0"/>
        <v>0.77331160601122551</v>
      </c>
      <c r="H26" s="47">
        <v>1899.8</v>
      </c>
      <c r="I26" s="44">
        <f t="shared" si="1"/>
        <v>3.1055900621118012E-2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483.71666666666664</v>
      </c>
      <c r="F27" s="47">
        <v>693.5</v>
      </c>
      <c r="G27" s="48">
        <f t="shared" si="0"/>
        <v>0.4336905213106847</v>
      </c>
      <c r="H27" s="47">
        <v>783.11111111111109</v>
      </c>
      <c r="I27" s="44">
        <f t="shared" si="1"/>
        <v>-0.11442962542565265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992.31666666666661</v>
      </c>
      <c r="F28" s="47">
        <v>1408.8</v>
      </c>
      <c r="G28" s="48">
        <f t="shared" si="0"/>
        <v>0.41970809049530566</v>
      </c>
      <c r="H28" s="47">
        <v>1514</v>
      </c>
      <c r="I28" s="44">
        <f t="shared" si="1"/>
        <v>-6.9484808454425395E-2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1354.7916666666665</v>
      </c>
      <c r="F29" s="47">
        <v>3862.25</v>
      </c>
      <c r="G29" s="48">
        <f t="shared" si="0"/>
        <v>1.850807319698601</v>
      </c>
      <c r="H29" s="47">
        <v>3474.9250000000002</v>
      </c>
      <c r="I29" s="44">
        <f t="shared" si="1"/>
        <v>0.11146283732742428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1104.1166666666668</v>
      </c>
      <c r="F30" s="50">
        <v>1609.8</v>
      </c>
      <c r="G30" s="51">
        <f t="shared" si="0"/>
        <v>0.45799809802708025</v>
      </c>
      <c r="H30" s="50">
        <v>1752.8</v>
      </c>
      <c r="I30" s="56">
        <f t="shared" si="1"/>
        <v>-8.1583751711547248E-2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2134.6317460317459</v>
      </c>
      <c r="F32" s="43">
        <v>3582</v>
      </c>
      <c r="G32" s="45">
        <f>(F32-E32)/E32</f>
        <v>0.6780411921910624</v>
      </c>
      <c r="H32" s="43">
        <v>4832</v>
      </c>
      <c r="I32" s="44">
        <f>(F32-H32)/H32</f>
        <v>-0.25869205298013243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2028.5962962962963</v>
      </c>
      <c r="F33" s="47">
        <v>3471</v>
      </c>
      <c r="G33" s="48">
        <f>(F33-E33)/E33</f>
        <v>0.71103536289461244</v>
      </c>
      <c r="H33" s="47">
        <v>4020.8888888888887</v>
      </c>
      <c r="I33" s="44">
        <f>(F33-H33)/H33</f>
        <v>-0.13675804133967057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1892.4666666666667</v>
      </c>
      <c r="F34" s="47">
        <v>3741.4285714285716</v>
      </c>
      <c r="G34" s="48">
        <f>(F34-E34)/E34</f>
        <v>0.97701160994217684</v>
      </c>
      <c r="H34" s="47">
        <v>4250</v>
      </c>
      <c r="I34" s="44">
        <f>(F34-H34)/H34</f>
        <v>-0.11966386554621845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1576.3888888888887</v>
      </c>
      <c r="F35" s="47">
        <v>6374.5</v>
      </c>
      <c r="G35" s="48">
        <f>(F35-E35)/E35</f>
        <v>3.0437356828193836</v>
      </c>
      <c r="H35" s="47">
        <v>6249.5</v>
      </c>
      <c r="I35" s="44">
        <f>(F35-H35)/H35</f>
        <v>2.0001600128010239E-2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1792.4389999999999</v>
      </c>
      <c r="F36" s="50">
        <v>5998.4285714285716</v>
      </c>
      <c r="G36" s="51">
        <f>(F36-E36)/E36</f>
        <v>2.3465175503481972</v>
      </c>
      <c r="H36" s="50">
        <v>7049.75</v>
      </c>
      <c r="I36" s="56">
        <f>(F36-H36)/H36</f>
        <v>-0.14912889514825753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26113.474074074074</v>
      </c>
      <c r="F38" s="43">
        <v>102373.5</v>
      </c>
      <c r="G38" s="45">
        <f t="shared" ref="G38:G43" si="2">(F38-E38)/E38</f>
        <v>2.9203324578570053</v>
      </c>
      <c r="H38" s="43">
        <v>97436</v>
      </c>
      <c r="I38" s="44">
        <f t="shared" ref="I38:I43" si="3">(F38-H38)/H38</f>
        <v>5.0674288763906561E-2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15754.288888888888</v>
      </c>
      <c r="F39" s="57">
        <v>47062.25</v>
      </c>
      <c r="G39" s="48">
        <f t="shared" si="2"/>
        <v>1.9872659014899647</v>
      </c>
      <c r="H39" s="57">
        <v>54187.25</v>
      </c>
      <c r="I39" s="44">
        <f>(F39-H39)/H39</f>
        <v>-0.13148849591001574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11224.333333333334</v>
      </c>
      <c r="F40" s="57">
        <v>27148</v>
      </c>
      <c r="G40" s="48">
        <f t="shared" si="2"/>
        <v>1.418673714845722</v>
      </c>
      <c r="H40" s="57">
        <v>26898</v>
      </c>
      <c r="I40" s="44">
        <f t="shared" si="3"/>
        <v>9.2943713287233255E-3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5432.1222222222232</v>
      </c>
      <c r="F41" s="47">
        <v>10277.333333333334</v>
      </c>
      <c r="G41" s="48">
        <f t="shared" si="2"/>
        <v>0.8919554665559396</v>
      </c>
      <c r="H41" s="47">
        <v>7911</v>
      </c>
      <c r="I41" s="44">
        <f t="shared" si="3"/>
        <v>0.29911936965406827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9976</v>
      </c>
      <c r="F42" s="47">
        <v>17166</v>
      </c>
      <c r="G42" s="48">
        <f t="shared" si="2"/>
        <v>0.72072975140336804</v>
      </c>
      <c r="H42" s="47">
        <v>16500</v>
      </c>
      <c r="I42" s="44">
        <f t="shared" si="3"/>
        <v>4.0363636363636365E-2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12682.777777777779</v>
      </c>
      <c r="F43" s="50">
        <v>27454</v>
      </c>
      <c r="G43" s="51">
        <f t="shared" si="2"/>
        <v>1.164667747163695</v>
      </c>
      <c r="H43" s="50">
        <v>25025.714285714286</v>
      </c>
      <c r="I43" s="59">
        <f t="shared" si="3"/>
        <v>9.7031624614682024E-2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5998.8888888888896</v>
      </c>
      <c r="F45" s="43">
        <v>17429.3</v>
      </c>
      <c r="G45" s="45">
        <f t="shared" ref="G45:G50" si="4">(F45-E45)/E45</f>
        <v>1.9054213743285788</v>
      </c>
      <c r="H45" s="43">
        <v>17045.5</v>
      </c>
      <c r="I45" s="44">
        <f t="shared" ref="I45:I50" si="5">(F45-H45)/H45</f>
        <v>2.2516206623448963E-2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6057.1851851851852</v>
      </c>
      <c r="F46" s="47">
        <v>9441.875</v>
      </c>
      <c r="G46" s="48">
        <f t="shared" si="4"/>
        <v>0.55878922491806482</v>
      </c>
      <c r="H46" s="47">
        <v>9079.375</v>
      </c>
      <c r="I46" s="87">
        <f t="shared" si="5"/>
        <v>3.9925655675638466E-2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19047.5</v>
      </c>
      <c r="F47" s="47">
        <v>32745.833333333332</v>
      </c>
      <c r="G47" s="48">
        <f t="shared" si="4"/>
        <v>0.71916699479371737</v>
      </c>
      <c r="H47" s="47">
        <v>30595.5</v>
      </c>
      <c r="I47" s="87">
        <f t="shared" si="5"/>
        <v>7.0282666840984206E-2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18330.148083333337</v>
      </c>
      <c r="F48" s="47">
        <v>56997.5</v>
      </c>
      <c r="G48" s="48">
        <f t="shared" si="4"/>
        <v>2.1094947919065041</v>
      </c>
      <c r="H48" s="47">
        <v>56997.5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2244.8888888888891</v>
      </c>
      <c r="F49" s="47">
        <v>5375.6</v>
      </c>
      <c r="G49" s="48">
        <f t="shared" si="4"/>
        <v>1.3945951296772916</v>
      </c>
      <c r="H49" s="47">
        <v>5655.6</v>
      </c>
      <c r="I49" s="44">
        <f t="shared" si="5"/>
        <v>-4.950845179998585E-2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27868.296296296296</v>
      </c>
      <c r="F50" s="50">
        <v>54780.6</v>
      </c>
      <c r="G50" s="56">
        <f t="shared" si="4"/>
        <v>0.9656960517992037</v>
      </c>
      <c r="H50" s="50">
        <v>55317.166666666664</v>
      </c>
      <c r="I50" s="59">
        <f t="shared" si="5"/>
        <v>-9.6998219359270468E-3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6307.5</v>
      </c>
      <c r="G52" s="45">
        <f t="shared" ref="G52:G60" si="6">(F52-E52)/E52</f>
        <v>0.68200000000000005</v>
      </c>
      <c r="H52" s="66">
        <v>6307.5</v>
      </c>
      <c r="I52" s="124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3419.75</v>
      </c>
      <c r="F53" s="70">
        <v>16579</v>
      </c>
      <c r="G53" s="48">
        <f t="shared" si="6"/>
        <v>3.8480152057898969</v>
      </c>
      <c r="H53" s="70">
        <v>16579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2977</v>
      </c>
      <c r="F54" s="70">
        <v>9503.75</v>
      </c>
      <c r="G54" s="48">
        <f t="shared" si="6"/>
        <v>2.1923916694659051</v>
      </c>
      <c r="H54" s="70">
        <v>9503.75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4750</v>
      </c>
      <c r="F55" s="70">
        <v>5258.333333333333</v>
      </c>
      <c r="G55" s="48">
        <f t="shared" si="6"/>
        <v>0.10701754385964905</v>
      </c>
      <c r="H55" s="70">
        <v>5258.333333333333</v>
      </c>
      <c r="I55" s="87">
        <f t="shared" si="7"/>
        <v>0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2009.2222222222224</v>
      </c>
      <c r="F56" s="104">
        <v>3506.25</v>
      </c>
      <c r="G56" s="55">
        <f t="shared" si="6"/>
        <v>0.74507825029032781</v>
      </c>
      <c r="H56" s="104">
        <v>4420.833333333333</v>
      </c>
      <c r="I56" s="88">
        <f t="shared" si="7"/>
        <v>-0.20688030160226195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4540.0370370370374</v>
      </c>
      <c r="F57" s="50">
        <v>14594.666666666666</v>
      </c>
      <c r="G57" s="51">
        <f t="shared" si="6"/>
        <v>2.2146580628319228</v>
      </c>
      <c r="H57" s="50">
        <v>14594.666666666666</v>
      </c>
      <c r="I57" s="125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4576.25</v>
      </c>
      <c r="F58" s="68">
        <v>15361.875</v>
      </c>
      <c r="G58" s="44">
        <f t="shared" si="6"/>
        <v>2.3568697077301284</v>
      </c>
      <c r="H58" s="68">
        <v>14324.166666666666</v>
      </c>
      <c r="I58" s="44">
        <f t="shared" si="7"/>
        <v>7.2444586654255669E-2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4822.5</v>
      </c>
      <c r="F59" s="70">
        <v>16427.857142857141</v>
      </c>
      <c r="G59" s="48">
        <f t="shared" si="6"/>
        <v>2.4065022587573131</v>
      </c>
      <c r="H59" s="70">
        <v>15999</v>
      </c>
      <c r="I59" s="44">
        <f t="shared" si="7"/>
        <v>2.6805246756493612E-2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21250.059523809523</v>
      </c>
      <c r="F60" s="73">
        <v>53080</v>
      </c>
      <c r="G60" s="51">
        <f t="shared" si="6"/>
        <v>1.4978753560914395</v>
      </c>
      <c r="H60" s="73">
        <v>53080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6412.8703703703695</v>
      </c>
      <c r="F62" s="54">
        <v>20669.222222222223</v>
      </c>
      <c r="G62" s="45">
        <f t="shared" ref="G62:G67" si="8">(F62-E62)/E62</f>
        <v>2.2230843644869265</v>
      </c>
      <c r="H62" s="54">
        <v>20440.375</v>
      </c>
      <c r="I62" s="44">
        <f t="shared" ref="I62:I67" si="9">(F62-H62)/H62</f>
        <v>1.1195842650745039E-2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46437.119047619053</v>
      </c>
      <c r="F63" s="46">
        <v>97728.28571428571</v>
      </c>
      <c r="G63" s="48">
        <f t="shared" si="8"/>
        <v>1.1045294738045659</v>
      </c>
      <c r="H63" s="46">
        <v>95599.71428571429</v>
      </c>
      <c r="I63" s="44">
        <f t="shared" si="9"/>
        <v>2.2265458055762181E-2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10586.571428571429</v>
      </c>
      <c r="F64" s="46">
        <v>42843</v>
      </c>
      <c r="G64" s="48">
        <f t="shared" si="8"/>
        <v>3.0469192777912717</v>
      </c>
      <c r="H64" s="46">
        <v>41160.5</v>
      </c>
      <c r="I64" s="87">
        <f t="shared" si="9"/>
        <v>4.0876568554803754E-2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7201.2222222222226</v>
      </c>
      <c r="F65" s="46">
        <v>18977.857142857141</v>
      </c>
      <c r="G65" s="48">
        <f t="shared" si="8"/>
        <v>1.6353661305289884</v>
      </c>
      <c r="H65" s="46">
        <v>18406.428571428572</v>
      </c>
      <c r="I65" s="87">
        <f t="shared" si="9"/>
        <v>3.1045054134813004E-2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3724.5833333333335</v>
      </c>
      <c r="F66" s="46">
        <v>13934.166666666666</v>
      </c>
      <c r="G66" s="48">
        <f t="shared" si="8"/>
        <v>2.7411343550732741</v>
      </c>
      <c r="H66" s="46">
        <v>13511.666666666666</v>
      </c>
      <c r="I66" s="87">
        <f t="shared" si="9"/>
        <v>3.1269273467373876E-2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3051.6666666666665</v>
      </c>
      <c r="F67" s="58">
        <v>13189</v>
      </c>
      <c r="G67" s="51">
        <f t="shared" si="8"/>
        <v>3.3219006007646099</v>
      </c>
      <c r="H67" s="58">
        <v>13189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3856.2592592592591</v>
      </c>
      <c r="F69" s="43">
        <v>13894.375</v>
      </c>
      <c r="G69" s="45">
        <f>(F69-E69)/E69</f>
        <v>2.6030707651821476</v>
      </c>
      <c r="H69" s="43">
        <v>12665.714285714286</v>
      </c>
      <c r="I69" s="44">
        <f>(F69-H69)/H69</f>
        <v>9.7006823821339905E-2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2796.625</v>
      </c>
      <c r="F70" s="47">
        <v>7731.875</v>
      </c>
      <c r="G70" s="48">
        <f>(F70-E70)/E70</f>
        <v>1.7647163992312163</v>
      </c>
      <c r="H70" s="47">
        <v>7657.8571428571431</v>
      </c>
      <c r="I70" s="44">
        <f>(F70-H70)/H70</f>
        <v>9.6656095513477872E-3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1318.8888888888887</v>
      </c>
      <c r="F71" s="47">
        <v>2230.75</v>
      </c>
      <c r="G71" s="48">
        <f>(F71-E71)/E71</f>
        <v>0.69138584667228331</v>
      </c>
      <c r="H71" s="47">
        <v>2230.75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2264.6428571428573</v>
      </c>
      <c r="F72" s="47">
        <v>8848</v>
      </c>
      <c r="G72" s="48">
        <f>(F72-E72)/E72</f>
        <v>2.907017820533039</v>
      </c>
      <c r="H72" s="47">
        <v>8031.666666666667</v>
      </c>
      <c r="I72" s="44">
        <f>(F72-H72)/H72</f>
        <v>0.10163934426229504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1613.6666666666667</v>
      </c>
      <c r="F73" s="50">
        <v>7333.5</v>
      </c>
      <c r="G73" s="48">
        <f>(F73-E73)/E73</f>
        <v>3.5446188803966119</v>
      </c>
      <c r="H73" s="50">
        <v>7095</v>
      </c>
      <c r="I73" s="59">
        <f>(F73-H73)/H73</f>
        <v>3.3615221987315008E-2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1458.3333333333333</v>
      </c>
      <c r="F75" s="43">
        <v>4560</v>
      </c>
      <c r="G75" s="44">
        <f t="shared" ref="G75:G81" si="10">(F75-E75)/E75</f>
        <v>2.1268571428571432</v>
      </c>
      <c r="H75" s="43">
        <v>4560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1192.5925925925928</v>
      </c>
      <c r="F76" s="32">
        <v>3781</v>
      </c>
      <c r="G76" s="48">
        <f t="shared" si="10"/>
        <v>2.1704037267080736</v>
      </c>
      <c r="H76" s="32">
        <v>3692.5</v>
      </c>
      <c r="I76" s="44">
        <f t="shared" si="11"/>
        <v>2.3967501692620175E-2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933.28571428571433</v>
      </c>
      <c r="F77" s="47">
        <v>1777.5</v>
      </c>
      <c r="G77" s="48">
        <f t="shared" si="10"/>
        <v>0.90456145721720482</v>
      </c>
      <c r="H77" s="47">
        <v>1777.5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1514.2222222222219</v>
      </c>
      <c r="F78" s="47">
        <v>5404.4444444444443</v>
      </c>
      <c r="G78" s="48">
        <f t="shared" si="10"/>
        <v>2.5691223950689763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1917.3</v>
      </c>
      <c r="F79" s="61">
        <v>5765.333333333333</v>
      </c>
      <c r="G79" s="48">
        <f t="shared" si="10"/>
        <v>2.0070063805003562</v>
      </c>
      <c r="H79" s="61">
        <v>5736.625</v>
      </c>
      <c r="I79" s="44">
        <f t="shared" si="11"/>
        <v>5.0043942794470667E-3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15666.666666666666</v>
      </c>
      <c r="G80" s="48">
        <f t="shared" si="10"/>
        <v>0.76043149299572987</v>
      </c>
      <c r="H80" s="61">
        <v>12333.333333333334</v>
      </c>
      <c r="I80" s="44">
        <f t="shared" si="11"/>
        <v>0.27027027027027017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3909.3000000000006</v>
      </c>
      <c r="F81" s="50">
        <v>7071.4285714285716</v>
      </c>
      <c r="G81" s="51">
        <f t="shared" si="10"/>
        <v>0.80887334597717508</v>
      </c>
      <c r="H81" s="50">
        <v>9902.7777777777774</v>
      </c>
      <c r="I81" s="56">
        <f t="shared" si="11"/>
        <v>-0.28591464636345415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6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203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2" t="s">
        <v>3</v>
      </c>
      <c r="B12" s="168"/>
      <c r="C12" s="170" t="s">
        <v>0</v>
      </c>
      <c r="D12" s="164" t="s">
        <v>23</v>
      </c>
      <c r="E12" s="164" t="s">
        <v>218</v>
      </c>
      <c r="F12" s="172" t="s">
        <v>224</v>
      </c>
      <c r="G12" s="164" t="s">
        <v>197</v>
      </c>
      <c r="H12" s="172" t="s">
        <v>220</v>
      </c>
      <c r="I12" s="164" t="s">
        <v>187</v>
      </c>
    </row>
    <row r="13" spans="1:9" ht="30.75" customHeight="1" thickBot="1" x14ac:dyDescent="0.25">
      <c r="A13" s="163"/>
      <c r="B13" s="169"/>
      <c r="C13" s="171"/>
      <c r="D13" s="165"/>
      <c r="E13" s="165"/>
      <c r="F13" s="173"/>
      <c r="G13" s="165"/>
      <c r="H13" s="173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1118.8</v>
      </c>
      <c r="F15" s="83">
        <v>2308.1999999999998</v>
      </c>
      <c r="G15" s="44">
        <f>(F15-E15)/E15</f>
        <v>1.0631033249910617</v>
      </c>
      <c r="H15" s="83">
        <v>2433.3339999999998</v>
      </c>
      <c r="I15" s="126">
        <f>(F15-H15)/H15</f>
        <v>-5.1424917417830854E-2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1244.5702592592593</v>
      </c>
      <c r="F16" s="83">
        <v>2199.8000000000002</v>
      </c>
      <c r="G16" s="48">
        <f t="shared" ref="G16:G39" si="0">(F16-E16)/E16</f>
        <v>0.76751773042469496</v>
      </c>
      <c r="H16" s="83">
        <v>2283.3339999999998</v>
      </c>
      <c r="I16" s="48">
        <f>(F16-H16)/H16</f>
        <v>-3.6584222895117251E-2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1137.6776666666665</v>
      </c>
      <c r="F17" s="83">
        <v>2066.6</v>
      </c>
      <c r="G17" s="48">
        <f t="shared" si="0"/>
        <v>0.81650748762171377</v>
      </c>
      <c r="H17" s="83">
        <v>2275</v>
      </c>
      <c r="I17" s="48">
        <f t="shared" ref="I17:I29" si="1">(F17-H17)/H17</f>
        <v>-9.160439560439565E-2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689.36099999999999</v>
      </c>
      <c r="F18" s="83">
        <v>1508.2</v>
      </c>
      <c r="G18" s="48">
        <f t="shared" si="0"/>
        <v>1.1878232159927817</v>
      </c>
      <c r="H18" s="83">
        <v>1310</v>
      </c>
      <c r="I18" s="48">
        <f t="shared" si="1"/>
        <v>0.15129770992366415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2187.989</v>
      </c>
      <c r="F19" s="83">
        <v>4866.6000000000004</v>
      </c>
      <c r="G19" s="48">
        <f t="shared" si="0"/>
        <v>1.2242342168996281</v>
      </c>
      <c r="H19" s="83">
        <v>4493.2</v>
      </c>
      <c r="I19" s="48">
        <f t="shared" si="1"/>
        <v>8.3103356182676169E-2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1348.3333333333333</v>
      </c>
      <c r="F20" s="83">
        <v>3000</v>
      </c>
      <c r="G20" s="48">
        <f t="shared" si="0"/>
        <v>1.2249690976514216</v>
      </c>
      <c r="H20" s="83">
        <v>3116.5340000000001</v>
      </c>
      <c r="I20" s="48">
        <f t="shared" si="1"/>
        <v>-3.739217990241727E-2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1309.761</v>
      </c>
      <c r="F21" s="83">
        <v>2050</v>
      </c>
      <c r="G21" s="48">
        <f t="shared" si="0"/>
        <v>0.56517105029085468</v>
      </c>
      <c r="H21" s="83">
        <v>2208.1999999999998</v>
      </c>
      <c r="I21" s="48">
        <f t="shared" si="1"/>
        <v>-7.1642061407481125E-2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371</v>
      </c>
      <c r="F22" s="83">
        <v>509.8</v>
      </c>
      <c r="G22" s="48">
        <f t="shared" si="0"/>
        <v>0.37412398921832885</v>
      </c>
      <c r="H22" s="83">
        <v>576.6</v>
      </c>
      <c r="I22" s="48">
        <f t="shared" si="1"/>
        <v>-0.11585154353104407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484.04999999999995</v>
      </c>
      <c r="F23" s="83">
        <v>558.20000000000005</v>
      </c>
      <c r="G23" s="48">
        <f t="shared" si="0"/>
        <v>0.15318665427125316</v>
      </c>
      <c r="H23" s="83">
        <v>503.2</v>
      </c>
      <c r="I23" s="48">
        <f t="shared" si="1"/>
        <v>0.10930047694753589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484.13333333333333</v>
      </c>
      <c r="F24" s="83">
        <v>533.20000000000005</v>
      </c>
      <c r="G24" s="48">
        <f t="shared" si="0"/>
        <v>0.10134949049848538</v>
      </c>
      <c r="H24" s="83">
        <v>605.6</v>
      </c>
      <c r="I24" s="48">
        <f t="shared" si="1"/>
        <v>-0.11955085865257592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486.81666666666666</v>
      </c>
      <c r="F25" s="83">
        <v>786.6</v>
      </c>
      <c r="G25" s="48">
        <f t="shared" si="0"/>
        <v>0.61580334828306349</v>
      </c>
      <c r="H25" s="83">
        <v>816.5</v>
      </c>
      <c r="I25" s="48">
        <f t="shared" si="1"/>
        <v>-3.6619718309859127E-2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1104.6000000000001</v>
      </c>
      <c r="F26" s="83">
        <v>1816.6</v>
      </c>
      <c r="G26" s="48">
        <f t="shared" si="0"/>
        <v>0.6445772225239903</v>
      </c>
      <c r="H26" s="83">
        <v>2200</v>
      </c>
      <c r="I26" s="48">
        <f t="shared" si="1"/>
        <v>-0.1742727272727273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483.71666666666664</v>
      </c>
      <c r="F27" s="83">
        <v>506.6</v>
      </c>
      <c r="G27" s="48">
        <f t="shared" si="0"/>
        <v>4.7307307997105849E-2</v>
      </c>
      <c r="H27" s="83">
        <v>577.20000000000005</v>
      </c>
      <c r="I27" s="48">
        <f t="shared" si="1"/>
        <v>-0.12231462231462234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992.31666666666661</v>
      </c>
      <c r="F28" s="83">
        <v>1600</v>
      </c>
      <c r="G28" s="48">
        <f t="shared" si="0"/>
        <v>0.61238851845009168</v>
      </c>
      <c r="H28" s="83">
        <v>1700</v>
      </c>
      <c r="I28" s="48">
        <f t="shared" si="1"/>
        <v>-5.8823529411764705E-2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1354.7916666666665</v>
      </c>
      <c r="F29" s="83">
        <v>2950</v>
      </c>
      <c r="G29" s="48">
        <f t="shared" si="0"/>
        <v>1.1774565585114565</v>
      </c>
      <c r="H29" s="83">
        <v>2700</v>
      </c>
      <c r="I29" s="48">
        <f t="shared" si="1"/>
        <v>9.2592592592592587E-2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1104.1166666666668</v>
      </c>
      <c r="F30" s="94">
        <v>1841.6</v>
      </c>
      <c r="G30" s="51">
        <f t="shared" si="0"/>
        <v>0.66793968028740902</v>
      </c>
      <c r="H30" s="94">
        <v>1617.2</v>
      </c>
      <c r="I30" s="51">
        <f>(F30-H30)/H30</f>
        <v>0.13875834776156309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2134.6317460317459</v>
      </c>
      <c r="F32" s="83">
        <v>3866.6</v>
      </c>
      <c r="G32" s="44">
        <f t="shared" si="0"/>
        <v>0.81136629640590774</v>
      </c>
      <c r="H32" s="83">
        <v>4533.2</v>
      </c>
      <c r="I32" s="45">
        <f>(F32-H32)/H32</f>
        <v>-0.14704844260125297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2028.5962962962963</v>
      </c>
      <c r="F33" s="83">
        <v>3699.8</v>
      </c>
      <c r="G33" s="48">
        <f t="shared" si="0"/>
        <v>0.82382271265845219</v>
      </c>
      <c r="H33" s="83">
        <v>4000</v>
      </c>
      <c r="I33" s="48">
        <f>(F33-H33)/H33</f>
        <v>-7.504999999999995E-2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1892.4666666666667</v>
      </c>
      <c r="F34" s="83">
        <v>3924.8</v>
      </c>
      <c r="G34" s="48">
        <f>(F34-E34)/E34</f>
        <v>1.0739070701377391</v>
      </c>
      <c r="H34" s="83">
        <v>5333.2</v>
      </c>
      <c r="I34" s="48">
        <f>(F34-H34)/H34</f>
        <v>-0.26408160204005093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1576.3888888888887</v>
      </c>
      <c r="F35" s="83">
        <v>3300</v>
      </c>
      <c r="G35" s="48">
        <f t="shared" si="0"/>
        <v>1.0933920704845819</v>
      </c>
      <c r="H35" s="83">
        <v>4616.6000000000004</v>
      </c>
      <c r="I35" s="48">
        <f>(F35-H35)/H35</f>
        <v>-0.2851882337651086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1792.4389999999999</v>
      </c>
      <c r="F36" s="83">
        <v>6983.2</v>
      </c>
      <c r="G36" s="55">
        <f t="shared" si="0"/>
        <v>2.8959205864188409</v>
      </c>
      <c r="H36" s="83">
        <v>7483.2</v>
      </c>
      <c r="I36" s="48">
        <f>(F36-H36)/H36</f>
        <v>-6.6816335257643786E-2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26113.474074074074</v>
      </c>
      <c r="F38" s="84">
        <v>91833.2</v>
      </c>
      <c r="G38" s="45">
        <f t="shared" si="0"/>
        <v>2.5166979215214278</v>
      </c>
      <c r="H38" s="84">
        <v>86833.2</v>
      </c>
      <c r="I38" s="45">
        <f>(F38-H38)/H38</f>
        <v>5.7581662313493001E-2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15754.288888888888</v>
      </c>
      <c r="F39" s="85">
        <v>46766.6</v>
      </c>
      <c r="G39" s="51">
        <f t="shared" si="0"/>
        <v>1.9684995831822869</v>
      </c>
      <c r="H39" s="85">
        <v>50366.6</v>
      </c>
      <c r="I39" s="51">
        <f>(F39-H39)/H39</f>
        <v>-7.1475938419508167E-2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204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2" t="s">
        <v>3</v>
      </c>
      <c r="B12" s="168"/>
      <c r="C12" s="170" t="s">
        <v>0</v>
      </c>
      <c r="D12" s="164" t="s">
        <v>223</v>
      </c>
      <c r="E12" s="172" t="s">
        <v>224</v>
      </c>
      <c r="F12" s="179" t="s">
        <v>186</v>
      </c>
      <c r="G12" s="164" t="s">
        <v>218</v>
      </c>
      <c r="H12" s="181" t="s">
        <v>225</v>
      </c>
      <c r="I12" s="177" t="s">
        <v>196</v>
      </c>
    </row>
    <row r="13" spans="1:9" ht="39.75" customHeight="1" thickBot="1" x14ac:dyDescent="0.25">
      <c r="A13" s="163"/>
      <c r="B13" s="169"/>
      <c r="C13" s="171"/>
      <c r="D13" s="165"/>
      <c r="E13" s="173"/>
      <c r="F13" s="180"/>
      <c r="G13" s="165"/>
      <c r="H13" s="182"/>
      <c r="I13" s="17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2125</v>
      </c>
      <c r="E15" s="83">
        <v>2308.1999999999998</v>
      </c>
      <c r="F15" s="67">
        <f t="shared" ref="F15:F30" si="0">D15-E15</f>
        <v>-183.19999999999982</v>
      </c>
      <c r="G15" s="42">
        <v>1118.8</v>
      </c>
      <c r="H15" s="66">
        <f>AVERAGE(D15:E15)</f>
        <v>2216.6</v>
      </c>
      <c r="I15" s="69">
        <f>(H15-G15)/G15</f>
        <v>0.98122988916696463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2527.5555555555557</v>
      </c>
      <c r="E16" s="83">
        <v>2199.8000000000002</v>
      </c>
      <c r="F16" s="71">
        <f t="shared" si="0"/>
        <v>327.75555555555547</v>
      </c>
      <c r="G16" s="46">
        <v>1244.5702592592593</v>
      </c>
      <c r="H16" s="68">
        <f t="shared" ref="H16:H30" si="1">AVERAGE(D16:E16)</f>
        <v>2363.6777777777779</v>
      </c>
      <c r="I16" s="72">
        <f t="shared" ref="I16:I39" si="2">(H16-G16)/G16</f>
        <v>0.89919191800757536</v>
      </c>
    </row>
    <row r="17" spans="1:9" ht="16.5" x14ac:dyDescent="0.3">
      <c r="A17" s="37"/>
      <c r="B17" s="34" t="s">
        <v>6</v>
      </c>
      <c r="C17" s="15" t="s">
        <v>165</v>
      </c>
      <c r="D17" s="47">
        <v>1909.7777777777778</v>
      </c>
      <c r="E17" s="83">
        <v>2066.6</v>
      </c>
      <c r="F17" s="71">
        <f t="shared" si="0"/>
        <v>-156.82222222222208</v>
      </c>
      <c r="G17" s="46">
        <v>1137.6776666666665</v>
      </c>
      <c r="H17" s="68">
        <f t="shared" si="1"/>
        <v>1988.1888888888889</v>
      </c>
      <c r="I17" s="72">
        <f t="shared" si="2"/>
        <v>0.74758540766135795</v>
      </c>
    </row>
    <row r="18" spans="1:9" ht="16.5" x14ac:dyDescent="0.3">
      <c r="A18" s="37"/>
      <c r="B18" s="34" t="s">
        <v>7</v>
      </c>
      <c r="C18" s="15" t="s">
        <v>166</v>
      </c>
      <c r="D18" s="47">
        <v>1823.8</v>
      </c>
      <c r="E18" s="83">
        <v>1508.2</v>
      </c>
      <c r="F18" s="71">
        <f t="shared" si="0"/>
        <v>315.59999999999991</v>
      </c>
      <c r="G18" s="46">
        <v>689.36099999999999</v>
      </c>
      <c r="H18" s="68">
        <f t="shared" si="1"/>
        <v>1666</v>
      </c>
      <c r="I18" s="72">
        <f t="shared" si="2"/>
        <v>1.4167308565468602</v>
      </c>
    </row>
    <row r="19" spans="1:9" ht="16.5" x14ac:dyDescent="0.3">
      <c r="A19" s="37"/>
      <c r="B19" s="34" t="s">
        <v>8</v>
      </c>
      <c r="C19" s="15" t="s">
        <v>167</v>
      </c>
      <c r="D19" s="47">
        <v>4454.75</v>
      </c>
      <c r="E19" s="83">
        <v>4866.6000000000004</v>
      </c>
      <c r="F19" s="71">
        <f t="shared" si="0"/>
        <v>-411.85000000000036</v>
      </c>
      <c r="G19" s="46">
        <v>2187.989</v>
      </c>
      <c r="H19" s="68">
        <f t="shared" si="1"/>
        <v>4660.6750000000002</v>
      </c>
      <c r="I19" s="72">
        <f t="shared" si="2"/>
        <v>1.1301181130252484</v>
      </c>
    </row>
    <row r="20" spans="1:9" ht="16.5" x14ac:dyDescent="0.3">
      <c r="A20" s="37"/>
      <c r="B20" s="34" t="s">
        <v>9</v>
      </c>
      <c r="C20" s="15" t="s">
        <v>168</v>
      </c>
      <c r="D20" s="47">
        <v>3922.8</v>
      </c>
      <c r="E20" s="83">
        <v>3000</v>
      </c>
      <c r="F20" s="71">
        <f t="shared" si="0"/>
        <v>922.80000000000018</v>
      </c>
      <c r="G20" s="46">
        <v>1348.3333333333333</v>
      </c>
      <c r="H20" s="68">
        <f t="shared" si="1"/>
        <v>3461.4</v>
      </c>
      <c r="I20" s="72">
        <f t="shared" si="2"/>
        <v>1.5671693448702102</v>
      </c>
    </row>
    <row r="21" spans="1:9" ht="16.5" x14ac:dyDescent="0.3">
      <c r="A21" s="37"/>
      <c r="B21" s="34" t="s">
        <v>10</v>
      </c>
      <c r="C21" s="15" t="s">
        <v>169</v>
      </c>
      <c r="D21" s="47">
        <v>2658.8</v>
      </c>
      <c r="E21" s="83">
        <v>2050</v>
      </c>
      <c r="F21" s="71">
        <f t="shared" si="0"/>
        <v>608.80000000000018</v>
      </c>
      <c r="G21" s="46">
        <v>1309.761</v>
      </c>
      <c r="H21" s="68">
        <f t="shared" si="1"/>
        <v>2354.4</v>
      </c>
      <c r="I21" s="72">
        <f t="shared" si="2"/>
        <v>0.7975798638072138</v>
      </c>
    </row>
    <row r="22" spans="1:9" ht="16.5" x14ac:dyDescent="0.3">
      <c r="A22" s="37"/>
      <c r="B22" s="34" t="s">
        <v>11</v>
      </c>
      <c r="C22" s="15" t="s">
        <v>170</v>
      </c>
      <c r="D22" s="47">
        <v>584.79999999999995</v>
      </c>
      <c r="E22" s="83">
        <v>509.8</v>
      </c>
      <c r="F22" s="71">
        <f t="shared" si="0"/>
        <v>74.999999999999943</v>
      </c>
      <c r="G22" s="46">
        <v>371</v>
      </c>
      <c r="H22" s="68">
        <f t="shared" si="1"/>
        <v>547.29999999999995</v>
      </c>
      <c r="I22" s="72">
        <f t="shared" si="2"/>
        <v>0.47520215633423168</v>
      </c>
    </row>
    <row r="23" spans="1:9" ht="16.5" x14ac:dyDescent="0.3">
      <c r="A23" s="37"/>
      <c r="B23" s="34" t="s">
        <v>12</v>
      </c>
      <c r="C23" s="15" t="s">
        <v>171</v>
      </c>
      <c r="D23" s="47">
        <v>705</v>
      </c>
      <c r="E23" s="83">
        <v>558.20000000000005</v>
      </c>
      <c r="F23" s="71">
        <f t="shared" si="0"/>
        <v>146.79999999999995</v>
      </c>
      <c r="G23" s="46">
        <v>484.04999999999995</v>
      </c>
      <c r="H23" s="68">
        <f t="shared" si="1"/>
        <v>631.6</v>
      </c>
      <c r="I23" s="72">
        <f t="shared" si="2"/>
        <v>0.30482388183038961</v>
      </c>
    </row>
    <row r="24" spans="1:9" ht="16.5" x14ac:dyDescent="0.3">
      <c r="A24" s="37"/>
      <c r="B24" s="34" t="s">
        <v>13</v>
      </c>
      <c r="C24" s="15" t="s">
        <v>172</v>
      </c>
      <c r="D24" s="47">
        <v>731.25</v>
      </c>
      <c r="E24" s="83">
        <v>533.20000000000005</v>
      </c>
      <c r="F24" s="71">
        <f t="shared" si="0"/>
        <v>198.04999999999995</v>
      </c>
      <c r="G24" s="46">
        <v>484.13333333333333</v>
      </c>
      <c r="H24" s="68">
        <f t="shared" si="1"/>
        <v>632.22500000000002</v>
      </c>
      <c r="I24" s="72">
        <f t="shared" si="2"/>
        <v>0.30589025061966407</v>
      </c>
    </row>
    <row r="25" spans="1:9" ht="16.5" x14ac:dyDescent="0.3">
      <c r="A25" s="37"/>
      <c r="B25" s="34" t="s">
        <v>14</v>
      </c>
      <c r="C25" s="15" t="s">
        <v>173</v>
      </c>
      <c r="D25" s="47">
        <v>955.33333333333337</v>
      </c>
      <c r="E25" s="83">
        <v>786.6</v>
      </c>
      <c r="F25" s="71">
        <f t="shared" si="0"/>
        <v>168.73333333333335</v>
      </c>
      <c r="G25" s="46">
        <v>486.81666666666666</v>
      </c>
      <c r="H25" s="68">
        <f t="shared" si="1"/>
        <v>870.9666666666667</v>
      </c>
      <c r="I25" s="72">
        <f t="shared" si="2"/>
        <v>0.78910609743572191</v>
      </c>
    </row>
    <row r="26" spans="1:9" ht="16.5" x14ac:dyDescent="0.3">
      <c r="A26" s="37"/>
      <c r="B26" s="34" t="s">
        <v>15</v>
      </c>
      <c r="C26" s="15" t="s">
        <v>174</v>
      </c>
      <c r="D26" s="47">
        <v>1958.8</v>
      </c>
      <c r="E26" s="83">
        <v>1816.6</v>
      </c>
      <c r="F26" s="71">
        <f t="shared" si="0"/>
        <v>142.20000000000005</v>
      </c>
      <c r="G26" s="46">
        <v>1104.6000000000001</v>
      </c>
      <c r="H26" s="68">
        <f t="shared" si="1"/>
        <v>1887.6999999999998</v>
      </c>
      <c r="I26" s="72">
        <f t="shared" si="2"/>
        <v>0.70894441426760779</v>
      </c>
    </row>
    <row r="27" spans="1:9" ht="16.5" x14ac:dyDescent="0.3">
      <c r="A27" s="37"/>
      <c r="B27" s="34" t="s">
        <v>16</v>
      </c>
      <c r="C27" s="15" t="s">
        <v>175</v>
      </c>
      <c r="D27" s="47">
        <v>693.5</v>
      </c>
      <c r="E27" s="83">
        <v>506.6</v>
      </c>
      <c r="F27" s="71">
        <f t="shared" si="0"/>
        <v>186.89999999999998</v>
      </c>
      <c r="G27" s="46">
        <v>483.71666666666664</v>
      </c>
      <c r="H27" s="68">
        <f t="shared" si="1"/>
        <v>600.04999999999995</v>
      </c>
      <c r="I27" s="72">
        <f t="shared" si="2"/>
        <v>0.24049891465389517</v>
      </c>
    </row>
    <row r="28" spans="1:9" ht="16.5" x14ac:dyDescent="0.3">
      <c r="A28" s="37"/>
      <c r="B28" s="34" t="s">
        <v>17</v>
      </c>
      <c r="C28" s="15" t="s">
        <v>176</v>
      </c>
      <c r="D28" s="47">
        <v>1408.8</v>
      </c>
      <c r="E28" s="83">
        <v>1600</v>
      </c>
      <c r="F28" s="71">
        <f t="shared" si="0"/>
        <v>-191.20000000000005</v>
      </c>
      <c r="G28" s="46">
        <v>992.31666666666661</v>
      </c>
      <c r="H28" s="68">
        <f t="shared" si="1"/>
        <v>1504.4</v>
      </c>
      <c r="I28" s="72">
        <f t="shared" si="2"/>
        <v>0.51604830447269878</v>
      </c>
    </row>
    <row r="29" spans="1:9" ht="16.5" x14ac:dyDescent="0.3">
      <c r="A29" s="37"/>
      <c r="B29" s="34" t="s">
        <v>18</v>
      </c>
      <c r="C29" s="15" t="s">
        <v>177</v>
      </c>
      <c r="D29" s="47">
        <v>3862.25</v>
      </c>
      <c r="E29" s="83">
        <v>2950</v>
      </c>
      <c r="F29" s="71">
        <f t="shared" si="0"/>
        <v>912.25</v>
      </c>
      <c r="G29" s="46">
        <v>1354.7916666666665</v>
      </c>
      <c r="H29" s="68">
        <f t="shared" si="1"/>
        <v>3406.125</v>
      </c>
      <c r="I29" s="72">
        <f t="shared" si="2"/>
        <v>1.5141319391050287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1609.8</v>
      </c>
      <c r="E30" s="94">
        <v>1841.6</v>
      </c>
      <c r="F30" s="74">
        <f t="shared" si="0"/>
        <v>-231.79999999999995</v>
      </c>
      <c r="G30" s="49">
        <v>1104.1166666666668</v>
      </c>
      <c r="H30" s="106">
        <f t="shared" si="1"/>
        <v>1725.6999999999998</v>
      </c>
      <c r="I30" s="75">
        <f t="shared" si="2"/>
        <v>0.56296888915724452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3582</v>
      </c>
      <c r="E32" s="83">
        <v>3866.6</v>
      </c>
      <c r="F32" s="67">
        <f>D32-E32</f>
        <v>-284.59999999999991</v>
      </c>
      <c r="G32" s="54">
        <v>2134.6317460317459</v>
      </c>
      <c r="H32" s="68">
        <f>AVERAGE(D32:E32)</f>
        <v>3724.3</v>
      </c>
      <c r="I32" s="78">
        <f t="shared" si="2"/>
        <v>0.74470374429848518</v>
      </c>
    </row>
    <row r="33" spans="1:9" ht="16.5" x14ac:dyDescent="0.3">
      <c r="A33" s="37"/>
      <c r="B33" s="34" t="s">
        <v>27</v>
      </c>
      <c r="C33" s="15" t="s">
        <v>180</v>
      </c>
      <c r="D33" s="47">
        <v>3471</v>
      </c>
      <c r="E33" s="83">
        <v>3699.8</v>
      </c>
      <c r="F33" s="79">
        <f>D33-E33</f>
        <v>-228.80000000000018</v>
      </c>
      <c r="G33" s="46">
        <v>2028.5962962962963</v>
      </c>
      <c r="H33" s="68">
        <f>AVERAGE(D33:E33)</f>
        <v>3585.4</v>
      </c>
      <c r="I33" s="72">
        <f t="shared" si="2"/>
        <v>0.76742903777653226</v>
      </c>
    </row>
    <row r="34" spans="1:9" ht="16.5" x14ac:dyDescent="0.3">
      <c r="A34" s="37"/>
      <c r="B34" s="39" t="s">
        <v>28</v>
      </c>
      <c r="C34" s="15" t="s">
        <v>181</v>
      </c>
      <c r="D34" s="47">
        <v>3741.4285714285716</v>
      </c>
      <c r="E34" s="83">
        <v>3924.8</v>
      </c>
      <c r="F34" s="71">
        <f>D34-E34</f>
        <v>-183.37142857142862</v>
      </c>
      <c r="G34" s="46">
        <v>1892.4666666666667</v>
      </c>
      <c r="H34" s="68">
        <f>AVERAGE(D34:E34)</f>
        <v>3833.1142857142859</v>
      </c>
      <c r="I34" s="72">
        <f t="shared" si="2"/>
        <v>1.0254593400399581</v>
      </c>
    </row>
    <row r="35" spans="1:9" ht="16.5" x14ac:dyDescent="0.3">
      <c r="A35" s="37"/>
      <c r="B35" s="34" t="s">
        <v>29</v>
      </c>
      <c r="C35" s="15" t="s">
        <v>182</v>
      </c>
      <c r="D35" s="47">
        <v>6374.5</v>
      </c>
      <c r="E35" s="83">
        <v>3300</v>
      </c>
      <c r="F35" s="79">
        <f>D35-E35</f>
        <v>3074.5</v>
      </c>
      <c r="G35" s="46">
        <v>1576.3888888888887</v>
      </c>
      <c r="H35" s="68">
        <f>AVERAGE(D35:E35)</f>
        <v>4837.25</v>
      </c>
      <c r="I35" s="72">
        <f t="shared" si="2"/>
        <v>2.0685638766519827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5998.4285714285716</v>
      </c>
      <c r="E36" s="83">
        <v>6983.2</v>
      </c>
      <c r="F36" s="71">
        <f>D36-E36</f>
        <v>-984.77142857142826</v>
      </c>
      <c r="G36" s="49">
        <v>1792.4389999999999</v>
      </c>
      <c r="H36" s="68">
        <f>AVERAGE(D36:E36)</f>
        <v>6490.8142857142857</v>
      </c>
      <c r="I36" s="80">
        <f t="shared" si="2"/>
        <v>2.6212190683835193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102373.5</v>
      </c>
      <c r="E38" s="84">
        <v>91833.2</v>
      </c>
      <c r="F38" s="67">
        <f>D38-E38</f>
        <v>10540.300000000003</v>
      </c>
      <c r="G38" s="46">
        <v>26113.474074074074</v>
      </c>
      <c r="H38" s="67">
        <f>AVERAGE(D38:E38)</f>
        <v>97103.35</v>
      </c>
      <c r="I38" s="78">
        <f t="shared" si="2"/>
        <v>2.7185151896892172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47062.25</v>
      </c>
      <c r="E39" s="85">
        <v>46766.6</v>
      </c>
      <c r="F39" s="74">
        <f>D39-E39</f>
        <v>295.65000000000146</v>
      </c>
      <c r="G39" s="46">
        <v>15754.288888888888</v>
      </c>
      <c r="H39" s="81">
        <f>AVERAGE(D39:E39)</f>
        <v>46914.425000000003</v>
      </c>
      <c r="I39" s="75">
        <f t="shared" si="2"/>
        <v>1.977882742336126</v>
      </c>
    </row>
    <row r="40" spans="1:9" ht="15.75" customHeight="1" thickBot="1" x14ac:dyDescent="0.25">
      <c r="A40" s="174"/>
      <c r="B40" s="175"/>
      <c r="C40" s="176"/>
      <c r="D40" s="86">
        <f>SUM(D15:D39)</f>
        <v>204535.12380952382</v>
      </c>
      <c r="E40" s="86">
        <f>SUM(E15:E39)</f>
        <v>189476.2</v>
      </c>
      <c r="F40" s="86">
        <f>SUM(F15:F39)</f>
        <v>15058.923809523814</v>
      </c>
      <c r="G40" s="86">
        <f>SUM(G15:G39)</f>
        <v>67194.319486772481</v>
      </c>
      <c r="H40" s="86">
        <f>AVERAGE(D40:E40)</f>
        <v>197005.66190476192</v>
      </c>
      <c r="I40" s="75">
        <f>(H40-G40)/G40</f>
        <v>1.9318797096165756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2" t="s">
        <v>3</v>
      </c>
      <c r="B13" s="168"/>
      <c r="C13" s="170" t="s">
        <v>0</v>
      </c>
      <c r="D13" s="164" t="s">
        <v>23</v>
      </c>
      <c r="E13" s="164" t="s">
        <v>218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3.75" customHeight="1" thickBot="1" x14ac:dyDescent="0.25">
      <c r="A14" s="163"/>
      <c r="B14" s="169"/>
      <c r="C14" s="171"/>
      <c r="D14" s="184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1118.8</v>
      </c>
      <c r="F16" s="42">
        <v>2216.6</v>
      </c>
      <c r="G16" s="21">
        <f>(F16-E16)/E16</f>
        <v>0.98122988916696463</v>
      </c>
      <c r="H16" s="42">
        <v>2439.067</v>
      </c>
      <c r="I16" s="21">
        <f>(F16-H16)/H16</f>
        <v>-9.1209876563456471E-2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1244.5702592592593</v>
      </c>
      <c r="F17" s="46">
        <v>2363.6777777777779</v>
      </c>
      <c r="G17" s="21">
        <f t="shared" ref="G17:G80" si="0">(F17-E17)/E17</f>
        <v>0.89919191800757536</v>
      </c>
      <c r="H17" s="46">
        <v>2327.1114444444443</v>
      </c>
      <c r="I17" s="21">
        <f>(F17-H17)/H17</f>
        <v>1.5713185297003777E-2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1137.6776666666665</v>
      </c>
      <c r="F18" s="46">
        <v>1988.1888888888889</v>
      </c>
      <c r="G18" s="21">
        <f t="shared" si="0"/>
        <v>0.74758540766135795</v>
      </c>
      <c r="H18" s="46">
        <v>1864.6111111111111</v>
      </c>
      <c r="I18" s="21">
        <f t="shared" ref="I18:I31" si="1">(F18-H18)/H18</f>
        <v>6.6275362750648034E-2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689.36099999999999</v>
      </c>
      <c r="F19" s="46">
        <v>1666</v>
      </c>
      <c r="G19" s="21">
        <f t="shared" si="0"/>
        <v>1.4167308565468602</v>
      </c>
      <c r="H19" s="46">
        <v>1436.9</v>
      </c>
      <c r="I19" s="21">
        <f t="shared" si="1"/>
        <v>0.15944046210592239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2187.989</v>
      </c>
      <c r="F20" s="46">
        <v>4660.6750000000002</v>
      </c>
      <c r="G20" s="21">
        <f>(F20-E20)/E20</f>
        <v>1.1301181130252484</v>
      </c>
      <c r="H20" s="46">
        <v>4537.1000000000004</v>
      </c>
      <c r="I20" s="21">
        <f t="shared" si="1"/>
        <v>2.7236560798748057E-2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1348.3333333333333</v>
      </c>
      <c r="F21" s="46">
        <v>3461.4</v>
      </c>
      <c r="G21" s="21">
        <f t="shared" si="0"/>
        <v>1.5671693448702102</v>
      </c>
      <c r="H21" s="46">
        <v>3400.6670000000004</v>
      </c>
      <c r="I21" s="21">
        <f t="shared" si="1"/>
        <v>1.7859143515080927E-2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1309.761</v>
      </c>
      <c r="F22" s="46">
        <v>2354.4</v>
      </c>
      <c r="G22" s="21">
        <f t="shared" si="0"/>
        <v>0.7975798638072138</v>
      </c>
      <c r="H22" s="46">
        <v>2458.5</v>
      </c>
      <c r="I22" s="21">
        <f t="shared" si="1"/>
        <v>-4.2342892007321498E-2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371</v>
      </c>
      <c r="F23" s="46">
        <v>547.29999999999995</v>
      </c>
      <c r="G23" s="21">
        <f t="shared" si="0"/>
        <v>0.47520215633423168</v>
      </c>
      <c r="H23" s="46">
        <v>633.20000000000005</v>
      </c>
      <c r="I23" s="21">
        <f t="shared" si="1"/>
        <v>-0.13566013897662679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484.04999999999995</v>
      </c>
      <c r="F24" s="46">
        <v>631.6</v>
      </c>
      <c r="G24" s="21">
        <f t="shared" si="0"/>
        <v>0.30482388183038961</v>
      </c>
      <c r="H24" s="46">
        <v>606.5</v>
      </c>
      <c r="I24" s="21">
        <f t="shared" si="1"/>
        <v>4.1384995877988495E-2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484.13333333333333</v>
      </c>
      <c r="F25" s="46">
        <v>632.22500000000002</v>
      </c>
      <c r="G25" s="21">
        <f t="shared" si="0"/>
        <v>0.30589025061966407</v>
      </c>
      <c r="H25" s="46">
        <v>640.18888888888887</v>
      </c>
      <c r="I25" s="21">
        <f t="shared" si="1"/>
        <v>-1.2439904889181945E-2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486.81666666666666</v>
      </c>
      <c r="F26" s="46">
        <v>870.9666666666667</v>
      </c>
      <c r="G26" s="21">
        <f t="shared" si="0"/>
        <v>0.78910609743572191</v>
      </c>
      <c r="H26" s="46">
        <v>814.4</v>
      </c>
      <c r="I26" s="21">
        <f t="shared" si="1"/>
        <v>6.9458087753765621E-2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1104.6000000000001</v>
      </c>
      <c r="F27" s="46">
        <v>1887.6999999999998</v>
      </c>
      <c r="G27" s="21">
        <f t="shared" si="0"/>
        <v>0.70894441426760779</v>
      </c>
      <c r="H27" s="46">
        <v>2049.9</v>
      </c>
      <c r="I27" s="21">
        <f t="shared" si="1"/>
        <v>-7.9125811015171604E-2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483.71666666666664</v>
      </c>
      <c r="F28" s="46">
        <v>600.04999999999995</v>
      </c>
      <c r="G28" s="21">
        <f t="shared" si="0"/>
        <v>0.24049891465389517</v>
      </c>
      <c r="H28" s="46">
        <v>680.15555555555557</v>
      </c>
      <c r="I28" s="21">
        <f t="shared" si="1"/>
        <v>-0.11777534550919733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992.31666666666661</v>
      </c>
      <c r="F29" s="46">
        <v>1504.4</v>
      </c>
      <c r="G29" s="21">
        <f t="shared" si="0"/>
        <v>0.51604830447269878</v>
      </c>
      <c r="H29" s="46">
        <v>1607</v>
      </c>
      <c r="I29" s="21">
        <f t="shared" si="1"/>
        <v>-6.384567517112627E-2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1354.7916666666665</v>
      </c>
      <c r="F30" s="46">
        <v>3406.125</v>
      </c>
      <c r="G30" s="21">
        <f t="shared" si="0"/>
        <v>1.5141319391050287</v>
      </c>
      <c r="H30" s="46">
        <v>3087.4625000000001</v>
      </c>
      <c r="I30" s="21">
        <f t="shared" si="1"/>
        <v>0.1032117799001607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1104.1166666666668</v>
      </c>
      <c r="F31" s="49">
        <v>1725.6999999999998</v>
      </c>
      <c r="G31" s="23">
        <f t="shared" si="0"/>
        <v>0.56296888915724452</v>
      </c>
      <c r="H31" s="49">
        <v>1685</v>
      </c>
      <c r="I31" s="23">
        <f t="shared" si="1"/>
        <v>2.4154302670623039E-2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2134.6317460317459</v>
      </c>
      <c r="F33" s="54">
        <v>3724.3</v>
      </c>
      <c r="G33" s="21">
        <f t="shared" si="0"/>
        <v>0.74470374429848518</v>
      </c>
      <c r="H33" s="54">
        <v>4682.6000000000004</v>
      </c>
      <c r="I33" s="21">
        <f>(F33-H33)/H33</f>
        <v>-0.20465126211933543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2028.5962962962963</v>
      </c>
      <c r="F34" s="46">
        <v>3585.4</v>
      </c>
      <c r="G34" s="21">
        <f t="shared" si="0"/>
        <v>0.76742903777653226</v>
      </c>
      <c r="H34" s="46">
        <v>4010.4444444444443</v>
      </c>
      <c r="I34" s="21">
        <f>(F34-H34)/H34</f>
        <v>-0.10598437413420508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1892.4666666666667</v>
      </c>
      <c r="F35" s="46">
        <v>3833.1142857142859</v>
      </c>
      <c r="G35" s="21">
        <f t="shared" si="0"/>
        <v>1.0254593400399581</v>
      </c>
      <c r="H35" s="46">
        <v>4791.6000000000004</v>
      </c>
      <c r="I35" s="21">
        <f>(F35-H35)/H35</f>
        <v>-0.20003458433210503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1576.3888888888887</v>
      </c>
      <c r="F36" s="46">
        <v>4837.25</v>
      </c>
      <c r="G36" s="21">
        <f t="shared" si="0"/>
        <v>2.0685638766519827</v>
      </c>
      <c r="H36" s="46">
        <v>5433.05</v>
      </c>
      <c r="I36" s="21">
        <f>(F36-H36)/H36</f>
        <v>-0.10966216029670262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1792.4389999999999</v>
      </c>
      <c r="F37" s="49">
        <v>6490.8142857142857</v>
      </c>
      <c r="G37" s="23">
        <f t="shared" si="0"/>
        <v>2.6212190683835193</v>
      </c>
      <c r="H37" s="49">
        <v>7266.4750000000004</v>
      </c>
      <c r="I37" s="23">
        <f>(F37-H37)/H37</f>
        <v>-0.1067451156559012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26113.474074074074</v>
      </c>
      <c r="F39" s="46">
        <v>97103.35</v>
      </c>
      <c r="G39" s="21">
        <f t="shared" si="0"/>
        <v>2.7185151896892172</v>
      </c>
      <c r="H39" s="46">
        <v>92134.6</v>
      </c>
      <c r="I39" s="21">
        <f t="shared" ref="I39:I44" si="2">(F39-H39)/H39</f>
        <v>5.3929251334460665E-2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15754.288888888888</v>
      </c>
      <c r="F40" s="46">
        <v>46914.425000000003</v>
      </c>
      <c r="G40" s="21">
        <f t="shared" si="0"/>
        <v>1.977882742336126</v>
      </c>
      <c r="H40" s="46">
        <v>52276.925000000003</v>
      </c>
      <c r="I40" s="21">
        <f t="shared" si="2"/>
        <v>-0.10257871900460862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11224.333333333334</v>
      </c>
      <c r="F41" s="57">
        <v>27148</v>
      </c>
      <c r="G41" s="21">
        <f t="shared" si="0"/>
        <v>1.418673714845722</v>
      </c>
      <c r="H41" s="57">
        <v>26898</v>
      </c>
      <c r="I41" s="21">
        <f t="shared" si="2"/>
        <v>9.2943713287233255E-3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5432.1222222222232</v>
      </c>
      <c r="F42" s="47">
        <v>10277.333333333334</v>
      </c>
      <c r="G42" s="21">
        <f t="shared" si="0"/>
        <v>0.8919554665559396</v>
      </c>
      <c r="H42" s="47">
        <v>7911</v>
      </c>
      <c r="I42" s="21">
        <f t="shared" si="2"/>
        <v>0.29911936965406827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9976</v>
      </c>
      <c r="F43" s="47">
        <v>17166</v>
      </c>
      <c r="G43" s="21">
        <f t="shared" si="0"/>
        <v>0.72072975140336804</v>
      </c>
      <c r="H43" s="47">
        <v>16500</v>
      </c>
      <c r="I43" s="21">
        <f t="shared" si="2"/>
        <v>4.0363636363636365E-2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12682.777777777779</v>
      </c>
      <c r="F44" s="50">
        <v>27454</v>
      </c>
      <c r="G44" s="31">
        <f t="shared" si="0"/>
        <v>1.164667747163695</v>
      </c>
      <c r="H44" s="50">
        <v>25025.714285714286</v>
      </c>
      <c r="I44" s="31">
        <f t="shared" si="2"/>
        <v>9.7031624614682024E-2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5998.8888888888896</v>
      </c>
      <c r="F46" s="43">
        <v>17429.3</v>
      </c>
      <c r="G46" s="21">
        <f t="shared" si="0"/>
        <v>1.9054213743285788</v>
      </c>
      <c r="H46" s="43">
        <v>17045.5</v>
      </c>
      <c r="I46" s="21">
        <f t="shared" ref="I46:I51" si="3">(F46-H46)/H46</f>
        <v>2.2516206623448963E-2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6057.1851851851852</v>
      </c>
      <c r="F47" s="47">
        <v>9441.875</v>
      </c>
      <c r="G47" s="21">
        <f t="shared" si="0"/>
        <v>0.55878922491806482</v>
      </c>
      <c r="H47" s="47">
        <v>9079.375</v>
      </c>
      <c r="I47" s="21">
        <f t="shared" si="3"/>
        <v>3.9925655675638466E-2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19047.5</v>
      </c>
      <c r="F48" s="47">
        <v>32745.833333333332</v>
      </c>
      <c r="G48" s="21">
        <f t="shared" si="0"/>
        <v>0.71916699479371737</v>
      </c>
      <c r="H48" s="47">
        <v>30595.5</v>
      </c>
      <c r="I48" s="21">
        <f t="shared" si="3"/>
        <v>7.0282666840984206E-2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18330.148083333337</v>
      </c>
      <c r="F49" s="47">
        <v>56997.5</v>
      </c>
      <c r="G49" s="21">
        <f t="shared" si="0"/>
        <v>2.1094947919065041</v>
      </c>
      <c r="H49" s="47">
        <v>56997.5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2244.8888888888891</v>
      </c>
      <c r="F50" s="47">
        <v>5375.6</v>
      </c>
      <c r="G50" s="21">
        <f t="shared" si="0"/>
        <v>1.3945951296772916</v>
      </c>
      <c r="H50" s="47">
        <v>5655.6</v>
      </c>
      <c r="I50" s="21">
        <f t="shared" si="3"/>
        <v>-4.950845179998585E-2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27868.296296296296</v>
      </c>
      <c r="F51" s="50">
        <v>54780.6</v>
      </c>
      <c r="G51" s="31">
        <f t="shared" si="0"/>
        <v>0.9656960517992037</v>
      </c>
      <c r="H51" s="50">
        <v>55317.166666666664</v>
      </c>
      <c r="I51" s="31">
        <f t="shared" si="3"/>
        <v>-9.6998219359270468E-3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6307.5</v>
      </c>
      <c r="G53" s="22">
        <f t="shared" si="0"/>
        <v>0.68200000000000005</v>
      </c>
      <c r="H53" s="66">
        <v>6307.5</v>
      </c>
      <c r="I53" s="22">
        <f t="shared" ref="I53:I61" si="4">(F53-H53)/H53</f>
        <v>0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3419.75</v>
      </c>
      <c r="F54" s="70">
        <v>16579</v>
      </c>
      <c r="G54" s="21">
        <f t="shared" si="0"/>
        <v>3.8480152057898969</v>
      </c>
      <c r="H54" s="70">
        <v>16579</v>
      </c>
      <c r="I54" s="21">
        <f t="shared" si="4"/>
        <v>0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2977</v>
      </c>
      <c r="F55" s="70">
        <v>9503.75</v>
      </c>
      <c r="G55" s="21">
        <f t="shared" si="0"/>
        <v>2.1923916694659051</v>
      </c>
      <c r="H55" s="70">
        <v>9503.75</v>
      </c>
      <c r="I55" s="21">
        <f t="shared" si="4"/>
        <v>0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4750</v>
      </c>
      <c r="F56" s="70">
        <v>5258.333333333333</v>
      </c>
      <c r="G56" s="21">
        <f t="shared" si="0"/>
        <v>0.10701754385964905</v>
      </c>
      <c r="H56" s="70">
        <v>5258.333333333333</v>
      </c>
      <c r="I56" s="21">
        <f t="shared" si="4"/>
        <v>0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2009.2222222222224</v>
      </c>
      <c r="F57" s="104">
        <v>3506.25</v>
      </c>
      <c r="G57" s="21">
        <f t="shared" si="0"/>
        <v>0.74507825029032781</v>
      </c>
      <c r="H57" s="104">
        <v>4420.833333333333</v>
      </c>
      <c r="I57" s="21">
        <f t="shared" si="4"/>
        <v>-0.20688030160226195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4540.0370370370374</v>
      </c>
      <c r="F58" s="50">
        <v>14594.666666666666</v>
      </c>
      <c r="G58" s="29">
        <f t="shared" si="0"/>
        <v>2.2146580628319228</v>
      </c>
      <c r="H58" s="50">
        <v>14594.666666666666</v>
      </c>
      <c r="I58" s="29">
        <f t="shared" si="4"/>
        <v>0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4576.25</v>
      </c>
      <c r="F59" s="68">
        <v>15361.875</v>
      </c>
      <c r="G59" s="21">
        <f t="shared" si="0"/>
        <v>2.3568697077301284</v>
      </c>
      <c r="H59" s="68">
        <v>14324.166666666666</v>
      </c>
      <c r="I59" s="21">
        <f t="shared" si="4"/>
        <v>7.2444586654255669E-2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4822.5</v>
      </c>
      <c r="F60" s="70">
        <v>16427.857142857141</v>
      </c>
      <c r="G60" s="21">
        <f t="shared" si="0"/>
        <v>2.4065022587573131</v>
      </c>
      <c r="H60" s="70">
        <v>15999</v>
      </c>
      <c r="I60" s="21">
        <f t="shared" si="4"/>
        <v>2.6805246756493612E-2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21250.059523809523</v>
      </c>
      <c r="F61" s="73">
        <v>53080</v>
      </c>
      <c r="G61" s="29">
        <f t="shared" si="0"/>
        <v>1.4978753560914395</v>
      </c>
      <c r="H61" s="73">
        <v>53080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6412.8703703703695</v>
      </c>
      <c r="F63" s="54">
        <v>20669.222222222223</v>
      </c>
      <c r="G63" s="21">
        <f t="shared" si="0"/>
        <v>2.2230843644869265</v>
      </c>
      <c r="H63" s="54">
        <v>20440.375</v>
      </c>
      <c r="I63" s="21">
        <f t="shared" ref="I63:I74" si="5">(F63-H63)/H63</f>
        <v>1.1195842650745039E-2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46437.119047619053</v>
      </c>
      <c r="F64" s="46">
        <v>97728.28571428571</v>
      </c>
      <c r="G64" s="21">
        <f t="shared" si="0"/>
        <v>1.1045294738045659</v>
      </c>
      <c r="H64" s="46">
        <v>95599.71428571429</v>
      </c>
      <c r="I64" s="21">
        <f t="shared" si="5"/>
        <v>2.2265458055762181E-2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10586.571428571429</v>
      </c>
      <c r="F65" s="46">
        <v>42843</v>
      </c>
      <c r="G65" s="21">
        <f t="shared" si="0"/>
        <v>3.0469192777912717</v>
      </c>
      <c r="H65" s="46">
        <v>41160.5</v>
      </c>
      <c r="I65" s="21">
        <f t="shared" si="5"/>
        <v>4.0876568554803754E-2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7201.2222222222226</v>
      </c>
      <c r="F66" s="46">
        <v>18977.857142857141</v>
      </c>
      <c r="G66" s="21">
        <f t="shared" si="0"/>
        <v>1.6353661305289884</v>
      </c>
      <c r="H66" s="46">
        <v>18406.428571428572</v>
      </c>
      <c r="I66" s="21">
        <f t="shared" si="5"/>
        <v>3.1045054134813004E-2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3724.5833333333335</v>
      </c>
      <c r="F67" s="46">
        <v>13934.166666666666</v>
      </c>
      <c r="G67" s="21">
        <f t="shared" si="0"/>
        <v>2.7411343550732741</v>
      </c>
      <c r="H67" s="46">
        <v>13511.666666666666</v>
      </c>
      <c r="I67" s="21">
        <f t="shared" si="5"/>
        <v>3.1269273467373876E-2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3051.6666666666665</v>
      </c>
      <c r="F68" s="58">
        <v>13189</v>
      </c>
      <c r="G68" s="31">
        <f t="shared" si="0"/>
        <v>3.3219006007646099</v>
      </c>
      <c r="H68" s="58">
        <v>13189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3856.2592592592591</v>
      </c>
      <c r="F70" s="43">
        <v>13894.375</v>
      </c>
      <c r="G70" s="21">
        <f t="shared" si="0"/>
        <v>2.6030707651821476</v>
      </c>
      <c r="H70" s="43">
        <v>12665.714285714286</v>
      </c>
      <c r="I70" s="21">
        <f t="shared" si="5"/>
        <v>9.7006823821339905E-2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2796.625</v>
      </c>
      <c r="F71" s="47">
        <v>7731.875</v>
      </c>
      <c r="G71" s="21">
        <f t="shared" si="0"/>
        <v>1.7647163992312163</v>
      </c>
      <c r="H71" s="47">
        <v>7657.8571428571431</v>
      </c>
      <c r="I71" s="21">
        <f t="shared" si="5"/>
        <v>9.6656095513477872E-3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1318.8888888888887</v>
      </c>
      <c r="F72" s="47">
        <v>2230.75</v>
      </c>
      <c r="G72" s="21">
        <f t="shared" si="0"/>
        <v>0.69138584667228331</v>
      </c>
      <c r="H72" s="47">
        <v>2230.75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2264.6428571428573</v>
      </c>
      <c r="F73" s="47">
        <v>8848</v>
      </c>
      <c r="G73" s="21">
        <f t="shared" si="0"/>
        <v>2.907017820533039</v>
      </c>
      <c r="H73" s="47">
        <v>8031.666666666667</v>
      </c>
      <c r="I73" s="21">
        <f t="shared" si="5"/>
        <v>0.10163934426229504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1613.6666666666667</v>
      </c>
      <c r="F74" s="50">
        <v>7333.5</v>
      </c>
      <c r="G74" s="21">
        <f t="shared" si="0"/>
        <v>3.5446188803966119</v>
      </c>
      <c r="H74" s="50">
        <v>7095</v>
      </c>
      <c r="I74" s="21">
        <f t="shared" si="5"/>
        <v>3.3615221987315008E-2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1458.3333333333333</v>
      </c>
      <c r="F76" s="43">
        <v>4560</v>
      </c>
      <c r="G76" s="22">
        <f t="shared" si="0"/>
        <v>2.1268571428571432</v>
      </c>
      <c r="H76" s="43">
        <v>4560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1192.5925925925928</v>
      </c>
      <c r="F77" s="32">
        <v>3781</v>
      </c>
      <c r="G77" s="21">
        <f t="shared" si="0"/>
        <v>2.1704037267080736</v>
      </c>
      <c r="H77" s="32">
        <v>3692.5</v>
      </c>
      <c r="I77" s="21">
        <f t="shared" si="6"/>
        <v>2.3967501692620175E-2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933.28571428571433</v>
      </c>
      <c r="F78" s="47">
        <v>1777.5</v>
      </c>
      <c r="G78" s="21">
        <f t="shared" si="0"/>
        <v>0.90456145721720482</v>
      </c>
      <c r="H78" s="47">
        <v>1777.5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1514.2222222222219</v>
      </c>
      <c r="F79" s="47">
        <v>5404.4444444444443</v>
      </c>
      <c r="G79" s="21">
        <f t="shared" si="0"/>
        <v>2.5691223950689763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1917.3</v>
      </c>
      <c r="F80" s="61">
        <v>5765.333333333333</v>
      </c>
      <c r="G80" s="21">
        <f t="shared" si="0"/>
        <v>2.0070063805003562</v>
      </c>
      <c r="H80" s="61">
        <v>5736.625</v>
      </c>
      <c r="I80" s="21">
        <f t="shared" si="6"/>
        <v>5.0043942794470667E-3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15666.666666666666</v>
      </c>
      <c r="G81" s="21">
        <f>(F81-E81)/E81</f>
        <v>0.76043149299572987</v>
      </c>
      <c r="H81" s="61">
        <v>12333.333333333334</v>
      </c>
      <c r="I81" s="21">
        <f t="shared" si="6"/>
        <v>0.27027027027027017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3909.3000000000006</v>
      </c>
      <c r="F82" s="50">
        <v>7071.4285714285716</v>
      </c>
      <c r="G82" s="23">
        <f>(F82-E82)/E82</f>
        <v>0.80887334597717508</v>
      </c>
      <c r="H82" s="50">
        <v>9902.7777777777774</v>
      </c>
      <c r="I82" s="23">
        <f t="shared" si="6"/>
        <v>-0.28591464636345415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2" zoomScaleNormal="100" workbookViewId="0">
      <selection activeCell="E90" sqref="E9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2" t="s">
        <v>3</v>
      </c>
      <c r="B13" s="168"/>
      <c r="C13" s="185" t="s">
        <v>0</v>
      </c>
      <c r="D13" s="187" t="s">
        <v>23</v>
      </c>
      <c r="E13" s="164" t="s">
        <v>218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8.25" customHeight="1" thickBot="1" x14ac:dyDescent="0.25">
      <c r="A14" s="163"/>
      <c r="B14" s="169"/>
      <c r="C14" s="186"/>
      <c r="D14" s="188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11</v>
      </c>
      <c r="C16" s="14" t="s">
        <v>91</v>
      </c>
      <c r="D16" s="11" t="s">
        <v>81</v>
      </c>
      <c r="E16" s="42">
        <v>371</v>
      </c>
      <c r="F16" s="42">
        <v>547.29999999999995</v>
      </c>
      <c r="G16" s="21">
        <f>(F16-E16)/E16</f>
        <v>0.47520215633423168</v>
      </c>
      <c r="H16" s="42">
        <v>633.20000000000005</v>
      </c>
      <c r="I16" s="21">
        <f>(F16-H16)/H16</f>
        <v>-0.13566013897662679</v>
      </c>
    </row>
    <row r="17" spans="1:9" ht="16.5" x14ac:dyDescent="0.3">
      <c r="A17" s="37"/>
      <c r="B17" s="34" t="s">
        <v>16</v>
      </c>
      <c r="C17" s="15" t="s">
        <v>96</v>
      </c>
      <c r="D17" s="11" t="s">
        <v>81</v>
      </c>
      <c r="E17" s="46">
        <v>483.71666666666664</v>
      </c>
      <c r="F17" s="46">
        <v>600.04999999999995</v>
      </c>
      <c r="G17" s="21">
        <f>(F17-E17)/E17</f>
        <v>0.24049891465389517</v>
      </c>
      <c r="H17" s="46">
        <v>680.15555555555557</v>
      </c>
      <c r="I17" s="21">
        <f>(F17-H17)/H17</f>
        <v>-0.11777534550919733</v>
      </c>
    </row>
    <row r="18" spans="1:9" ht="16.5" x14ac:dyDescent="0.3">
      <c r="A18" s="37"/>
      <c r="B18" s="34" t="s">
        <v>4</v>
      </c>
      <c r="C18" s="15" t="s">
        <v>84</v>
      </c>
      <c r="D18" s="11" t="s">
        <v>161</v>
      </c>
      <c r="E18" s="46">
        <v>1118.8</v>
      </c>
      <c r="F18" s="46">
        <v>2216.6</v>
      </c>
      <c r="G18" s="21">
        <f>(F18-E18)/E18</f>
        <v>0.98122988916696463</v>
      </c>
      <c r="H18" s="46">
        <v>2439.067</v>
      </c>
      <c r="I18" s="21">
        <f>(F18-H18)/H18</f>
        <v>-9.1209876563456471E-2</v>
      </c>
    </row>
    <row r="19" spans="1:9" ht="16.5" x14ac:dyDescent="0.3">
      <c r="A19" s="37"/>
      <c r="B19" s="34" t="s">
        <v>15</v>
      </c>
      <c r="C19" s="15" t="s">
        <v>95</v>
      </c>
      <c r="D19" s="11" t="s">
        <v>82</v>
      </c>
      <c r="E19" s="46">
        <v>1104.6000000000001</v>
      </c>
      <c r="F19" s="46">
        <v>1887.6999999999998</v>
      </c>
      <c r="G19" s="21">
        <f>(F19-E19)/E19</f>
        <v>0.70894441426760779</v>
      </c>
      <c r="H19" s="46">
        <v>2049.9</v>
      </c>
      <c r="I19" s="21">
        <f>(F19-H19)/H19</f>
        <v>-7.9125811015171604E-2</v>
      </c>
    </row>
    <row r="20" spans="1:9" ht="16.5" x14ac:dyDescent="0.3">
      <c r="A20" s="37"/>
      <c r="B20" s="34" t="s">
        <v>17</v>
      </c>
      <c r="C20" s="15" t="s">
        <v>97</v>
      </c>
      <c r="D20" s="11" t="s">
        <v>161</v>
      </c>
      <c r="E20" s="46">
        <v>992.31666666666661</v>
      </c>
      <c r="F20" s="46">
        <v>1504.4</v>
      </c>
      <c r="G20" s="21">
        <f>(F20-E20)/E20</f>
        <v>0.51604830447269878</v>
      </c>
      <c r="H20" s="46">
        <v>1607</v>
      </c>
      <c r="I20" s="21">
        <f>(F20-H20)/H20</f>
        <v>-6.384567517112627E-2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1309.761</v>
      </c>
      <c r="F21" s="46">
        <v>2354.4</v>
      </c>
      <c r="G21" s="21">
        <f>(F21-E21)/E21</f>
        <v>0.7975798638072138</v>
      </c>
      <c r="H21" s="46">
        <v>2458.5</v>
      </c>
      <c r="I21" s="21">
        <f>(F21-H21)/H21</f>
        <v>-4.2342892007321498E-2</v>
      </c>
    </row>
    <row r="22" spans="1:9" ht="16.5" x14ac:dyDescent="0.3">
      <c r="A22" s="37"/>
      <c r="B22" s="34" t="s">
        <v>13</v>
      </c>
      <c r="C22" s="15" t="s">
        <v>93</v>
      </c>
      <c r="D22" s="11" t="s">
        <v>81</v>
      </c>
      <c r="E22" s="46">
        <v>484.13333333333333</v>
      </c>
      <c r="F22" s="46">
        <v>632.22500000000002</v>
      </c>
      <c r="G22" s="21">
        <f>(F22-E22)/E22</f>
        <v>0.30589025061966407</v>
      </c>
      <c r="H22" s="46">
        <v>640.18888888888887</v>
      </c>
      <c r="I22" s="21">
        <f>(F22-H22)/H22</f>
        <v>-1.2439904889181945E-2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1244.5702592592593</v>
      </c>
      <c r="F23" s="46">
        <v>2363.6777777777779</v>
      </c>
      <c r="G23" s="21">
        <f>(F23-E23)/E23</f>
        <v>0.89919191800757536</v>
      </c>
      <c r="H23" s="46">
        <v>2327.1114444444443</v>
      </c>
      <c r="I23" s="21">
        <f>(F23-H23)/H23</f>
        <v>1.5713185297003777E-2</v>
      </c>
    </row>
    <row r="24" spans="1:9" ht="16.5" x14ac:dyDescent="0.3">
      <c r="A24" s="37"/>
      <c r="B24" s="34" t="s">
        <v>9</v>
      </c>
      <c r="C24" s="15" t="s">
        <v>88</v>
      </c>
      <c r="D24" s="13" t="s">
        <v>161</v>
      </c>
      <c r="E24" s="46">
        <v>1348.3333333333333</v>
      </c>
      <c r="F24" s="46">
        <v>3461.4</v>
      </c>
      <c r="G24" s="21">
        <f>(F24-E24)/E24</f>
        <v>1.5671693448702102</v>
      </c>
      <c r="H24" s="46">
        <v>3400.6670000000004</v>
      </c>
      <c r="I24" s="21">
        <f>(F24-H24)/H24</f>
        <v>1.7859143515080927E-2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1104.1166666666668</v>
      </c>
      <c r="F25" s="46">
        <v>1725.6999999999998</v>
      </c>
      <c r="G25" s="21">
        <f>(F25-E25)/E25</f>
        <v>0.56296888915724452</v>
      </c>
      <c r="H25" s="46">
        <v>1685</v>
      </c>
      <c r="I25" s="21">
        <f>(F25-H25)/H25</f>
        <v>2.4154302670623039E-2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2187.989</v>
      </c>
      <c r="F26" s="46">
        <v>4660.6750000000002</v>
      </c>
      <c r="G26" s="21">
        <f>(F26-E26)/E26</f>
        <v>1.1301181130252484</v>
      </c>
      <c r="H26" s="46">
        <v>4537.1000000000004</v>
      </c>
      <c r="I26" s="21">
        <f>(F26-H26)/H26</f>
        <v>2.7236560798748057E-2</v>
      </c>
    </row>
    <row r="27" spans="1:9" ht="16.5" x14ac:dyDescent="0.3">
      <c r="A27" s="37"/>
      <c r="B27" s="34" t="s">
        <v>12</v>
      </c>
      <c r="C27" s="15" t="s">
        <v>92</v>
      </c>
      <c r="D27" s="13" t="s">
        <v>81</v>
      </c>
      <c r="E27" s="46">
        <v>484.04999999999995</v>
      </c>
      <c r="F27" s="46">
        <v>631.6</v>
      </c>
      <c r="G27" s="21">
        <f>(F27-E27)/E27</f>
        <v>0.30482388183038961</v>
      </c>
      <c r="H27" s="46">
        <v>606.5</v>
      </c>
      <c r="I27" s="21">
        <f>(F27-H27)/H27</f>
        <v>4.1384995877988495E-2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1137.6776666666665</v>
      </c>
      <c r="F28" s="46">
        <v>1988.1888888888889</v>
      </c>
      <c r="G28" s="21">
        <f>(F28-E28)/E28</f>
        <v>0.74758540766135795</v>
      </c>
      <c r="H28" s="46">
        <v>1864.6111111111111</v>
      </c>
      <c r="I28" s="21">
        <f>(F28-H28)/H28</f>
        <v>6.6275362750648034E-2</v>
      </c>
    </row>
    <row r="29" spans="1:9" ht="17.25" thickBot="1" x14ac:dyDescent="0.35">
      <c r="A29" s="38"/>
      <c r="B29" s="34" t="s">
        <v>14</v>
      </c>
      <c r="C29" s="15" t="s">
        <v>94</v>
      </c>
      <c r="D29" s="13" t="s">
        <v>81</v>
      </c>
      <c r="E29" s="46">
        <v>486.81666666666666</v>
      </c>
      <c r="F29" s="46">
        <v>870.9666666666667</v>
      </c>
      <c r="G29" s="21">
        <f>(F29-E29)/E29</f>
        <v>0.78910609743572191</v>
      </c>
      <c r="H29" s="46">
        <v>814.4</v>
      </c>
      <c r="I29" s="21">
        <f>(F29-H29)/H29</f>
        <v>6.9458087753765621E-2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1354.7916666666665</v>
      </c>
      <c r="F30" s="46">
        <v>3406.125</v>
      </c>
      <c r="G30" s="21">
        <f>(F30-E30)/E30</f>
        <v>1.5141319391050287</v>
      </c>
      <c r="H30" s="46">
        <v>3087.4625000000001</v>
      </c>
      <c r="I30" s="21">
        <f>(F30-H30)/H30</f>
        <v>0.1032117799001607</v>
      </c>
    </row>
    <row r="31" spans="1:9" ht="17.25" thickBot="1" x14ac:dyDescent="0.35">
      <c r="A31" s="38"/>
      <c r="B31" s="36" t="s">
        <v>7</v>
      </c>
      <c r="C31" s="16" t="s">
        <v>87</v>
      </c>
      <c r="D31" s="12" t="s">
        <v>161</v>
      </c>
      <c r="E31" s="49">
        <v>689.36099999999999</v>
      </c>
      <c r="F31" s="49">
        <v>1666</v>
      </c>
      <c r="G31" s="23">
        <f>(F31-E31)/E31</f>
        <v>1.4167308565468602</v>
      </c>
      <c r="H31" s="49">
        <v>1436.9</v>
      </c>
      <c r="I31" s="23">
        <f>(F31-H31)/H31</f>
        <v>0.15944046210592239</v>
      </c>
    </row>
    <row r="32" spans="1:9" ht="15.75" customHeight="1" thickBot="1" x14ac:dyDescent="0.25">
      <c r="A32" s="174" t="s">
        <v>188</v>
      </c>
      <c r="B32" s="175"/>
      <c r="C32" s="175"/>
      <c r="D32" s="176"/>
      <c r="E32" s="105">
        <f>SUM(E16:E31)</f>
        <v>15902.033925925925</v>
      </c>
      <c r="F32" s="106">
        <f>SUM(F16:F31)</f>
        <v>30517.008333333331</v>
      </c>
      <c r="G32" s="107">
        <f t="shared" ref="G32" si="0">(F32-E32)/E32</f>
        <v>0.91906321389365431</v>
      </c>
      <c r="H32" s="106">
        <f>SUM(H16:H31)</f>
        <v>30267.763500000001</v>
      </c>
      <c r="I32" s="110">
        <f t="shared" ref="I32" si="1">(F32-H32)/H32</f>
        <v>8.2346630378993951E-3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2134.6317460317459</v>
      </c>
      <c r="F34" s="54">
        <v>3724.3</v>
      </c>
      <c r="G34" s="21">
        <f>(F34-E34)/E34</f>
        <v>0.74470374429848518</v>
      </c>
      <c r="H34" s="54">
        <v>4682.6000000000004</v>
      </c>
      <c r="I34" s="21">
        <f>(F34-H34)/H34</f>
        <v>-0.20465126211933543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1892.4666666666667</v>
      </c>
      <c r="F35" s="46">
        <v>3833.1142857142859</v>
      </c>
      <c r="G35" s="21">
        <f>(F35-E35)/E35</f>
        <v>1.0254593400399581</v>
      </c>
      <c r="H35" s="46">
        <v>4791.6000000000004</v>
      </c>
      <c r="I35" s="21">
        <f>(F35-H35)/H35</f>
        <v>-0.20003458433210503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1576.3888888888887</v>
      </c>
      <c r="F36" s="46">
        <v>4837.25</v>
      </c>
      <c r="G36" s="21">
        <f>(F36-E36)/E36</f>
        <v>2.0685638766519827</v>
      </c>
      <c r="H36" s="46">
        <v>5433.05</v>
      </c>
      <c r="I36" s="21">
        <f>(F36-H36)/H36</f>
        <v>-0.10966216029670262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1792.4389999999999</v>
      </c>
      <c r="F37" s="46">
        <v>6490.8142857142857</v>
      </c>
      <c r="G37" s="21">
        <f>(F37-E37)/E37</f>
        <v>2.6212190683835193</v>
      </c>
      <c r="H37" s="46">
        <v>7266.4750000000004</v>
      </c>
      <c r="I37" s="21">
        <f>(F37-H37)/H37</f>
        <v>-0.1067451156559012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2028.5962962962963</v>
      </c>
      <c r="F38" s="49">
        <v>3585.4</v>
      </c>
      <c r="G38" s="23">
        <f>(F38-E38)/E38</f>
        <v>0.76742903777653226</v>
      </c>
      <c r="H38" s="49">
        <v>4010.4444444444443</v>
      </c>
      <c r="I38" s="23">
        <f>(F38-H38)/H38</f>
        <v>-0.10598437413420508</v>
      </c>
    </row>
    <row r="39" spans="1:9" ht="15.75" customHeight="1" thickBot="1" x14ac:dyDescent="0.25">
      <c r="A39" s="174" t="s">
        <v>189</v>
      </c>
      <c r="B39" s="175"/>
      <c r="C39" s="175"/>
      <c r="D39" s="176"/>
      <c r="E39" s="86">
        <f>SUM(E34:E38)</f>
        <v>9424.5225978835988</v>
      </c>
      <c r="F39" s="108">
        <f>SUM(F34:F38)</f>
        <v>22470.878571428573</v>
      </c>
      <c r="G39" s="109">
        <f t="shared" ref="G39" si="2">(F39-E39)/E39</f>
        <v>1.3842988690456008</v>
      </c>
      <c r="H39" s="108">
        <f>SUM(H34:H38)</f>
        <v>26184.169444444444</v>
      </c>
      <c r="I39" s="110">
        <f t="shared" ref="I39" si="3">(F39-H39)/H39</f>
        <v>-0.14181434629402492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15754.288888888888</v>
      </c>
      <c r="F41" s="46">
        <v>46914.425000000003</v>
      </c>
      <c r="G41" s="21">
        <f>(F41-E41)/E41</f>
        <v>1.977882742336126</v>
      </c>
      <c r="H41" s="46">
        <v>52276.925000000003</v>
      </c>
      <c r="I41" s="21">
        <f>(F41-H41)/H41</f>
        <v>-0.10257871900460862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11224.333333333334</v>
      </c>
      <c r="F42" s="46">
        <v>27148</v>
      </c>
      <c r="G42" s="21">
        <f>(F42-E42)/E42</f>
        <v>1.418673714845722</v>
      </c>
      <c r="H42" s="46">
        <v>26898</v>
      </c>
      <c r="I42" s="21">
        <f>(F42-H42)/H42</f>
        <v>9.2943713287233255E-3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9976</v>
      </c>
      <c r="F43" s="57">
        <v>17166</v>
      </c>
      <c r="G43" s="21">
        <f>(F43-E43)/E43</f>
        <v>0.72072975140336804</v>
      </c>
      <c r="H43" s="57">
        <v>16500</v>
      </c>
      <c r="I43" s="21">
        <f>(F43-H43)/H43</f>
        <v>4.0363636363636365E-2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26113.474074074074</v>
      </c>
      <c r="F44" s="47">
        <v>97103.35</v>
      </c>
      <c r="G44" s="21">
        <f>(F44-E44)/E44</f>
        <v>2.7185151896892172</v>
      </c>
      <c r="H44" s="47">
        <v>92134.6</v>
      </c>
      <c r="I44" s="21">
        <f>(F44-H44)/H44</f>
        <v>5.3929251334460665E-2</v>
      </c>
    </row>
    <row r="45" spans="1:9" ht="16.5" x14ac:dyDescent="0.3">
      <c r="A45" s="37"/>
      <c r="B45" s="34" t="s">
        <v>36</v>
      </c>
      <c r="C45" s="15" t="s">
        <v>153</v>
      </c>
      <c r="D45" s="11" t="s">
        <v>217</v>
      </c>
      <c r="E45" s="47">
        <v>12682.777777777779</v>
      </c>
      <c r="F45" s="47">
        <v>27454</v>
      </c>
      <c r="G45" s="21">
        <f>(F45-E45)/E45</f>
        <v>1.164667747163695</v>
      </c>
      <c r="H45" s="47">
        <v>25025.714285714286</v>
      </c>
      <c r="I45" s="21">
        <f>(F45-H45)/H45</f>
        <v>9.7031624614682024E-2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5432.1222222222232</v>
      </c>
      <c r="F46" s="50">
        <v>10277.333333333334</v>
      </c>
      <c r="G46" s="31">
        <f>(F46-E46)/E46</f>
        <v>0.8919554665559396</v>
      </c>
      <c r="H46" s="50">
        <v>7911</v>
      </c>
      <c r="I46" s="31">
        <f>(F46-H46)/H46</f>
        <v>0.29911936965406827</v>
      </c>
    </row>
    <row r="47" spans="1:9" ht="15.75" customHeight="1" thickBot="1" x14ac:dyDescent="0.25">
      <c r="A47" s="174" t="s">
        <v>190</v>
      </c>
      <c r="B47" s="175"/>
      <c r="C47" s="175"/>
      <c r="D47" s="176"/>
      <c r="E47" s="86">
        <f>SUM(E41:E46)</f>
        <v>81182.996296296304</v>
      </c>
      <c r="F47" s="86">
        <f>SUM(F41:F46)</f>
        <v>226063.10833333337</v>
      </c>
      <c r="G47" s="109">
        <f t="shared" ref="G47" si="4">(F47-E47)/E47</f>
        <v>1.7846115399370486</v>
      </c>
      <c r="H47" s="108">
        <f>SUM(H41:H46)</f>
        <v>220746.23928571431</v>
      </c>
      <c r="I47" s="110">
        <f t="shared" ref="I47" si="5">(F47-H47)/H47</f>
        <v>2.4085887328469367E-2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2244.8888888888891</v>
      </c>
      <c r="F49" s="43">
        <v>5375.6</v>
      </c>
      <c r="G49" s="21">
        <f>(F49-E49)/E49</f>
        <v>1.3945951296772916</v>
      </c>
      <c r="H49" s="43">
        <v>5655.6</v>
      </c>
      <c r="I49" s="21">
        <f>(F49-H49)/H49</f>
        <v>-4.950845179998585E-2</v>
      </c>
    </row>
    <row r="50" spans="1:9" ht="16.5" x14ac:dyDescent="0.3">
      <c r="A50" s="37"/>
      <c r="B50" s="34" t="s">
        <v>50</v>
      </c>
      <c r="C50" s="15" t="s">
        <v>159</v>
      </c>
      <c r="D50" s="13" t="s">
        <v>112</v>
      </c>
      <c r="E50" s="47">
        <v>27868.296296296296</v>
      </c>
      <c r="F50" s="47">
        <v>54780.6</v>
      </c>
      <c r="G50" s="21">
        <f>(F50-E50)/E50</f>
        <v>0.9656960517992037</v>
      </c>
      <c r="H50" s="47">
        <v>55317.166666666664</v>
      </c>
      <c r="I50" s="21">
        <f>(F50-H50)/H50</f>
        <v>-9.6998219359270468E-3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18330.148083333337</v>
      </c>
      <c r="F51" s="47">
        <v>56997.5</v>
      </c>
      <c r="G51" s="21">
        <f>(F51-E51)/E51</f>
        <v>2.1094947919065041</v>
      </c>
      <c r="H51" s="47">
        <v>56997.5</v>
      </c>
      <c r="I51" s="21">
        <f>(F51-H51)/H51</f>
        <v>0</v>
      </c>
    </row>
    <row r="52" spans="1:9" ht="16.5" x14ac:dyDescent="0.3">
      <c r="A52" s="37"/>
      <c r="B52" s="34" t="s">
        <v>45</v>
      </c>
      <c r="C52" s="15" t="s">
        <v>109</v>
      </c>
      <c r="D52" s="11" t="s">
        <v>108</v>
      </c>
      <c r="E52" s="47">
        <v>5998.8888888888896</v>
      </c>
      <c r="F52" s="47">
        <v>17429.3</v>
      </c>
      <c r="G52" s="21">
        <f>(F52-E52)/E52</f>
        <v>1.9054213743285788</v>
      </c>
      <c r="H52" s="47">
        <v>17045.5</v>
      </c>
      <c r="I52" s="21">
        <f>(F52-H52)/H52</f>
        <v>2.2516206623448963E-2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6057.1851851851852</v>
      </c>
      <c r="F53" s="47">
        <v>9441.875</v>
      </c>
      <c r="G53" s="21">
        <f>(F53-E53)/E53</f>
        <v>0.55878922491806482</v>
      </c>
      <c r="H53" s="47">
        <v>9079.375</v>
      </c>
      <c r="I53" s="21">
        <f>(F53-H53)/H53</f>
        <v>3.9925655675638466E-2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19047.5</v>
      </c>
      <c r="F54" s="50">
        <v>32745.833333333332</v>
      </c>
      <c r="G54" s="31">
        <f>(F54-E54)/E54</f>
        <v>0.71916699479371737</v>
      </c>
      <c r="H54" s="50">
        <v>30595.5</v>
      </c>
      <c r="I54" s="31">
        <f>(F54-H54)/H54</f>
        <v>7.0282666840984206E-2</v>
      </c>
    </row>
    <row r="55" spans="1:9" ht="15.75" customHeight="1" thickBot="1" x14ac:dyDescent="0.25">
      <c r="A55" s="174" t="s">
        <v>191</v>
      </c>
      <c r="B55" s="175"/>
      <c r="C55" s="175"/>
      <c r="D55" s="176"/>
      <c r="E55" s="86">
        <f>SUM(E49:E54)</f>
        <v>79546.907342592604</v>
      </c>
      <c r="F55" s="86">
        <f>SUM(F49:F54)</f>
        <v>176770.70833333334</v>
      </c>
      <c r="G55" s="109">
        <f t="shared" ref="G55" si="6">(F55-E55)/E55</f>
        <v>1.2222197472997574</v>
      </c>
      <c r="H55" s="86">
        <f>SUM(H49:H54)</f>
        <v>174690.64166666666</v>
      </c>
      <c r="I55" s="110">
        <f t="shared" ref="I55" si="7">(F55-H55)/H55</f>
        <v>1.1907144234066804E-2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42</v>
      </c>
      <c r="C57" s="19" t="s">
        <v>198</v>
      </c>
      <c r="D57" s="20" t="s">
        <v>114</v>
      </c>
      <c r="E57" s="43">
        <v>2009.2222222222224</v>
      </c>
      <c r="F57" s="66">
        <v>3506.25</v>
      </c>
      <c r="G57" s="22">
        <f>(F57-E57)/E57</f>
        <v>0.74507825029032781</v>
      </c>
      <c r="H57" s="66">
        <v>4420.833333333333</v>
      </c>
      <c r="I57" s="22">
        <f>(F57-H57)/H57</f>
        <v>-0.20688030160226195</v>
      </c>
    </row>
    <row r="58" spans="1:9" ht="16.5" x14ac:dyDescent="0.3">
      <c r="A58" s="117"/>
      <c r="B58" s="98" t="s">
        <v>38</v>
      </c>
      <c r="C58" s="15" t="s">
        <v>115</v>
      </c>
      <c r="D58" s="11" t="s">
        <v>114</v>
      </c>
      <c r="E58" s="47">
        <v>3750</v>
      </c>
      <c r="F58" s="70">
        <v>6307.5</v>
      </c>
      <c r="G58" s="21">
        <f>(F58-E58)/E58</f>
        <v>0.68200000000000005</v>
      </c>
      <c r="H58" s="70">
        <v>6307.5</v>
      </c>
      <c r="I58" s="21">
        <f>(F58-H58)/H58</f>
        <v>0</v>
      </c>
    </row>
    <row r="59" spans="1:9" ht="16.5" x14ac:dyDescent="0.3">
      <c r="A59" s="117"/>
      <c r="B59" s="98" t="s">
        <v>39</v>
      </c>
      <c r="C59" s="15" t="s">
        <v>116</v>
      </c>
      <c r="D59" s="11" t="s">
        <v>114</v>
      </c>
      <c r="E59" s="47">
        <v>3419.75</v>
      </c>
      <c r="F59" s="70">
        <v>16579</v>
      </c>
      <c r="G59" s="21">
        <f>(F59-E59)/E59</f>
        <v>3.8480152057898969</v>
      </c>
      <c r="H59" s="70">
        <v>16579</v>
      </c>
      <c r="I59" s="21">
        <f>(F59-H59)/H59</f>
        <v>0</v>
      </c>
    </row>
    <row r="60" spans="1:9" ht="16.5" x14ac:dyDescent="0.3">
      <c r="A60" s="117"/>
      <c r="B60" s="98" t="s">
        <v>40</v>
      </c>
      <c r="C60" s="15" t="s">
        <v>117</v>
      </c>
      <c r="D60" s="11" t="s">
        <v>114</v>
      </c>
      <c r="E60" s="47">
        <v>2977</v>
      </c>
      <c r="F60" s="70">
        <v>9503.75</v>
      </c>
      <c r="G60" s="21">
        <f>(F60-E60)/E60</f>
        <v>2.1923916694659051</v>
      </c>
      <c r="H60" s="70">
        <v>9503.75</v>
      </c>
      <c r="I60" s="21">
        <f>(F60-H60)/H60</f>
        <v>0</v>
      </c>
    </row>
    <row r="61" spans="1:9" ht="16.5" x14ac:dyDescent="0.3">
      <c r="A61" s="117"/>
      <c r="B61" s="98" t="s">
        <v>41</v>
      </c>
      <c r="C61" s="15" t="s">
        <v>118</v>
      </c>
      <c r="D61" s="11" t="s">
        <v>114</v>
      </c>
      <c r="E61" s="47">
        <v>4750</v>
      </c>
      <c r="F61" s="104">
        <v>5258.333333333333</v>
      </c>
      <c r="G61" s="21">
        <f>(F61-E61)/E61</f>
        <v>0.10701754385964905</v>
      </c>
      <c r="H61" s="104">
        <v>5258.333333333333</v>
      </c>
      <c r="I61" s="21">
        <f>(F61-H61)/H61</f>
        <v>0</v>
      </c>
    </row>
    <row r="62" spans="1:9" ht="17.25" thickBot="1" x14ac:dyDescent="0.35">
      <c r="A62" s="117"/>
      <c r="B62" s="99" t="s">
        <v>43</v>
      </c>
      <c r="C62" s="16" t="s">
        <v>119</v>
      </c>
      <c r="D62" s="12" t="s">
        <v>114</v>
      </c>
      <c r="E62" s="50">
        <v>4540.0370370370374</v>
      </c>
      <c r="F62" s="50">
        <v>14594.666666666666</v>
      </c>
      <c r="G62" s="29">
        <f>(F62-E62)/E62</f>
        <v>2.2146580628319228</v>
      </c>
      <c r="H62" s="50">
        <v>14594.666666666666</v>
      </c>
      <c r="I62" s="29">
        <f>(F62-H62)/H62</f>
        <v>0</v>
      </c>
    </row>
    <row r="63" spans="1:9" ht="16.5" x14ac:dyDescent="0.3">
      <c r="A63" s="117"/>
      <c r="B63" s="100" t="s">
        <v>56</v>
      </c>
      <c r="C63" s="14" t="s">
        <v>123</v>
      </c>
      <c r="D63" s="11" t="s">
        <v>120</v>
      </c>
      <c r="E63" s="43">
        <v>21250.059523809523</v>
      </c>
      <c r="F63" s="68">
        <v>53080</v>
      </c>
      <c r="G63" s="21">
        <f>(F63-E63)/E63</f>
        <v>1.4978753560914395</v>
      </c>
      <c r="H63" s="68">
        <v>53080</v>
      </c>
      <c r="I63" s="21">
        <f>(F63-H63)/H63</f>
        <v>0</v>
      </c>
    </row>
    <row r="64" spans="1:9" ht="16.5" x14ac:dyDescent="0.3">
      <c r="A64" s="117"/>
      <c r="B64" s="98" t="s">
        <v>55</v>
      </c>
      <c r="C64" s="15" t="s">
        <v>122</v>
      </c>
      <c r="D64" s="13" t="s">
        <v>120</v>
      </c>
      <c r="E64" s="47">
        <v>4822.5</v>
      </c>
      <c r="F64" s="70">
        <v>16427.857142857141</v>
      </c>
      <c r="G64" s="21">
        <f>(F64-E64)/E64</f>
        <v>2.4065022587573131</v>
      </c>
      <c r="H64" s="70">
        <v>15999</v>
      </c>
      <c r="I64" s="21">
        <f>(F64-H64)/H64</f>
        <v>2.6805246756493612E-2</v>
      </c>
    </row>
    <row r="65" spans="1:9" ht="16.5" customHeight="1" thickBot="1" x14ac:dyDescent="0.35">
      <c r="A65" s="118"/>
      <c r="B65" s="99" t="s">
        <v>54</v>
      </c>
      <c r="C65" s="16" t="s">
        <v>121</v>
      </c>
      <c r="D65" s="12" t="s">
        <v>120</v>
      </c>
      <c r="E65" s="50">
        <v>4576.25</v>
      </c>
      <c r="F65" s="73">
        <v>15361.875</v>
      </c>
      <c r="G65" s="29">
        <f>(F65-E65)/E65</f>
        <v>2.3568697077301284</v>
      </c>
      <c r="H65" s="73">
        <v>14324.166666666666</v>
      </c>
      <c r="I65" s="29">
        <f>(F65-H65)/H65</f>
        <v>7.2444586654255669E-2</v>
      </c>
    </row>
    <row r="66" spans="1:9" ht="15.75" customHeight="1" thickBot="1" x14ac:dyDescent="0.25">
      <c r="A66" s="174" t="s">
        <v>192</v>
      </c>
      <c r="B66" s="189"/>
      <c r="C66" s="189"/>
      <c r="D66" s="190"/>
      <c r="E66" s="105">
        <f>SUM(E57:E65)</f>
        <v>52094.818783068782</v>
      </c>
      <c r="F66" s="105">
        <f>SUM(F57:F65)</f>
        <v>140619.23214285716</v>
      </c>
      <c r="G66" s="107">
        <f t="shared" ref="G66" si="8">(F66-E66)/E66</f>
        <v>1.6992940071145712</v>
      </c>
      <c r="H66" s="105">
        <f>SUM(H57:H65)</f>
        <v>140067.25</v>
      </c>
      <c r="I66" s="110">
        <f t="shared" ref="I66" si="9">(F66-H66)/H66</f>
        <v>3.9408365828354558E-3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3051.6666666666665</v>
      </c>
      <c r="F68" s="54">
        <v>13189</v>
      </c>
      <c r="G68" s="21">
        <f>(F68-E68)/E68</f>
        <v>3.3219006007646099</v>
      </c>
      <c r="H68" s="54">
        <v>13189</v>
      </c>
      <c r="I68" s="21">
        <f>(F68-H68)/H68</f>
        <v>0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6412.8703703703695</v>
      </c>
      <c r="F69" s="46">
        <v>20669.222222222223</v>
      </c>
      <c r="G69" s="21">
        <f>(F69-E69)/E69</f>
        <v>2.2230843644869265</v>
      </c>
      <c r="H69" s="46">
        <v>20440.375</v>
      </c>
      <c r="I69" s="21">
        <f>(F69-H69)/H69</f>
        <v>1.1195842650745039E-2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46437.119047619053</v>
      </c>
      <c r="F70" s="46">
        <v>97728.28571428571</v>
      </c>
      <c r="G70" s="21">
        <f>(F70-E70)/E70</f>
        <v>1.1045294738045659</v>
      </c>
      <c r="H70" s="46">
        <v>95599.71428571429</v>
      </c>
      <c r="I70" s="21">
        <f>(F70-H70)/H70</f>
        <v>2.2265458055762181E-2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7201.2222222222226</v>
      </c>
      <c r="F71" s="46">
        <v>18977.857142857141</v>
      </c>
      <c r="G71" s="21">
        <f>(F71-E71)/E71</f>
        <v>1.6353661305289884</v>
      </c>
      <c r="H71" s="46">
        <v>18406.428571428572</v>
      </c>
      <c r="I71" s="21">
        <f>(F71-H71)/H71</f>
        <v>3.1045054134813004E-2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3724.5833333333335</v>
      </c>
      <c r="F72" s="46">
        <v>13934.166666666666</v>
      </c>
      <c r="G72" s="21">
        <f>(F72-E72)/E72</f>
        <v>2.7411343550732741</v>
      </c>
      <c r="H72" s="46">
        <v>13511.666666666666</v>
      </c>
      <c r="I72" s="21">
        <f>(F72-H72)/H72</f>
        <v>3.1269273467373876E-2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10586.571428571429</v>
      </c>
      <c r="F73" s="58">
        <v>42843</v>
      </c>
      <c r="G73" s="31">
        <f>(F73-E73)/E73</f>
        <v>3.0469192777912717</v>
      </c>
      <c r="H73" s="58">
        <v>41160.5</v>
      </c>
      <c r="I73" s="31">
        <f>(F73-H73)/H73</f>
        <v>4.0876568554803754E-2</v>
      </c>
    </row>
    <row r="74" spans="1:9" ht="15.75" customHeight="1" thickBot="1" x14ac:dyDescent="0.25">
      <c r="A74" s="174" t="s">
        <v>214</v>
      </c>
      <c r="B74" s="175"/>
      <c r="C74" s="175"/>
      <c r="D74" s="176"/>
      <c r="E74" s="86">
        <f>SUM(E68:E73)</f>
        <v>77414.033068783072</v>
      </c>
      <c r="F74" s="86">
        <f>SUM(F68:F73)</f>
        <v>207341.53174603172</v>
      </c>
      <c r="G74" s="109">
        <f t="shared" ref="G74" si="10">(F74-E74)/E74</f>
        <v>1.6783455599297725</v>
      </c>
      <c r="H74" s="86">
        <f>SUM(H68:H73)</f>
        <v>202307.68452380953</v>
      </c>
      <c r="I74" s="110">
        <f t="shared" ref="I74" si="11">(F74-H74)/H74</f>
        <v>2.488213551586449E-2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1318.8888888888887</v>
      </c>
      <c r="F76" s="43">
        <v>2230.75</v>
      </c>
      <c r="G76" s="21">
        <f>(F76-E76)/E76</f>
        <v>0.69138584667228331</v>
      </c>
      <c r="H76" s="43">
        <v>2230.75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2796.625</v>
      </c>
      <c r="F77" s="47">
        <v>7731.875</v>
      </c>
      <c r="G77" s="21">
        <f>(F77-E77)/E77</f>
        <v>1.7647163992312163</v>
      </c>
      <c r="H77" s="47">
        <v>7657.8571428571431</v>
      </c>
      <c r="I77" s="21">
        <f>(F77-H77)/H77</f>
        <v>9.6656095513477872E-3</v>
      </c>
    </row>
    <row r="78" spans="1:9" ht="16.5" x14ac:dyDescent="0.3">
      <c r="A78" s="37"/>
      <c r="B78" s="34" t="s">
        <v>71</v>
      </c>
      <c r="C78" s="15" t="s">
        <v>200</v>
      </c>
      <c r="D78" s="13" t="s">
        <v>134</v>
      </c>
      <c r="E78" s="47">
        <v>1613.6666666666667</v>
      </c>
      <c r="F78" s="47">
        <v>7333.5</v>
      </c>
      <c r="G78" s="21">
        <f>(F78-E78)/E78</f>
        <v>3.5446188803966119</v>
      </c>
      <c r="H78" s="47">
        <v>7095</v>
      </c>
      <c r="I78" s="21">
        <f>(F78-H78)/H78</f>
        <v>3.3615221987315008E-2</v>
      </c>
    </row>
    <row r="79" spans="1:9" ht="16.5" x14ac:dyDescent="0.3">
      <c r="A79" s="37"/>
      <c r="B79" s="34" t="s">
        <v>68</v>
      </c>
      <c r="C79" s="15" t="s">
        <v>138</v>
      </c>
      <c r="D79" s="13" t="s">
        <v>134</v>
      </c>
      <c r="E79" s="47">
        <v>3856.2592592592591</v>
      </c>
      <c r="F79" s="47">
        <v>13894.375</v>
      </c>
      <c r="G79" s="21">
        <f>(F79-E79)/E79</f>
        <v>2.6030707651821476</v>
      </c>
      <c r="H79" s="47">
        <v>12665.714285714286</v>
      </c>
      <c r="I79" s="21">
        <f>(F79-H79)/H79</f>
        <v>9.7006823821339905E-2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2264.6428571428573</v>
      </c>
      <c r="F80" s="50">
        <v>8848</v>
      </c>
      <c r="G80" s="21">
        <f>(F80-E80)/E80</f>
        <v>2.907017820533039</v>
      </c>
      <c r="H80" s="50">
        <v>8031.666666666667</v>
      </c>
      <c r="I80" s="21">
        <f>(F80-H80)/H80</f>
        <v>0.10163934426229504</v>
      </c>
    </row>
    <row r="81" spans="1:11" ht="15.75" customHeight="1" thickBot="1" x14ac:dyDescent="0.25">
      <c r="A81" s="174" t="s">
        <v>193</v>
      </c>
      <c r="B81" s="175"/>
      <c r="C81" s="175"/>
      <c r="D81" s="176"/>
      <c r="E81" s="86">
        <f>SUM(E76:E80)</f>
        <v>11850.082671957671</v>
      </c>
      <c r="F81" s="86">
        <f>SUM(F76:F80)</f>
        <v>40038.5</v>
      </c>
      <c r="G81" s="109">
        <f t="shared" ref="G81" si="12">(F81-E81)/E81</f>
        <v>2.3787527993157465</v>
      </c>
      <c r="H81" s="86">
        <f>SUM(H76:H80)</f>
        <v>37680.988095238099</v>
      </c>
      <c r="I81" s="110">
        <f t="shared" ref="I81" si="13">(F81-H81)/H81</f>
        <v>6.25650234755874E-2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3909.3000000000006</v>
      </c>
      <c r="F83" s="43">
        <v>7071.4285714285716</v>
      </c>
      <c r="G83" s="22">
        <f>(F83-E83)/E83</f>
        <v>0.80887334597717508</v>
      </c>
      <c r="H83" s="43">
        <v>9902.7777777777774</v>
      </c>
      <c r="I83" s="22">
        <f>(F83-H83)/H83</f>
        <v>-0.28591464636345415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1458.3333333333333</v>
      </c>
      <c r="F84" s="47">
        <v>4560</v>
      </c>
      <c r="G84" s="21">
        <f>(F84-E84)/E84</f>
        <v>2.1268571428571432</v>
      </c>
      <c r="H84" s="47">
        <v>4560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933.28571428571433</v>
      </c>
      <c r="F85" s="47">
        <v>1777.5</v>
      </c>
      <c r="G85" s="21">
        <f>(F85-E85)/E85</f>
        <v>0.90456145721720482</v>
      </c>
      <c r="H85" s="47">
        <v>1777.5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1514.2222222222219</v>
      </c>
      <c r="F86" s="47">
        <v>5404.4444444444443</v>
      </c>
      <c r="G86" s="21">
        <f>(F86-E86)/E86</f>
        <v>2.5691223950689763</v>
      </c>
      <c r="H86" s="47">
        <v>5404.4444444444443</v>
      </c>
      <c r="I86" s="21">
        <f>(F86-H86)/H86</f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1917.3</v>
      </c>
      <c r="F87" s="61">
        <v>5765.333333333333</v>
      </c>
      <c r="G87" s="21">
        <f>(F87-E87)/E87</f>
        <v>2.0070063805003562</v>
      </c>
      <c r="H87" s="61">
        <v>5736.625</v>
      </c>
      <c r="I87" s="21">
        <f>(F87-H87)/H87</f>
        <v>5.0043942794470667E-3</v>
      </c>
    </row>
    <row r="88" spans="1:11" ht="16.5" x14ac:dyDescent="0.3">
      <c r="A88" s="37"/>
      <c r="B88" s="34" t="s">
        <v>76</v>
      </c>
      <c r="C88" s="15" t="s">
        <v>143</v>
      </c>
      <c r="D88" s="25" t="s">
        <v>161</v>
      </c>
      <c r="E88" s="61">
        <v>1192.5925925925928</v>
      </c>
      <c r="F88" s="191">
        <v>3781</v>
      </c>
      <c r="G88" s="21">
        <f>(F88-E88)/E88</f>
        <v>2.1704037267080736</v>
      </c>
      <c r="H88" s="191">
        <v>3692.5</v>
      </c>
      <c r="I88" s="21">
        <f>(F88-H88)/H88</f>
        <v>2.3967501692620175E-2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8899.3333333333339</v>
      </c>
      <c r="F89" s="50">
        <v>15666.666666666666</v>
      </c>
      <c r="G89" s="23">
        <f>(F89-E89)/E89</f>
        <v>0.76043149299572987</v>
      </c>
      <c r="H89" s="50">
        <v>12333.333333333334</v>
      </c>
      <c r="I89" s="23">
        <f>(F89-H89)/H89</f>
        <v>0.27027027027027017</v>
      </c>
    </row>
    <row r="90" spans="1:11" ht="15.75" customHeight="1" thickBot="1" x14ac:dyDescent="0.25">
      <c r="A90" s="174" t="s">
        <v>194</v>
      </c>
      <c r="B90" s="175"/>
      <c r="C90" s="175"/>
      <c r="D90" s="176"/>
      <c r="E90" s="86">
        <f>SUM(E83:E89)</f>
        <v>19824.367195767198</v>
      </c>
      <c r="F90" s="86">
        <f>SUM(F83:F89)</f>
        <v>44026.373015873018</v>
      </c>
      <c r="G90" s="119">
        <f t="shared" ref="G90:G91" si="14">(F90-E90)/E90</f>
        <v>1.2208211026919091</v>
      </c>
      <c r="H90" s="86">
        <f>SUM(H83:H89)</f>
        <v>43407.180555555555</v>
      </c>
      <c r="I90" s="110">
        <f t="shared" ref="I90:I91" si="15">(F90-H90)/H90</f>
        <v>1.4264747269751304E-2</v>
      </c>
    </row>
    <row r="91" spans="1:11" ht="15.75" customHeight="1" thickBot="1" x14ac:dyDescent="0.25">
      <c r="A91" s="174" t="s">
        <v>195</v>
      </c>
      <c r="B91" s="175"/>
      <c r="C91" s="175"/>
      <c r="D91" s="176"/>
      <c r="E91" s="105">
        <f>SUM(E90+E81+E74+E66+E55+E47+E39+E32)</f>
        <v>347239.76188227511</v>
      </c>
      <c r="F91" s="105">
        <f>SUM(F32,F39,F47,F55,F66,F74,F81,F90)</f>
        <v>887847.34047619055</v>
      </c>
      <c r="G91" s="107">
        <f t="shared" si="14"/>
        <v>1.5568711822155838</v>
      </c>
      <c r="H91" s="105">
        <f>SUM(H32,H39,H47,H55,H66,H74,H81,H90)</f>
        <v>875351.91707142862</v>
      </c>
      <c r="I91" s="120">
        <f t="shared" si="15"/>
        <v>1.4274742718981576E-2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opLeftCell="B2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168" t="s">
        <v>3</v>
      </c>
      <c r="B13" s="168"/>
      <c r="C13" s="170" t="s">
        <v>0</v>
      </c>
      <c r="D13" s="164" t="s">
        <v>207</v>
      </c>
      <c r="E13" s="164" t="s">
        <v>208</v>
      </c>
      <c r="F13" s="164" t="s">
        <v>209</v>
      </c>
      <c r="G13" s="164" t="s">
        <v>210</v>
      </c>
      <c r="H13" s="164" t="s">
        <v>211</v>
      </c>
      <c r="I13" s="164" t="s">
        <v>212</v>
      </c>
    </row>
    <row r="14" spans="1:9" ht="24.75" customHeight="1" thickBot="1" x14ac:dyDescent="0.25">
      <c r="A14" s="169"/>
      <c r="B14" s="169"/>
      <c r="C14" s="171"/>
      <c r="D14" s="184"/>
      <c r="E14" s="184"/>
      <c r="F14" s="184"/>
      <c r="G14" s="165"/>
      <c r="H14" s="184"/>
      <c r="I14" s="184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1500</v>
      </c>
      <c r="E16" s="42">
        <v>2500</v>
      </c>
      <c r="F16" s="133">
        <v>2500</v>
      </c>
      <c r="G16" s="42">
        <v>2750</v>
      </c>
      <c r="H16" s="133">
        <v>2291</v>
      </c>
      <c r="I16" s="139">
        <v>2308.1999999999998</v>
      </c>
    </row>
    <row r="17" spans="1:9" ht="16.5" x14ac:dyDescent="0.3">
      <c r="A17" s="91"/>
      <c r="B17" s="152" t="s">
        <v>5</v>
      </c>
      <c r="C17" s="158" t="s">
        <v>164</v>
      </c>
      <c r="D17" s="92">
        <v>2500</v>
      </c>
      <c r="E17" s="46">
        <v>1500</v>
      </c>
      <c r="F17" s="92">
        <v>2000</v>
      </c>
      <c r="G17" s="46">
        <v>3000</v>
      </c>
      <c r="H17" s="92">
        <v>1999</v>
      </c>
      <c r="I17" s="141">
        <v>2199.8000000000002</v>
      </c>
    </row>
    <row r="18" spans="1:9" ht="16.5" x14ac:dyDescent="0.3">
      <c r="A18" s="91"/>
      <c r="B18" s="152" t="s">
        <v>6</v>
      </c>
      <c r="C18" s="158" t="s">
        <v>165</v>
      </c>
      <c r="D18" s="92">
        <v>1750</v>
      </c>
      <c r="E18" s="46">
        <v>2000</v>
      </c>
      <c r="F18" s="92">
        <v>2000</v>
      </c>
      <c r="G18" s="46">
        <v>2750</v>
      </c>
      <c r="H18" s="92">
        <v>1833</v>
      </c>
      <c r="I18" s="141">
        <v>2066.6</v>
      </c>
    </row>
    <row r="19" spans="1:9" ht="16.5" x14ac:dyDescent="0.3">
      <c r="A19" s="91"/>
      <c r="B19" s="152" t="s">
        <v>7</v>
      </c>
      <c r="C19" s="158" t="s">
        <v>166</v>
      </c>
      <c r="D19" s="92">
        <v>1500</v>
      </c>
      <c r="E19" s="46">
        <v>500</v>
      </c>
      <c r="F19" s="92">
        <v>1500</v>
      </c>
      <c r="G19" s="46">
        <v>2500</v>
      </c>
      <c r="H19" s="92">
        <v>1541</v>
      </c>
      <c r="I19" s="141">
        <v>1508.2</v>
      </c>
    </row>
    <row r="20" spans="1:9" ht="16.5" x14ac:dyDescent="0.3">
      <c r="A20" s="91"/>
      <c r="B20" s="152" t="s">
        <v>8</v>
      </c>
      <c r="C20" s="158" t="s">
        <v>167</v>
      </c>
      <c r="D20" s="92">
        <v>4500</v>
      </c>
      <c r="E20" s="46">
        <v>5500</v>
      </c>
      <c r="F20" s="92">
        <v>4500</v>
      </c>
      <c r="G20" s="46">
        <v>5000</v>
      </c>
      <c r="H20" s="92">
        <v>4833</v>
      </c>
      <c r="I20" s="141">
        <v>4866.6000000000004</v>
      </c>
    </row>
    <row r="21" spans="1:9" ht="16.5" x14ac:dyDescent="0.3">
      <c r="A21" s="91"/>
      <c r="B21" s="152" t="s">
        <v>9</v>
      </c>
      <c r="C21" s="158" t="s">
        <v>168</v>
      </c>
      <c r="D21" s="92">
        <v>3000</v>
      </c>
      <c r="E21" s="46">
        <v>2500</v>
      </c>
      <c r="F21" s="92">
        <v>2500</v>
      </c>
      <c r="G21" s="46">
        <v>3750</v>
      </c>
      <c r="H21" s="92">
        <v>3250</v>
      </c>
      <c r="I21" s="141">
        <v>3000</v>
      </c>
    </row>
    <row r="22" spans="1:9" ht="16.5" x14ac:dyDescent="0.3">
      <c r="A22" s="91"/>
      <c r="B22" s="152" t="s">
        <v>10</v>
      </c>
      <c r="C22" s="158" t="s">
        <v>169</v>
      </c>
      <c r="D22" s="92">
        <v>2000</v>
      </c>
      <c r="E22" s="46">
        <v>1750</v>
      </c>
      <c r="F22" s="92">
        <v>2000</v>
      </c>
      <c r="G22" s="46">
        <v>2500</v>
      </c>
      <c r="H22" s="92">
        <v>2000</v>
      </c>
      <c r="I22" s="141">
        <v>2050</v>
      </c>
    </row>
    <row r="23" spans="1:9" ht="16.5" x14ac:dyDescent="0.3">
      <c r="A23" s="91"/>
      <c r="B23" s="152" t="s">
        <v>11</v>
      </c>
      <c r="C23" s="158" t="s">
        <v>170</v>
      </c>
      <c r="D23" s="92">
        <v>350</v>
      </c>
      <c r="E23" s="46">
        <v>350</v>
      </c>
      <c r="F23" s="92">
        <v>500</v>
      </c>
      <c r="G23" s="46">
        <v>825</v>
      </c>
      <c r="H23" s="92">
        <v>524</v>
      </c>
      <c r="I23" s="141">
        <v>509.8</v>
      </c>
    </row>
    <row r="24" spans="1:9" ht="16.5" x14ac:dyDescent="0.3">
      <c r="A24" s="91"/>
      <c r="B24" s="152" t="s">
        <v>12</v>
      </c>
      <c r="C24" s="158" t="s">
        <v>171</v>
      </c>
      <c r="D24" s="92">
        <v>450</v>
      </c>
      <c r="E24" s="46">
        <v>350</v>
      </c>
      <c r="F24" s="92">
        <v>500</v>
      </c>
      <c r="G24" s="46">
        <v>825</v>
      </c>
      <c r="H24" s="92">
        <v>666</v>
      </c>
      <c r="I24" s="141">
        <v>558.20000000000005</v>
      </c>
    </row>
    <row r="25" spans="1:9" ht="16.5" x14ac:dyDescent="0.3">
      <c r="A25" s="91"/>
      <c r="B25" s="152" t="s">
        <v>13</v>
      </c>
      <c r="C25" s="158" t="s">
        <v>172</v>
      </c>
      <c r="D25" s="92">
        <v>450</v>
      </c>
      <c r="E25" s="46">
        <v>350</v>
      </c>
      <c r="F25" s="92">
        <v>500</v>
      </c>
      <c r="G25" s="46">
        <v>825</v>
      </c>
      <c r="H25" s="92">
        <v>541</v>
      </c>
      <c r="I25" s="141">
        <v>533.20000000000005</v>
      </c>
    </row>
    <row r="26" spans="1:9" ht="16.5" x14ac:dyDescent="0.3">
      <c r="A26" s="91"/>
      <c r="B26" s="152" t="s">
        <v>14</v>
      </c>
      <c r="C26" s="158" t="s">
        <v>173</v>
      </c>
      <c r="D26" s="92">
        <v>850</v>
      </c>
      <c r="E26" s="46">
        <v>500</v>
      </c>
      <c r="F26" s="92">
        <v>500</v>
      </c>
      <c r="G26" s="46">
        <v>1250</v>
      </c>
      <c r="H26" s="92">
        <v>833</v>
      </c>
      <c r="I26" s="141">
        <v>786.6</v>
      </c>
    </row>
    <row r="27" spans="1:9" ht="16.5" x14ac:dyDescent="0.3">
      <c r="A27" s="91"/>
      <c r="B27" s="152" t="s">
        <v>15</v>
      </c>
      <c r="C27" s="158" t="s">
        <v>174</v>
      </c>
      <c r="D27" s="92">
        <v>1250</v>
      </c>
      <c r="E27" s="46">
        <v>1500</v>
      </c>
      <c r="F27" s="92">
        <v>2500</v>
      </c>
      <c r="G27" s="46">
        <v>2000</v>
      </c>
      <c r="H27" s="92">
        <v>1833</v>
      </c>
      <c r="I27" s="141">
        <v>1816.6</v>
      </c>
    </row>
    <row r="28" spans="1:9" ht="16.5" x14ac:dyDescent="0.3">
      <c r="A28" s="91"/>
      <c r="B28" s="152" t="s">
        <v>16</v>
      </c>
      <c r="C28" s="158" t="s">
        <v>175</v>
      </c>
      <c r="D28" s="92">
        <v>450</v>
      </c>
      <c r="E28" s="46">
        <v>500</v>
      </c>
      <c r="F28" s="92">
        <v>500</v>
      </c>
      <c r="G28" s="46">
        <v>500</v>
      </c>
      <c r="H28" s="92">
        <v>583</v>
      </c>
      <c r="I28" s="141">
        <v>506.6</v>
      </c>
    </row>
    <row r="29" spans="1:9" ht="16.5" x14ac:dyDescent="0.3">
      <c r="A29" s="91"/>
      <c r="B29" s="154" t="s">
        <v>17</v>
      </c>
      <c r="C29" s="158" t="s">
        <v>176</v>
      </c>
      <c r="D29" s="92">
        <v>1000</v>
      </c>
      <c r="E29" s="46">
        <v>2500</v>
      </c>
      <c r="F29" s="92">
        <v>1500</v>
      </c>
      <c r="G29" s="46">
        <v>1500</v>
      </c>
      <c r="H29" s="92">
        <v>1500</v>
      </c>
      <c r="I29" s="141">
        <v>1600</v>
      </c>
    </row>
    <row r="30" spans="1:9" ht="16.5" x14ac:dyDescent="0.3">
      <c r="A30" s="91"/>
      <c r="B30" s="152" t="s">
        <v>18</v>
      </c>
      <c r="C30" s="158" t="s">
        <v>177</v>
      </c>
      <c r="D30" s="92">
        <v>2500</v>
      </c>
      <c r="E30" s="46">
        <v>5000</v>
      </c>
      <c r="F30" s="92">
        <v>3000</v>
      </c>
      <c r="G30" s="46">
        <v>2250</v>
      </c>
      <c r="H30" s="92">
        <v>2000</v>
      </c>
      <c r="I30" s="141">
        <v>2950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1500</v>
      </c>
      <c r="E31" s="49">
        <v>2000</v>
      </c>
      <c r="F31" s="134">
        <v>2000</v>
      </c>
      <c r="G31" s="49">
        <v>2000</v>
      </c>
      <c r="H31" s="134">
        <v>1708</v>
      </c>
      <c r="I31" s="94">
        <v>1841.6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3000</v>
      </c>
      <c r="E33" s="42">
        <v>5000</v>
      </c>
      <c r="F33" s="133">
        <v>3000</v>
      </c>
      <c r="G33" s="42">
        <v>4500</v>
      </c>
      <c r="H33" s="133">
        <v>3833</v>
      </c>
      <c r="I33" s="139">
        <v>3866.6</v>
      </c>
    </row>
    <row r="34" spans="1:9" ht="16.5" x14ac:dyDescent="0.3">
      <c r="A34" s="91"/>
      <c r="B34" s="140" t="s">
        <v>27</v>
      </c>
      <c r="C34" s="15" t="s">
        <v>180</v>
      </c>
      <c r="D34" s="92">
        <v>3000</v>
      </c>
      <c r="E34" s="46">
        <v>5000</v>
      </c>
      <c r="F34" s="92">
        <v>2500</v>
      </c>
      <c r="G34" s="46">
        <v>4500</v>
      </c>
      <c r="H34" s="92">
        <v>3499</v>
      </c>
      <c r="I34" s="141">
        <v>3699.8</v>
      </c>
    </row>
    <row r="35" spans="1:9" ht="16.5" x14ac:dyDescent="0.3">
      <c r="A35" s="91"/>
      <c r="B35" s="143" t="s">
        <v>28</v>
      </c>
      <c r="C35" s="15" t="s">
        <v>181</v>
      </c>
      <c r="D35" s="92">
        <v>3250</v>
      </c>
      <c r="E35" s="46">
        <v>5000</v>
      </c>
      <c r="F35" s="92">
        <v>4000</v>
      </c>
      <c r="G35" s="46">
        <v>4000</v>
      </c>
      <c r="H35" s="92">
        <v>3374</v>
      </c>
      <c r="I35" s="141">
        <v>3924.8</v>
      </c>
    </row>
    <row r="36" spans="1:9" ht="16.5" x14ac:dyDescent="0.3">
      <c r="A36" s="91"/>
      <c r="B36" s="140" t="s">
        <v>29</v>
      </c>
      <c r="C36" s="15" t="s">
        <v>182</v>
      </c>
      <c r="D36" s="92">
        <v>3500</v>
      </c>
      <c r="E36" s="46">
        <v>2000</v>
      </c>
      <c r="F36" s="92">
        <v>2500</v>
      </c>
      <c r="G36" s="46">
        <v>2500</v>
      </c>
      <c r="H36" s="92">
        <v>6000</v>
      </c>
      <c r="I36" s="141">
        <v>3300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5500</v>
      </c>
      <c r="E37" s="49">
        <v>8000</v>
      </c>
      <c r="F37" s="134">
        <v>8000</v>
      </c>
      <c r="G37" s="49">
        <v>7000</v>
      </c>
      <c r="H37" s="134">
        <v>6416</v>
      </c>
      <c r="I37" s="94">
        <v>6983.2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85000</v>
      </c>
      <c r="E39" s="42">
        <v>100000</v>
      </c>
      <c r="F39" s="42">
        <v>110000</v>
      </c>
      <c r="G39" s="42">
        <v>87500</v>
      </c>
      <c r="H39" s="42">
        <v>76666</v>
      </c>
      <c r="I39" s="139">
        <v>91833.2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42000</v>
      </c>
      <c r="E40" s="49">
        <v>45000</v>
      </c>
      <c r="F40" s="49">
        <v>50000</v>
      </c>
      <c r="G40" s="49">
        <v>47500</v>
      </c>
      <c r="H40" s="49">
        <v>49333</v>
      </c>
      <c r="I40" s="94">
        <v>46766.6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31-08-2020</vt:lpstr>
      <vt:lpstr>By Order</vt:lpstr>
      <vt:lpstr>All Stores</vt:lpstr>
      <vt:lpstr>'31-08-2020'!Print_Titles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2020-08-27T10:27:19Z</cp:lastPrinted>
  <dcterms:created xsi:type="dcterms:W3CDTF">2010-10-20T06:23:14Z</dcterms:created>
  <dcterms:modified xsi:type="dcterms:W3CDTF">2020-09-03T10:43:40Z</dcterms:modified>
</cp:coreProperties>
</file>