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28-09-2020" sheetId="9" r:id="rId4"/>
    <sheet name="By Order" sheetId="11" r:id="rId5"/>
    <sheet name="All Stores" sheetId="12" r:id="rId6"/>
  </sheets>
  <definedNames>
    <definedName name="_xlnm.Print_Titles" localSheetId="3">'28-09-2020'!$12:$14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9" i="11"/>
  <c r="G89" i="11"/>
  <c r="I88" i="11"/>
  <c r="G88" i="11"/>
  <c r="I84" i="11"/>
  <c r="G84" i="11"/>
  <c r="I83" i="11"/>
  <c r="G83" i="11"/>
  <c r="I85" i="11"/>
  <c r="G85" i="11"/>
  <c r="I86" i="11"/>
  <c r="G86" i="11"/>
  <c r="I78" i="11"/>
  <c r="G78" i="11"/>
  <c r="I79" i="11"/>
  <c r="G79" i="11"/>
  <c r="I80" i="11"/>
  <c r="G80" i="11"/>
  <c r="I77" i="11"/>
  <c r="G77" i="11"/>
  <c r="I76" i="11"/>
  <c r="G76" i="11"/>
  <c r="I68" i="11"/>
  <c r="G68" i="11"/>
  <c r="I73" i="11"/>
  <c r="G73" i="11"/>
  <c r="I70" i="11"/>
  <c r="G70" i="11"/>
  <c r="I69" i="11"/>
  <c r="G69" i="11"/>
  <c r="I71" i="11"/>
  <c r="G71" i="11"/>
  <c r="I72" i="11"/>
  <c r="G72" i="11"/>
  <c r="I64" i="11"/>
  <c r="G64" i="11"/>
  <c r="I63" i="11"/>
  <c r="G63" i="11"/>
  <c r="I62" i="11"/>
  <c r="G62" i="11"/>
  <c r="I61" i="11"/>
  <c r="G61" i="11"/>
  <c r="I58" i="11"/>
  <c r="G58" i="11"/>
  <c r="I65" i="11"/>
  <c r="G65" i="11"/>
  <c r="I57" i="11"/>
  <c r="G57" i="11"/>
  <c r="I60" i="11"/>
  <c r="G60" i="11"/>
  <c r="I59" i="11"/>
  <c r="G59" i="11"/>
  <c r="I52" i="11"/>
  <c r="G52" i="11"/>
  <c r="I51" i="11"/>
  <c r="G51" i="11"/>
  <c r="I54" i="11"/>
  <c r="G54" i="11"/>
  <c r="I53" i="11"/>
  <c r="G53" i="11"/>
  <c r="I49" i="11"/>
  <c r="G49" i="11"/>
  <c r="I50" i="11"/>
  <c r="G50" i="11"/>
  <c r="I42" i="11"/>
  <c r="G42" i="11"/>
  <c r="I45" i="11"/>
  <c r="G45" i="11"/>
  <c r="I46" i="11"/>
  <c r="G46" i="11"/>
  <c r="I43" i="11"/>
  <c r="G43" i="11"/>
  <c r="I44" i="11"/>
  <c r="G44" i="11"/>
  <c r="I41" i="11"/>
  <c r="G41" i="11"/>
  <c r="I35" i="11"/>
  <c r="G35" i="11"/>
  <c r="I34" i="11"/>
  <c r="G34" i="11"/>
  <c r="I36" i="11"/>
  <c r="G36" i="11"/>
  <c r="I38" i="11"/>
  <c r="G38" i="11"/>
  <c r="I37" i="11"/>
  <c r="G37" i="11"/>
  <c r="I26" i="11"/>
  <c r="G26" i="11"/>
  <c r="I19" i="11"/>
  <c r="G19" i="11"/>
  <c r="I25" i="11"/>
  <c r="G25" i="11"/>
  <c r="I21" i="11"/>
  <c r="G21" i="11"/>
  <c r="I31" i="11"/>
  <c r="G31" i="11"/>
  <c r="I16" i="11"/>
  <c r="G16" i="11"/>
  <c r="I22" i="11"/>
  <c r="G22" i="11"/>
  <c r="I20" i="11"/>
  <c r="G20" i="11"/>
  <c r="I23" i="11"/>
  <c r="G23" i="11"/>
  <c r="I24" i="11"/>
  <c r="G24" i="11"/>
  <c r="I17" i="11"/>
  <c r="G17" i="11"/>
  <c r="I28" i="11"/>
  <c r="G28" i="11"/>
  <c r="I18" i="11"/>
  <c r="G18" i="11"/>
  <c r="I27" i="11"/>
  <c r="G27" i="11"/>
  <c r="I29" i="11"/>
  <c r="G29" i="11"/>
  <c r="I30" i="11"/>
  <c r="G30" i="11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D40" i="8" l="1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<sst xmlns="http://schemas.openxmlformats.org/spreadsheetml/2006/main" count="849" uniqueCount="226">
  <si>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</si>
  <si>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</si>
  <si>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</si>
  <si>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</si>
  <si>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</si>
  <si>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</si>
  <si>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</si>
  <si>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</si>
  <si>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</si>
  <si>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</si>
  <si>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</si>
  <si>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</si>
  <si>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</si>
  <si>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</si>
  <si>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</si>
  <si>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</si>
  <si>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</si>
  <si>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</si>
  <si>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</si>
  <si>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</si>
  <si>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</si>
  <si>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</si>
  <si>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</si>
  <si>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</si>
  <si>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</si>
  <si>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</si>
  <si>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</si>
  <si>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</si>
  <si>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</si>
  <si>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</si>
  <si>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</si>
  <si>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</si>
  <si>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</si>
  <si>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</si>
  <si>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</si>
  <si>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</si>
  <si>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</si>
  <si>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</si>
  <si>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</si>
  <si>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</si>
  <si>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</si>
  <si>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</si>
  <si>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</si>
  <si>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</si>
  <si>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</si>
  <si>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</si>
  <si>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</si>
  <si>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</si>
  <si>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</si>
  <si>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</si>
  <si>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</si>
  <si>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</si>
  <si>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</si>
  <si>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</si>
  <si>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</si>
  <si>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</si>
  <si>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</si>
  <si>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</si>
  <si>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</si>
  <si>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</si>
  <si>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</si>
  <si>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</si>
  <si>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</si>
  <si>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</si>
  <si>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</si>
  <si>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</si>
  <si>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</si>
  <si>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</si>
  <si>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</si>
  <si>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</si>
  <si>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</si>
  <si>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</si>
  <si>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</si>
  <si>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</si>
  <si>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</si>
  <si>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</si>
  <si>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</si>
  <si>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</si>
  <si>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</si>
  <si>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</si>
  <si>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</si>
  <si>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</si>
  <si>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</si>
  <si>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</si>
  <si>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</si>
  <si>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</si>
  <si>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</si>
  <si>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</si>
  <si>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</si>
  <si>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</si>
  <si>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</si>
  <si>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</si>
  <si>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</si>
  <si>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</si>
  <si>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</si>
  <si>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</si>
  <si>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</si>
  <si>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</si>
  <si>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</si>
  <si>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</si>
  <si>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</si>
  <si>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</si>
  <si>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</si>
  <si>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</si>
  <si>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</si>
  <si>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</si>
  <si>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</si>
  <si>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</si>
  <si>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</si>
  <si>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</si>
  <si>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</si>
  <si>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</si>
  <si>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</si>
  <si>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</si>
  <si>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</si>
  <si>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</si>
  <si>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</si>
  <si>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</si>
  <si>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</si>
  <si>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</si>
  <si>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</si>
  <si>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</si>
  <si>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</si>
  <si>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</si>
  <si>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</si>
  <si>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</si>
  <si>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</si>
  <si>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</si>
  <si>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</si>
  <si>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</si>
  <si>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</si>
  <si>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</si>
  <si>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</si>
  <si>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</si>
  <si>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</si>
  <si>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</si>
  <si>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</si>
  <si>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</si>
  <si>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</si>
  <si>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</si>
  <si>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</si>
  <si>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</si>
  <si>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</si>
  <si>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</si>
  <si>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</si>
  <si>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</si>
  <si>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</si>
  <si>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</si>
  <si>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</si>
  <si>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</si>
  <si>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</si>
  <si>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</si>
  <si>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</si>
  <si>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</si>
  <si>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</si>
  <si>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</si>
  <si>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</si>
  <si>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</si>
  <si>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</si>
  <si>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</si>
  <si>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</si>
  <si>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</si>
  <si>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</si>
  <si>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</si>
  <si>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</si>
  <si>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</si>
  <si>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</si>
  <si>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</si>
  <si>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</si>
  <si>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</si>
  <si>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</si>
  <si>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</si>
  <si>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</si>
  <si>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</si>
  <si>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</si>
  <si>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</si>
  <si>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</si>
  <si>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</si>
  <si>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</si>
  <si>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</si>
  <si>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</si>
  <si>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</si>
  <si>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</si>
  <si>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</si>
  <si>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</si>
  <si>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</si>
  <si>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</si>
  <si>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</si>
  <si>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</si>
  <si>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</si>
  <si>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</si>
  <si>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</si>
  <si>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</si>
  <si>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</si>
  <si>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</si>
  <si>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</si>
  <si>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</si>
  <si>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</si>
  <si>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</si>
  <si>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</si>
  <si>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</si>
  <si>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</si>
  <si>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</si>
  <si>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</si>
  <si>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</si>
  <si>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</si>
  <si>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</si>
  <si>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</si>
  <si>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أيلول 2019 (ل.ل.)</t>
  </si>
  <si>
    <t>معدل أسعار المحلات والملاحم في 21-09-2020 (ل.ل.)</t>
  </si>
  <si>
    <t>معدل أسعار  السوبرماركات في 21-09-2020 (ل.ل.)</t>
  </si>
  <si>
    <t>المعدل العام للأسعار في 21-09-2020  (ل.ل.)</t>
  </si>
  <si>
    <t xml:space="preserve"> التاريخ 28 أيلول 2020</t>
  </si>
  <si>
    <t>معدل أسعار  السوبرماركات في 28-09-2020 (ل.ل.)</t>
  </si>
  <si>
    <t>معدل أسعار المحلات والملاحم في 28-09-2020 (ل.ل.)</t>
  </si>
  <si>
    <t>المعدل العام للأسعار في 28-09-2020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</si>
  <si>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</si>
  <si>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</si>
  <si>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التاريخ28أيلول 2020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</si>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</sst>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b/>
      <sz val="10"/>
      <color rgb="FFFF0000"/>
      <name val="Arial"/>
      <family val="2"/>
      <charset val="178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1" fontId="1" fillId="2" borderId="3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9" fillId="0" borderId="26" xfId="0" applyFont="1" applyBorder="1" applyAlignment="1">
      <alignment horizontal="right" indent="1"/>
    </xf>
    <xf numFmtId="1" fontId="18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19" fillId="0" borderId="0" xfId="0" applyFont="1" applyBorder="1" applyAlignment="1">
      <alignment horizontal="center" vertical="center" wrapText="1" readingOrder="2"/>
    </xf>
    <xf numFmtId="0" fontId="20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3" fontId="19" fillId="0" borderId="0" xfId="0" applyNumberFormat="1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0102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0102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0102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0102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36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149" t="s">
        <v>202</v>
      </c>
      <c r="B9" s="149"/>
      <c r="C9" s="149"/>
      <c r="D9" s="149"/>
      <c r="E9" s="149"/>
      <c r="F9" s="149"/>
      <c r="G9" s="149"/>
      <c r="H9" s="149"/>
      <c r="I9" s="149"/>
    </row>
    <row r="10" spans="1:9" ht="18">
      <c r="A10" s="2" t="s">
        <v>212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150" t="s">
        <v>3</v>
      </c>
      <c r="B12" s="156"/>
      <c r="C12" s="154" t="s">
        <v>0</v>
      </c>
      <c r="D12" s="152" t="s">
        <v>23</v>
      </c>
      <c r="E12" s="152" t="s">
        <v>208</v>
      </c>
      <c r="F12" s="152" t="s">
        <v>213</v>
      </c>
      <c r="G12" s="152" t="s">
        <v>197</v>
      </c>
      <c r="H12" s="152" t="s">
        <v>210</v>
      </c>
      <c r="I12" s="152" t="s">
        <v>187</v>
      </c>
    </row>
    <row r="13" spans="1:9" ht="38.25" customHeight="1" thickBot="1">
      <c r="A13" s="151"/>
      <c r="B13" s="157"/>
      <c r="C13" s="155"/>
      <c r="D13" s="153"/>
      <c r="E13" s="153"/>
      <c r="F13" s="153"/>
      <c r="G13" s="153"/>
      <c r="H13" s="153"/>
      <c r="I13" s="153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7" t="s">
        <v>4</v>
      </c>
      <c r="C15" s="19" t="s">
        <v>84</v>
      </c>
      <c r="D15" s="20" t="s">
        <v>161</v>
      </c>
      <c r="E15" s="42">
        <v>1184.58</v>
      </c>
      <c r="F15" s="43">
        <v>3374.8</v>
      </c>
      <c r="G15" s="45">
        <f t="shared" ref="G15:G30" si="0">(F15-E15)/E15</f>
        <v>1.8489422411318783</v>
      </c>
      <c r="H15" s="43">
        <v>2434.8000000000002</v>
      </c>
      <c r="I15" s="45">
        <f>(F15-H15)/H15</f>
        <v>0.38606867093806468</v>
      </c>
    </row>
    <row r="16" spans="1:9" ht="16.5">
      <c r="A16" s="37"/>
      <c r="B16" s="98" t="s">
        <v>5</v>
      </c>
      <c r="C16" s="15" t="s">
        <v>85</v>
      </c>
      <c r="D16" s="11" t="s">
        <v>161</v>
      </c>
      <c r="E16" s="46">
        <v>1399.7045111111111</v>
      </c>
      <c r="F16" s="47">
        <v>3722</v>
      </c>
      <c r="G16" s="48">
        <f t="shared" si="0"/>
        <v>1.6591326743995476</v>
      </c>
      <c r="H16" s="47">
        <v>3399.7777777777778</v>
      </c>
      <c r="I16" s="44">
        <f t="shared" ref="I16:I30" si="1">(F16-H16)/H16</f>
        <v>9.4777436433753817E-2</v>
      </c>
    </row>
    <row r="17" spans="1:9" ht="16.5">
      <c r="A17" s="37"/>
      <c r="B17" s="98" t="s">
        <v>6</v>
      </c>
      <c r="C17" s="15" t="s">
        <v>86</v>
      </c>
      <c r="D17" s="11" t="s">
        <v>161</v>
      </c>
      <c r="E17" s="46">
        <v>1315.39356</v>
      </c>
      <c r="F17" s="47">
        <v>2776.4444444444443</v>
      </c>
      <c r="G17" s="48">
        <f t="shared" si="0"/>
        <v>1.1107328854829155</v>
      </c>
      <c r="H17" s="47">
        <v>2594.2222222222222</v>
      </c>
      <c r="I17" s="44">
        <f>(F17-H17)/H17</f>
        <v>7.0241562446462208E-2</v>
      </c>
    </row>
    <row r="18" spans="1:9" ht="16.5">
      <c r="A18" s="37"/>
      <c r="B18" s="98" t="s">
        <v>7</v>
      </c>
      <c r="C18" s="15" t="s">
        <v>87</v>
      </c>
      <c r="D18" s="11" t="s">
        <v>161</v>
      </c>
      <c r="E18" s="46">
        <v>730.52660000000003</v>
      </c>
      <c r="F18" s="47">
        <v>3498.8</v>
      </c>
      <c r="G18" s="48">
        <f t="shared" si="0"/>
        <v>3.7894217678042112</v>
      </c>
      <c r="H18" s="47">
        <v>3448.8</v>
      </c>
      <c r="I18" s="44">
        <f t="shared" si="1"/>
        <v>1.4497796334957085E-2</v>
      </c>
    </row>
    <row r="19" spans="1:9" ht="16.5">
      <c r="A19" s="37"/>
      <c r="B19" s="98" t="s">
        <v>8</v>
      </c>
      <c r="C19" s="15" t="s">
        <v>89</v>
      </c>
      <c r="D19" s="11" t="s">
        <v>161</v>
      </c>
      <c r="E19" s="46">
        <v>2410.2865999999999</v>
      </c>
      <c r="F19" s="47">
        <v>6998.2857142857147</v>
      </c>
      <c r="G19" s="48">
        <f>(F19-E19)/E19</f>
        <v>1.9035077049699045</v>
      </c>
      <c r="H19" s="47">
        <v>5498.5</v>
      </c>
      <c r="I19" s="44">
        <f>(F19-H19)/H19</f>
        <v>0.27276270151599796</v>
      </c>
    </row>
    <row r="20" spans="1:9" ht="16.5">
      <c r="A20" s="37"/>
      <c r="B20" s="98" t="s">
        <v>9</v>
      </c>
      <c r="C20" s="15" t="s">
        <v>88</v>
      </c>
      <c r="D20" s="11" t="s">
        <v>161</v>
      </c>
      <c r="E20" s="46">
        <v>1497.5500000000002</v>
      </c>
      <c r="F20" s="47">
        <v>4799.8</v>
      </c>
      <c r="G20" s="48">
        <f t="shared" si="0"/>
        <v>2.2051016660545555</v>
      </c>
      <c r="H20" s="47">
        <v>5573.8</v>
      </c>
      <c r="I20" s="44">
        <f t="shared" si="1"/>
        <v>-0.13886397072015499</v>
      </c>
    </row>
    <row r="21" spans="1:9" ht="16.5">
      <c r="A21" s="37"/>
      <c r="B21" s="98" t="s">
        <v>10</v>
      </c>
      <c r="C21" s="15" t="s">
        <v>90</v>
      </c>
      <c r="D21" s="11" t="s">
        <v>161</v>
      </c>
      <c r="E21" s="46">
        <v>1319.3234</v>
      </c>
      <c r="F21" s="47">
        <v>3800</v>
      </c>
      <c r="G21" s="48">
        <f t="shared" si="0"/>
        <v>1.8802642324088239</v>
      </c>
      <c r="H21" s="47">
        <v>3570</v>
      </c>
      <c r="I21" s="44">
        <f t="shared" si="1"/>
        <v>6.4425770308123242E-2</v>
      </c>
    </row>
    <row r="22" spans="1:9" ht="16.5">
      <c r="A22" s="37"/>
      <c r="B22" s="98" t="s">
        <v>11</v>
      </c>
      <c r="C22" s="15" t="s">
        <v>91</v>
      </c>
      <c r="D22" s="13" t="s">
        <v>81</v>
      </c>
      <c r="E22" s="46">
        <v>399.3</v>
      </c>
      <c r="F22" s="47">
        <v>1038.8</v>
      </c>
      <c r="G22" s="48">
        <f t="shared" si="0"/>
        <v>1.6015527172551967</v>
      </c>
      <c r="H22" s="47">
        <v>809.8</v>
      </c>
      <c r="I22" s="44">
        <f t="shared" si="1"/>
        <v>0.28278587305507535</v>
      </c>
    </row>
    <row r="23" spans="1:9" ht="16.5">
      <c r="A23" s="37"/>
      <c r="B23" s="98" t="s">
        <v>12</v>
      </c>
      <c r="C23" s="15" t="s">
        <v>92</v>
      </c>
      <c r="D23" s="13" t="s">
        <v>81</v>
      </c>
      <c r="E23" s="46">
        <v>492.14</v>
      </c>
      <c r="F23" s="47">
        <v>840</v>
      </c>
      <c r="G23" s="48">
        <f t="shared" si="0"/>
        <v>0.70683138944202872</v>
      </c>
      <c r="H23" s="47">
        <v>665</v>
      </c>
      <c r="I23" s="44">
        <f t="shared" si="1"/>
        <v>0.26315789473684209</v>
      </c>
    </row>
    <row r="24" spans="1:9" ht="16.5">
      <c r="A24" s="37"/>
      <c r="B24" s="98" t="s">
        <v>13</v>
      </c>
      <c r="C24" s="15" t="s">
        <v>93</v>
      </c>
      <c r="D24" s="13" t="s">
        <v>81</v>
      </c>
      <c r="E24" s="46">
        <v>482.33339999999998</v>
      </c>
      <c r="F24" s="47">
        <v>854.8</v>
      </c>
      <c r="G24" s="48">
        <f t="shared" si="0"/>
        <v>0.77221813791041627</v>
      </c>
      <c r="H24" s="47">
        <v>734.8</v>
      </c>
      <c r="I24" s="44">
        <f t="shared" si="1"/>
        <v>0.16330974414806751</v>
      </c>
    </row>
    <row r="25" spans="1:9" ht="16.5">
      <c r="A25" s="37"/>
      <c r="B25" s="98" t="s">
        <v>14</v>
      </c>
      <c r="C25" s="15" t="s">
        <v>94</v>
      </c>
      <c r="D25" s="13" t="s">
        <v>81</v>
      </c>
      <c r="E25" s="46">
        <v>510.73340000000002</v>
      </c>
      <c r="F25" s="47">
        <v>904.8</v>
      </c>
      <c r="G25" s="48">
        <f t="shared" si="0"/>
        <v>0.7715700598394386</v>
      </c>
      <c r="H25" s="47">
        <v>949.8</v>
      </c>
      <c r="I25" s="44">
        <f t="shared" si="1"/>
        <v>-4.7378395451674042E-2</v>
      </c>
    </row>
    <row r="26" spans="1:9" ht="16.5">
      <c r="A26" s="37"/>
      <c r="B26" s="98" t="s">
        <v>15</v>
      </c>
      <c r="C26" s="15" t="s">
        <v>95</v>
      </c>
      <c r="D26" s="13" t="s">
        <v>82</v>
      </c>
      <c r="E26" s="46">
        <v>1242.7665999999999</v>
      </c>
      <c r="F26" s="47">
        <v>3777.5</v>
      </c>
      <c r="G26" s="48">
        <f t="shared" si="0"/>
        <v>2.0395892519158467</v>
      </c>
      <c r="H26" s="47">
        <v>3028.8</v>
      </c>
      <c r="I26" s="44">
        <f t="shared" si="1"/>
        <v>0.2471936080295826</v>
      </c>
    </row>
    <row r="27" spans="1:9" ht="16.5">
      <c r="A27" s="37"/>
      <c r="B27" s="98" t="s">
        <v>16</v>
      </c>
      <c r="C27" s="15" t="s">
        <v>96</v>
      </c>
      <c r="D27" s="13" t="s">
        <v>81</v>
      </c>
      <c r="E27" s="46">
        <v>492.83339999999998</v>
      </c>
      <c r="F27" s="47">
        <v>889.8</v>
      </c>
      <c r="G27" s="48">
        <f t="shared" si="0"/>
        <v>0.80547828130155141</v>
      </c>
      <c r="H27" s="47">
        <v>809.8</v>
      </c>
      <c r="I27" s="44">
        <f t="shared" si="1"/>
        <v>9.8789824648061256E-2</v>
      </c>
    </row>
    <row r="28" spans="1:9" ht="16.5">
      <c r="A28" s="37"/>
      <c r="B28" s="98" t="s">
        <v>17</v>
      </c>
      <c r="C28" s="15" t="s">
        <v>97</v>
      </c>
      <c r="D28" s="11" t="s">
        <v>161</v>
      </c>
      <c r="E28" s="46">
        <v>1009.665</v>
      </c>
      <c r="F28" s="47">
        <v>1849</v>
      </c>
      <c r="G28" s="48">
        <f t="shared" si="0"/>
        <v>0.83130048085256003</v>
      </c>
      <c r="H28" s="47">
        <v>1759</v>
      </c>
      <c r="I28" s="44">
        <f t="shared" si="1"/>
        <v>5.1165434906196704E-2</v>
      </c>
    </row>
    <row r="29" spans="1:9" ht="16.5">
      <c r="A29" s="37"/>
      <c r="B29" s="98" t="s">
        <v>18</v>
      </c>
      <c r="C29" s="15" t="s">
        <v>98</v>
      </c>
      <c r="D29" s="13" t="s">
        <v>83</v>
      </c>
      <c r="E29" s="46">
        <v>1400.3027777777777</v>
      </c>
      <c r="F29" s="47">
        <v>3525</v>
      </c>
      <c r="G29" s="48">
        <f t="shared" si="0"/>
        <v>1.5173127240338895</v>
      </c>
      <c r="H29" s="47">
        <v>3518.6750000000002</v>
      </c>
      <c r="I29" s="44">
        <f t="shared" si="1"/>
        <v>1.7975516352035405E-3</v>
      </c>
    </row>
    <row r="30" spans="1:9" ht="17.25" thickBot="1">
      <c r="A30" s="38"/>
      <c r="B30" s="99" t="s">
        <v>19</v>
      </c>
      <c r="C30" s="16" t="s">
        <v>99</v>
      </c>
      <c r="D30" s="12" t="s">
        <v>161</v>
      </c>
      <c r="E30" s="49">
        <v>1110.2934</v>
      </c>
      <c r="F30" s="50">
        <v>2804.8</v>
      </c>
      <c r="G30" s="51">
        <f t="shared" si="0"/>
        <v>1.5261791162588196</v>
      </c>
      <c r="H30" s="50">
        <v>2563.8000000000002</v>
      </c>
      <c r="I30" s="56">
        <f t="shared" si="1"/>
        <v>9.40010921288712E-2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54">
        <v>2084.9034000000001</v>
      </c>
      <c r="F32" s="43">
        <v>4311.25</v>
      </c>
      <c r="G32" s="45">
        <f>(F32-E32)/E32</f>
        <v>1.0678416083929834</v>
      </c>
      <c r="H32" s="43">
        <v>4599.8</v>
      </c>
      <c r="I32" s="44">
        <f>(F32-H32)/H32</f>
        <v>-6.273098830383933E-2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46">
        <v>1959.4834000000001</v>
      </c>
      <c r="F33" s="47">
        <v>4598.8</v>
      </c>
      <c r="G33" s="48">
        <f>(F33-E33)/E33</f>
        <v>1.3469451182898513</v>
      </c>
      <c r="H33" s="47">
        <v>4400</v>
      </c>
      <c r="I33" s="44">
        <f>(F33-H33)/H33</f>
        <v>4.5181818181818226E-2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46">
        <v>1782.845</v>
      </c>
      <c r="F34" s="47">
        <v>3950</v>
      </c>
      <c r="G34" s="48">
        <f>(F34-E34)/E34</f>
        <v>1.2155599617465342</v>
      </c>
      <c r="H34" s="47">
        <v>4023</v>
      </c>
      <c r="I34" s="44">
        <f>(F34-H34)/H34</f>
        <v>-1.8145662440964456E-2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46">
        <v>1609.5166666666664</v>
      </c>
      <c r="F35" s="47">
        <v>4062.5</v>
      </c>
      <c r="G35" s="48">
        <f>(F35-E35)/E35</f>
        <v>1.5240496629422915</v>
      </c>
      <c r="H35" s="47">
        <v>4500</v>
      </c>
      <c r="I35" s="44">
        <f>(F35-H35)/H35</f>
        <v>-9.7222222222222224E-2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49">
        <v>2008.7716</v>
      </c>
      <c r="F36" s="50">
        <v>5599.8</v>
      </c>
      <c r="G36" s="51">
        <f>(F36-E36)/E36</f>
        <v>1.7876738201595443</v>
      </c>
      <c r="H36" s="50">
        <v>6597.8</v>
      </c>
      <c r="I36" s="56">
        <f>(F36-H36)/H36</f>
        <v>-0.15126254205947437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46">
        <v>26790.342222222222</v>
      </c>
      <c r="F38" s="43">
        <v>84784</v>
      </c>
      <c r="G38" s="45">
        <f t="shared" ref="G38:G43" si="2">(F38-E38)/E38</f>
        <v>2.1647225442933249</v>
      </c>
      <c r="H38" s="43">
        <v>91926.857142857145</v>
      </c>
      <c r="I38" s="44">
        <f t="shared" ref="I38:I43" si="3">(F38-H38)/H38</f>
        <v>-7.770152667959622E-2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46">
        <v>15989.642222222221</v>
      </c>
      <c r="F39" s="57">
        <v>39321.142857142855</v>
      </c>
      <c r="G39" s="48">
        <f t="shared" si="2"/>
        <v>1.4591633953194265</v>
      </c>
      <c r="H39" s="57">
        <v>34999.714285714283</v>
      </c>
      <c r="I39" s="44">
        <f>(F39-H39)/H39</f>
        <v>0.12347039567669944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57">
        <v>11909.75</v>
      </c>
      <c r="F40" s="57">
        <v>25196.857142857141</v>
      </c>
      <c r="G40" s="48">
        <f t="shared" si="2"/>
        <v>1.1156495428415492</v>
      </c>
      <c r="H40" s="57">
        <v>24648.333333333332</v>
      </c>
      <c r="I40" s="44">
        <f t="shared" si="3"/>
        <v>2.2253991866541721E-2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47">
        <v>5544.9733333333334</v>
      </c>
      <c r="F41" s="47">
        <v>13122.5</v>
      </c>
      <c r="G41" s="48">
        <f t="shared" si="2"/>
        <v>1.366557819334268</v>
      </c>
      <c r="H41" s="47">
        <v>12190.8</v>
      </c>
      <c r="I41" s="44">
        <f t="shared" si="3"/>
        <v>7.642648554647774E-2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47">
        <v>10011.933333333332</v>
      </c>
      <c r="F42" s="47">
        <v>10999.333333333334</v>
      </c>
      <c r="G42" s="48">
        <f t="shared" si="2"/>
        <v>9.8622310709220479E-2</v>
      </c>
      <c r="H42" s="47">
        <v>10332.666666666666</v>
      </c>
      <c r="I42" s="44">
        <f t="shared" si="3"/>
        <v>6.4520291631718296E-2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50">
        <v>12686.333333333332</v>
      </c>
      <c r="F43" s="50">
        <v>20089.599999999999</v>
      </c>
      <c r="G43" s="51">
        <f t="shared" si="2"/>
        <v>0.58356236369846826</v>
      </c>
      <c r="H43" s="50">
        <v>20589.599999999999</v>
      </c>
      <c r="I43" s="59">
        <f t="shared" si="3"/>
        <v>-2.4284104596495319E-2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43">
        <v>6075.7277777777772</v>
      </c>
      <c r="F45" s="43">
        <v>14729.285714285714</v>
      </c>
      <c r="G45" s="45">
        <f t="shared" ref="G45:G50" si="4">(F45-E45)/E45</f>
        <v>1.4242833538656352</v>
      </c>
      <c r="H45" s="43">
        <v>14788.333333333334</v>
      </c>
      <c r="I45" s="44">
        <f t="shared" ref="I45:I50" si="5">(F45-H45)/H45</f>
        <v>-3.9928515077845266E-3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47">
        <v>6035.6</v>
      </c>
      <c r="F46" s="47">
        <v>9798.3333333333339</v>
      </c>
      <c r="G46" s="48">
        <f t="shared" si="4"/>
        <v>0.6234232443060066</v>
      </c>
      <c r="H46" s="47">
        <v>9914.7777777777774</v>
      </c>
      <c r="I46" s="87">
        <f t="shared" si="5"/>
        <v>-1.1744533972857473E-2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47">
        <v>19049.599999999999</v>
      </c>
      <c r="F47" s="47">
        <v>36556.428571428572</v>
      </c>
      <c r="G47" s="48">
        <f t="shared" si="4"/>
        <v>0.91901292265604395</v>
      </c>
      <c r="H47" s="47">
        <v>35587.5</v>
      </c>
      <c r="I47" s="87">
        <f t="shared" si="5"/>
        <v>2.7226654623914926E-2</v>
      </c>
    </row>
    <row r="48" spans="1:9" ht="16.5">
      <c r="A48" s="37"/>
      <c r="B48" s="34" t="s">
        <v>48</v>
      </c>
      <c r="C48" s="15" t="s">
        <v>157</v>
      </c>
      <c r="D48" s="11" t="s">
        <v>114</v>
      </c>
      <c r="E48" s="47">
        <v>18004.323216666668</v>
      </c>
      <c r="F48" s="47">
        <v>57910.833333333336</v>
      </c>
      <c r="G48" s="48">
        <f t="shared" si="4"/>
        <v>2.2164959846824495</v>
      </c>
      <c r="H48" s="47">
        <v>56244.166666666664</v>
      </c>
      <c r="I48" s="87">
        <f t="shared" si="5"/>
        <v>2.963270265064534E-2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47">
        <v>2251.5333333333338</v>
      </c>
      <c r="F49" s="47">
        <v>5317.6</v>
      </c>
      <c r="G49" s="48">
        <f t="shared" si="4"/>
        <v>1.3617682764338375</v>
      </c>
      <c r="H49" s="47">
        <v>5317.6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50">
        <v>27866</v>
      </c>
      <c r="F50" s="50">
        <v>50447.5</v>
      </c>
      <c r="G50" s="56">
        <f t="shared" si="4"/>
        <v>0.81036029570085411</v>
      </c>
      <c r="H50" s="50">
        <v>50447.5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6961.25</v>
      </c>
      <c r="G52" s="45">
        <f t="shared" ref="G52:G60" si="6">(F52-E52)/E52</f>
        <v>0.85633333333333328</v>
      </c>
      <c r="H52" s="66">
        <v>6961.25</v>
      </c>
      <c r="I52" s="124">
        <f t="shared" ref="I52:I60" si="7">(F52-H52)/H52</f>
        <v>0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47">
        <v>3455.5</v>
      </c>
      <c r="F53" s="70">
        <v>16582.857142857141</v>
      </c>
      <c r="G53" s="48">
        <f t="shared" si="6"/>
        <v>3.7989747193914458</v>
      </c>
      <c r="H53" s="70">
        <v>16582.857142857141</v>
      </c>
      <c r="I53" s="87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47">
        <v>2927.95</v>
      </c>
      <c r="F54" s="70">
        <v>10270</v>
      </c>
      <c r="G54" s="48">
        <f t="shared" si="6"/>
        <v>2.5075735582916376</v>
      </c>
      <c r="H54" s="70">
        <v>12084.333333333334</v>
      </c>
      <c r="I54" s="87">
        <f t="shared" si="7"/>
        <v>-0.1501392988166497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47">
        <v>4786.5</v>
      </c>
      <c r="F55" s="70">
        <v>6268.75</v>
      </c>
      <c r="G55" s="48">
        <f t="shared" si="6"/>
        <v>0.30967303875483132</v>
      </c>
      <c r="H55" s="70">
        <v>4287.5</v>
      </c>
      <c r="I55" s="87">
        <f t="shared" si="7"/>
        <v>0.46209912536443148</v>
      </c>
    </row>
    <row r="56" spans="1:9" ht="16.5">
      <c r="A56" s="37"/>
      <c r="B56" s="101" t="s">
        <v>42</v>
      </c>
      <c r="C56" s="102" t="s">
        <v>198</v>
      </c>
      <c r="D56" s="103" t="s">
        <v>114</v>
      </c>
      <c r="E56" s="61">
        <v>2028.1333333333337</v>
      </c>
      <c r="F56" s="104">
        <v>3506.25</v>
      </c>
      <c r="G56" s="55">
        <f t="shared" si="6"/>
        <v>0.72880645585431569</v>
      </c>
      <c r="H56" s="104">
        <v>3631.25</v>
      </c>
      <c r="I56" s="88">
        <f t="shared" si="7"/>
        <v>-3.4423407917383818E-2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50">
        <v>4524.5377777777776</v>
      </c>
      <c r="F57" s="50">
        <v>12036.333333333334</v>
      </c>
      <c r="G57" s="51">
        <f t="shared" si="6"/>
        <v>1.6602349067455389</v>
      </c>
      <c r="H57" s="50">
        <v>12036.333333333334</v>
      </c>
      <c r="I57" s="125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57">
        <v>4689</v>
      </c>
      <c r="F58" s="68">
        <v>16530.625</v>
      </c>
      <c r="G58" s="44">
        <f t="shared" si="6"/>
        <v>2.5254052036681593</v>
      </c>
      <c r="H58" s="68">
        <v>16418.125</v>
      </c>
      <c r="I58" s="44">
        <f t="shared" si="7"/>
        <v>6.8521831816970571E-3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47">
        <v>4825.8999999999996</v>
      </c>
      <c r="F59" s="70">
        <v>16584.285714285714</v>
      </c>
      <c r="G59" s="48">
        <f t="shared" si="6"/>
        <v>2.4365166527043072</v>
      </c>
      <c r="H59" s="70">
        <v>16311.25</v>
      </c>
      <c r="I59" s="44">
        <f t="shared" si="7"/>
        <v>1.6739104255388996E-2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50">
        <v>20991.428571428572</v>
      </c>
      <c r="F60" s="73">
        <v>83320</v>
      </c>
      <c r="G60" s="51">
        <f t="shared" si="6"/>
        <v>2.969239145229345</v>
      </c>
      <c r="H60" s="73">
        <v>60305</v>
      </c>
      <c r="I60" s="51">
        <f t="shared" si="7"/>
        <v>0.38164331315811295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43">
        <v>6377.8</v>
      </c>
      <c r="F62" s="54">
        <v>20891.8</v>
      </c>
      <c r="G62" s="45">
        <f t="shared" ref="G62:G67" si="8">(F62-E62)/E62</f>
        <v>2.2757063564238451</v>
      </c>
      <c r="H62" s="54">
        <v>20435.333333333332</v>
      </c>
      <c r="I62" s="44">
        <f t="shared" ref="I62:I67" si="9">(F62-H62)/H62</f>
        <v>2.2337128502919804E-2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47">
        <v>46523.909523809525</v>
      </c>
      <c r="F63" s="46">
        <v>105957.57142857143</v>
      </c>
      <c r="G63" s="48">
        <f t="shared" si="8"/>
        <v>1.277486404583982</v>
      </c>
      <c r="H63" s="46">
        <v>103673.28571428571</v>
      </c>
      <c r="I63" s="44">
        <f t="shared" si="9"/>
        <v>2.2033503602663963E-2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47">
        <v>11092.864285714284</v>
      </c>
      <c r="F64" s="46">
        <v>42388</v>
      </c>
      <c r="G64" s="48">
        <f t="shared" si="8"/>
        <v>2.8211952213810556</v>
      </c>
      <c r="H64" s="46">
        <v>42871</v>
      </c>
      <c r="I64" s="87">
        <f t="shared" si="9"/>
        <v>-1.1266357211168389E-2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47">
        <v>7367.3111111111111</v>
      </c>
      <c r="F65" s="46">
        <v>18763.333333333332</v>
      </c>
      <c r="G65" s="48">
        <f t="shared" si="8"/>
        <v>1.5468360233946352</v>
      </c>
      <c r="H65" s="46">
        <v>18763.333333333332</v>
      </c>
      <c r="I65" s="87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47">
        <v>3834.9603174603171</v>
      </c>
      <c r="F66" s="46">
        <v>14148</v>
      </c>
      <c r="G66" s="48">
        <f t="shared" si="8"/>
        <v>2.6892167920447845</v>
      </c>
      <c r="H66" s="46">
        <v>12263</v>
      </c>
      <c r="I66" s="87">
        <f t="shared" si="9"/>
        <v>0.15371442550762457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50">
        <v>3243.5</v>
      </c>
      <c r="F67" s="58">
        <v>12848.75</v>
      </c>
      <c r="G67" s="51">
        <f t="shared" si="8"/>
        <v>2.96138430707569</v>
      </c>
      <c r="H67" s="58">
        <v>13448</v>
      </c>
      <c r="I67" s="88">
        <f t="shared" si="9"/>
        <v>-4.4560529446757882E-2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43">
        <v>3850.1111111111109</v>
      </c>
      <c r="F69" s="43">
        <v>14638.125</v>
      </c>
      <c r="G69" s="45">
        <f>(F69-E69)/E69</f>
        <v>2.8020006637615076</v>
      </c>
      <c r="H69" s="43">
        <v>14638.125</v>
      </c>
      <c r="I69" s="44">
        <f>(F69-H69)/H69</f>
        <v>0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47">
        <v>2796.375</v>
      </c>
      <c r="F70" s="47">
        <v>7744.375</v>
      </c>
      <c r="G70" s="48">
        <f>(F70-E70)/E70</f>
        <v>1.7694336417683609</v>
      </c>
      <c r="H70" s="47">
        <v>7719.375</v>
      </c>
      <c r="I70" s="44">
        <f>(F70-H70)/H70</f>
        <v>3.2386041616063476E-3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47">
        <v>1315.1388888888887</v>
      </c>
      <c r="F71" s="47">
        <v>2067.6666666666665</v>
      </c>
      <c r="G71" s="48">
        <f>(F71-E71)/E71</f>
        <v>0.57220403421691846</v>
      </c>
      <c r="H71" s="47">
        <v>1938.25</v>
      </c>
      <c r="I71" s="44">
        <f>(F71-H71)/H71</f>
        <v>6.6769852530203289E-2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47">
        <v>2254.7142857142858</v>
      </c>
      <c r="F72" s="47">
        <v>9462.5</v>
      </c>
      <c r="G72" s="48">
        <f>(F72-E72)/E72</f>
        <v>3.1967623392257489</v>
      </c>
      <c r="H72" s="47">
        <v>9125.8333333333339</v>
      </c>
      <c r="I72" s="44">
        <f>(F72-H72)/H72</f>
        <v>3.6891608072322092E-2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50">
        <v>1657.4666666666665</v>
      </c>
      <c r="F73" s="50">
        <v>7737.2222222222226</v>
      </c>
      <c r="G73" s="48">
        <f>(F73-E73)/E73</f>
        <v>3.6681012522457306</v>
      </c>
      <c r="H73" s="50">
        <v>7621.666666666667</v>
      </c>
      <c r="I73" s="59">
        <f>(F73-H73)/H73</f>
        <v>1.5161454916539118E-2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43">
        <v>1458</v>
      </c>
      <c r="F75" s="43">
        <v>4409.166666666667</v>
      </c>
      <c r="G75" s="44">
        <f t="shared" ref="G75:G81" si="10">(F75-E75)/E75</f>
        <v>2.024119798811157</v>
      </c>
      <c r="H75" s="43">
        <v>4180.833333333333</v>
      </c>
      <c r="I75" s="45">
        <f t="shared" ref="I75:I81" si="11">(F75-H75)/H75</f>
        <v>5.4614311341439258E-2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47">
        <v>1192.4444444444446</v>
      </c>
      <c r="F76" s="32">
        <v>3651.6666666666665</v>
      </c>
      <c r="G76" s="48">
        <f t="shared" si="10"/>
        <v>2.0623369362653738</v>
      </c>
      <c r="H76" s="32">
        <v>3481.6666666666665</v>
      </c>
      <c r="I76" s="44">
        <f t="shared" si="11"/>
        <v>4.8827190043082815E-2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47">
        <v>922.61785714285725</v>
      </c>
      <c r="F77" s="47">
        <v>1944.6666666666667</v>
      </c>
      <c r="G77" s="48">
        <f t="shared" si="10"/>
        <v>1.1077704616393051</v>
      </c>
      <c r="H77" s="47">
        <v>1944.6666666666667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47">
        <v>1510.72</v>
      </c>
      <c r="F78" s="47">
        <v>5404.4444444444443</v>
      </c>
      <c r="G78" s="48">
        <f t="shared" si="10"/>
        <v>2.5773965026242083</v>
      </c>
      <c r="H78" s="47">
        <v>5404.4444444444443</v>
      </c>
      <c r="I78" s="44">
        <f t="shared" si="11"/>
        <v>0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61">
        <v>1922.6</v>
      </c>
      <c r="F79" s="61">
        <v>5845.375</v>
      </c>
      <c r="G79" s="48">
        <f t="shared" si="10"/>
        <v>2.0403490065536256</v>
      </c>
      <c r="H79" s="61">
        <v>5362.5</v>
      </c>
      <c r="I79" s="44">
        <f t="shared" si="11"/>
        <v>9.0046620046620049E-2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29999</v>
      </c>
      <c r="G80" s="48">
        <f t="shared" si="10"/>
        <v>2.370926661173121</v>
      </c>
      <c r="H80" s="61">
        <v>22666.333333333332</v>
      </c>
      <c r="I80" s="44">
        <f t="shared" si="11"/>
        <v>0.32350475742290336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50">
        <v>3901.1</v>
      </c>
      <c r="F81" s="50">
        <v>6992.5</v>
      </c>
      <c r="G81" s="51">
        <f t="shared" si="10"/>
        <v>0.79244315705826562</v>
      </c>
      <c r="H81" s="50">
        <v>6492.8571428571431</v>
      </c>
      <c r="I81" s="56">
        <f t="shared" si="11"/>
        <v>7.6952695269526916E-2</v>
      </c>
    </row>
    <row r="82" spans="1:9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5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149" t="s">
        <v>203</v>
      </c>
      <c r="B9" s="149"/>
      <c r="C9" s="149"/>
      <c r="D9" s="149"/>
      <c r="E9" s="149"/>
      <c r="F9" s="149"/>
      <c r="G9" s="149"/>
      <c r="H9" s="149"/>
      <c r="I9" s="149"/>
    </row>
    <row r="10" spans="1:9" ht="18">
      <c r="A10" s="2" t="s">
        <v>212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150" t="s">
        <v>3</v>
      </c>
      <c r="B12" s="156"/>
      <c r="C12" s="158" t="s">
        <v>0</v>
      </c>
      <c r="D12" s="152" t="s">
        <v>23</v>
      </c>
      <c r="E12" s="152" t="s">
        <v>208</v>
      </c>
      <c r="F12" s="160" t="s">
        <v>214</v>
      </c>
      <c r="G12" s="152" t="s">
        <v>197</v>
      </c>
      <c r="H12" s="160" t="s">
        <v>209</v>
      </c>
      <c r="I12" s="152" t="s">
        <v>187</v>
      </c>
    </row>
    <row r="13" spans="1:9" ht="30.75" customHeight="1" thickBot="1">
      <c r="A13" s="151"/>
      <c r="B13" s="157"/>
      <c r="C13" s="159"/>
      <c r="D13" s="153"/>
      <c r="E13" s="153"/>
      <c r="F13" s="161"/>
      <c r="G13" s="153"/>
      <c r="H13" s="161"/>
      <c r="I13" s="153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42">
        <v>1184.58</v>
      </c>
      <c r="F15" s="83">
        <v>3200</v>
      </c>
      <c r="G15" s="44">
        <f>(F15-E15)/E15</f>
        <v>1.7013793918519646</v>
      </c>
      <c r="H15" s="83">
        <v>3024.8</v>
      </c>
      <c r="I15" s="126">
        <f>(F15-H15)/H15</f>
        <v>5.792118487172699E-2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46">
        <v>1399.7045111111111</v>
      </c>
      <c r="F16" s="83">
        <v>3533.2</v>
      </c>
      <c r="G16" s="48">
        <f t="shared" ref="G16:G39" si="0">(F16-E16)/E16</f>
        <v>1.5242470621140465</v>
      </c>
      <c r="H16" s="83">
        <v>2783.2</v>
      </c>
      <c r="I16" s="48">
        <f>(F16-H16)/H16</f>
        <v>0.26947398677780976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46">
        <v>1315.39356</v>
      </c>
      <c r="F17" s="83">
        <v>3066.6</v>
      </c>
      <c r="G17" s="48">
        <f t="shared" si="0"/>
        <v>1.3313174803744667</v>
      </c>
      <c r="H17" s="83">
        <v>2575</v>
      </c>
      <c r="I17" s="48">
        <f t="shared" ref="I17:I29" si="1">(F17-H17)/H17</f>
        <v>0.19091262135922327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46">
        <v>730.52660000000003</v>
      </c>
      <c r="F18" s="83">
        <v>3166.6</v>
      </c>
      <c r="G18" s="48">
        <f t="shared" si="0"/>
        <v>3.3346813107147635</v>
      </c>
      <c r="H18" s="83">
        <v>3200</v>
      </c>
      <c r="I18" s="48">
        <f t="shared" si="1"/>
        <v>-1.0437500000000028E-2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46">
        <v>2410.2865999999999</v>
      </c>
      <c r="F19" s="83">
        <v>6200</v>
      </c>
      <c r="G19" s="48">
        <f t="shared" si="0"/>
        <v>1.5723082060033857</v>
      </c>
      <c r="H19" s="83">
        <v>5750</v>
      </c>
      <c r="I19" s="48">
        <f t="shared" si="1"/>
        <v>7.8260869565217397E-2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46">
        <v>1497.5500000000002</v>
      </c>
      <c r="F20" s="83">
        <v>4266.6000000000004</v>
      </c>
      <c r="G20" s="48">
        <f t="shared" si="0"/>
        <v>1.8490534539748253</v>
      </c>
      <c r="H20" s="83">
        <v>4083.2</v>
      </c>
      <c r="I20" s="48">
        <f t="shared" si="1"/>
        <v>4.4915752351097314E-2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46">
        <v>1319.3234</v>
      </c>
      <c r="F21" s="83">
        <v>3016.6</v>
      </c>
      <c r="G21" s="48">
        <f t="shared" si="0"/>
        <v>1.2864750219695944</v>
      </c>
      <c r="H21" s="83">
        <v>2733.2</v>
      </c>
      <c r="I21" s="48">
        <f t="shared" si="1"/>
        <v>0.10368798477974539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46">
        <v>399.3</v>
      </c>
      <c r="F22" s="83">
        <v>873.2</v>
      </c>
      <c r="G22" s="48">
        <f t="shared" si="0"/>
        <v>1.1868269471575257</v>
      </c>
      <c r="H22" s="83">
        <v>965</v>
      </c>
      <c r="I22" s="48">
        <f t="shared" si="1"/>
        <v>-9.5129533678756428E-2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46">
        <v>492.14</v>
      </c>
      <c r="F23" s="83">
        <v>699.8</v>
      </c>
      <c r="G23" s="48">
        <f t="shared" si="0"/>
        <v>0.42195310277563292</v>
      </c>
      <c r="H23" s="83">
        <v>808.2</v>
      </c>
      <c r="I23" s="48">
        <f t="shared" si="1"/>
        <v>-0.13412521653056184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46">
        <v>482.33339999999998</v>
      </c>
      <c r="F24" s="83">
        <v>733.2</v>
      </c>
      <c r="G24" s="48">
        <f t="shared" si="0"/>
        <v>0.52011036349545781</v>
      </c>
      <c r="H24" s="83">
        <v>750</v>
      </c>
      <c r="I24" s="48">
        <f t="shared" si="1"/>
        <v>-2.2399999999999941E-2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46">
        <v>510.73340000000002</v>
      </c>
      <c r="F25" s="83">
        <v>831.6</v>
      </c>
      <c r="G25" s="48">
        <f t="shared" si="0"/>
        <v>0.62824675261104912</v>
      </c>
      <c r="H25" s="83">
        <v>915</v>
      </c>
      <c r="I25" s="48">
        <f t="shared" si="1"/>
        <v>-9.1147540983606529E-2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46">
        <v>1242.7665999999999</v>
      </c>
      <c r="F26" s="83">
        <v>3433.2</v>
      </c>
      <c r="G26" s="48">
        <f t="shared" si="0"/>
        <v>1.7625460806558528</v>
      </c>
      <c r="H26" s="83">
        <v>2933.2</v>
      </c>
      <c r="I26" s="48">
        <f t="shared" si="1"/>
        <v>0.17046229374062458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46">
        <v>492.83339999999998</v>
      </c>
      <c r="F27" s="83">
        <v>716.6</v>
      </c>
      <c r="G27" s="48">
        <f t="shared" si="0"/>
        <v>0.45404106134040439</v>
      </c>
      <c r="H27" s="83">
        <v>716.6</v>
      </c>
      <c r="I27" s="48">
        <f t="shared" si="1"/>
        <v>0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46">
        <v>1009.665</v>
      </c>
      <c r="F28" s="83">
        <v>2433.1999999999998</v>
      </c>
      <c r="G28" s="48">
        <f t="shared" si="0"/>
        <v>1.4099082368904536</v>
      </c>
      <c r="H28" s="83">
        <v>2199.8000000000002</v>
      </c>
      <c r="I28" s="48">
        <f t="shared" si="1"/>
        <v>0.10610055459587218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46">
        <v>1400.3027777777777</v>
      </c>
      <c r="F29" s="83">
        <v>3100</v>
      </c>
      <c r="G29" s="48">
        <f t="shared" si="0"/>
        <v>1.213806934611364</v>
      </c>
      <c r="H29" s="83">
        <v>3040</v>
      </c>
      <c r="I29" s="48">
        <f t="shared" si="1"/>
        <v>1.9736842105263157E-2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49">
        <v>1110.2934</v>
      </c>
      <c r="F30" s="94">
        <v>2866.6</v>
      </c>
      <c r="G30" s="51">
        <f t="shared" si="0"/>
        <v>1.5818400793880247</v>
      </c>
      <c r="H30" s="94">
        <v>2643.2</v>
      </c>
      <c r="I30" s="51">
        <f>(F30-H30)/H30</f>
        <v>8.4518765133171955E-2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54">
        <v>2084.9034000000001</v>
      </c>
      <c r="F32" s="83">
        <v>4196.6000000000004</v>
      </c>
      <c r="G32" s="44">
        <f t="shared" si="0"/>
        <v>1.012851051036705</v>
      </c>
      <c r="H32" s="83">
        <v>4108.2</v>
      </c>
      <c r="I32" s="45">
        <f>(F32-H32)/H32</f>
        <v>2.151793973029564E-2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46">
        <v>1959.4834000000001</v>
      </c>
      <c r="F33" s="83">
        <v>3833.2</v>
      </c>
      <c r="G33" s="48">
        <f t="shared" si="0"/>
        <v>0.95622989202153985</v>
      </c>
      <c r="H33" s="83">
        <v>3941.6</v>
      </c>
      <c r="I33" s="48">
        <f>(F33-H33)/H33</f>
        <v>-2.7501522224477392E-2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46">
        <v>1782.845</v>
      </c>
      <c r="F34" s="83">
        <v>3499.8</v>
      </c>
      <c r="G34" s="48">
        <f>(F34-E34)/E34</f>
        <v>0.96304221623304331</v>
      </c>
      <c r="H34" s="83">
        <v>3616.6</v>
      </c>
      <c r="I34" s="48">
        <f>(F34-H34)/H34</f>
        <v>-3.2295526184814391E-2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46">
        <v>1609.5166666666664</v>
      </c>
      <c r="F35" s="83">
        <v>3616.6</v>
      </c>
      <c r="G35" s="48">
        <f t="shared" si="0"/>
        <v>1.2470099719377457</v>
      </c>
      <c r="H35" s="83">
        <v>3933.2</v>
      </c>
      <c r="I35" s="48">
        <f>(F35-H35)/H35</f>
        <v>-8.04942540425099E-2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49">
        <v>2008.7716</v>
      </c>
      <c r="F36" s="83">
        <v>5649.8</v>
      </c>
      <c r="G36" s="55">
        <f t="shared" si="0"/>
        <v>1.8125646539407467</v>
      </c>
      <c r="H36" s="83">
        <v>5349.8</v>
      </c>
      <c r="I36" s="48">
        <f>(F36-H36)/H36</f>
        <v>5.6076862686455564E-2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46">
        <v>26790.342222222222</v>
      </c>
      <c r="F38" s="84">
        <v>80666.600000000006</v>
      </c>
      <c r="G38" s="45">
        <f t="shared" si="0"/>
        <v>2.0110328315660024</v>
      </c>
      <c r="H38" s="84">
        <v>88666.6</v>
      </c>
      <c r="I38" s="45">
        <f>(F38-H38)/H38</f>
        <v>-9.0225631748595297E-2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85">
        <v>15989.642222222221</v>
      </c>
      <c r="F39" s="85">
        <v>43799.8</v>
      </c>
      <c r="G39" s="51">
        <f t="shared" si="0"/>
        <v>1.7392607909092266</v>
      </c>
      <c r="H39" s="85">
        <v>43366.6</v>
      </c>
      <c r="I39" s="51">
        <f>(F39-H39)/H39</f>
        <v>9.9892544031582927E-3</v>
      </c>
    </row>
    <row r="40" spans="1:9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5" zoomScaleNormal="100" workbookViewId="0">
      <selection activeCell="D40" sqref="D40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2.8554687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149" t="s">
        <v>204</v>
      </c>
      <c r="B9" s="149"/>
      <c r="C9" s="149"/>
      <c r="D9" s="149"/>
      <c r="E9" s="149"/>
      <c r="F9" s="149"/>
      <c r="G9" s="149"/>
      <c r="H9" s="149"/>
      <c r="I9" s="149"/>
    </row>
    <row r="10" spans="1:9" ht="18">
      <c r="A10" s="2" t="s">
        <v>212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150" t="s">
        <v>3</v>
      </c>
      <c r="B12" s="156"/>
      <c r="C12" s="158" t="s">
        <v>0</v>
      </c>
      <c r="D12" s="152" t="s">
        <v>213</v>
      </c>
      <c r="E12" s="160" t="s">
        <v>214</v>
      </c>
      <c r="F12" s="167" t="s">
        <v>186</v>
      </c>
      <c r="G12" s="152" t="s">
        <v>208</v>
      </c>
      <c r="H12" s="169" t="s">
        <v>215</v>
      </c>
      <c r="I12" s="165" t="s">
        <v>196</v>
      </c>
    </row>
    <row r="13" spans="1:9" ht="39.75" customHeight="1" thickBot="1">
      <c r="A13" s="151"/>
      <c r="B13" s="157"/>
      <c r="C13" s="159"/>
      <c r="D13" s="153"/>
      <c r="E13" s="161"/>
      <c r="F13" s="168"/>
      <c r="G13" s="153"/>
      <c r="H13" s="170"/>
      <c r="I13" s="166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43">
        <v>3374.8</v>
      </c>
      <c r="E15" s="83">
        <v>3200</v>
      </c>
      <c r="F15" s="67">
        <f t="shared" ref="F15:F30" si="0">D15-E15</f>
        <v>174.80000000000018</v>
      </c>
      <c r="G15" s="42">
        <v>1184.58</v>
      </c>
      <c r="H15" s="66">
        <f>AVERAGE(D15:E15)</f>
        <v>3287.4</v>
      </c>
      <c r="I15" s="69">
        <f>(H15-G15)/G15</f>
        <v>1.7751608164919215</v>
      </c>
    </row>
    <row r="16" spans="1:9" ht="16.5" customHeight="1">
      <c r="A16" s="37"/>
      <c r="B16" s="34" t="s">
        <v>5</v>
      </c>
      <c r="C16" s="15" t="s">
        <v>164</v>
      </c>
      <c r="D16" s="47">
        <v>3722</v>
      </c>
      <c r="E16" s="83">
        <v>3533.2</v>
      </c>
      <c r="F16" s="71">
        <f t="shared" si="0"/>
        <v>188.80000000000018</v>
      </c>
      <c r="G16" s="46">
        <v>1399.7045111111111</v>
      </c>
      <c r="H16" s="68">
        <f t="shared" ref="H16:H30" si="1">AVERAGE(D16:E16)</f>
        <v>3627.6</v>
      </c>
      <c r="I16" s="72">
        <f t="shared" ref="I16:I39" si="2">(H16-G16)/G16</f>
        <v>1.591689868256797</v>
      </c>
    </row>
    <row r="17" spans="1:9" ht="16.5">
      <c r="A17" s="37"/>
      <c r="B17" s="34" t="s">
        <v>6</v>
      </c>
      <c r="C17" s="15" t="s">
        <v>165</v>
      </c>
      <c r="D17" s="47">
        <v>2776.4444444444443</v>
      </c>
      <c r="E17" s="83">
        <v>3066.6</v>
      </c>
      <c r="F17" s="71">
        <f t="shared" si="0"/>
        <v>-290.15555555555557</v>
      </c>
      <c r="G17" s="46">
        <v>1315.39356</v>
      </c>
      <c r="H17" s="68">
        <f t="shared" si="1"/>
        <v>2921.5222222222219</v>
      </c>
      <c r="I17" s="72">
        <f t="shared" si="2"/>
        <v>1.2210251829286909</v>
      </c>
    </row>
    <row r="18" spans="1:9" ht="16.5">
      <c r="A18" s="37"/>
      <c r="B18" s="34" t="s">
        <v>7</v>
      </c>
      <c r="C18" s="15" t="s">
        <v>166</v>
      </c>
      <c r="D18" s="47">
        <v>3498.8</v>
      </c>
      <c r="E18" s="83">
        <v>3166.6</v>
      </c>
      <c r="F18" s="71">
        <f t="shared" si="0"/>
        <v>332.20000000000027</v>
      </c>
      <c r="G18" s="46">
        <v>730.52660000000003</v>
      </c>
      <c r="H18" s="68">
        <f t="shared" si="1"/>
        <v>3332.7</v>
      </c>
      <c r="I18" s="72">
        <f t="shared" si="2"/>
        <v>3.5620515392594871</v>
      </c>
    </row>
    <row r="19" spans="1:9" ht="16.5">
      <c r="A19" s="37"/>
      <c r="B19" s="34" t="s">
        <v>8</v>
      </c>
      <c r="C19" s="15" t="s">
        <v>167</v>
      </c>
      <c r="D19" s="47">
        <v>6998.2857142857147</v>
      </c>
      <c r="E19" s="83">
        <v>6200</v>
      </c>
      <c r="F19" s="71">
        <f t="shared" si="0"/>
        <v>798.28571428571468</v>
      </c>
      <c r="G19" s="46">
        <v>2410.2865999999999</v>
      </c>
      <c r="H19" s="68">
        <f t="shared" si="1"/>
        <v>6599.1428571428569</v>
      </c>
      <c r="I19" s="72">
        <f t="shared" si="2"/>
        <v>1.7379079554866452</v>
      </c>
    </row>
    <row r="20" spans="1:9" ht="16.5">
      <c r="A20" s="37"/>
      <c r="B20" s="34" t="s">
        <v>9</v>
      </c>
      <c r="C20" s="15" t="s">
        <v>168</v>
      </c>
      <c r="D20" s="47">
        <v>4799.8</v>
      </c>
      <c r="E20" s="83">
        <v>4266.6000000000004</v>
      </c>
      <c r="F20" s="71">
        <f t="shared" si="0"/>
        <v>533.19999999999982</v>
      </c>
      <c r="G20" s="46">
        <v>1497.5500000000002</v>
      </c>
      <c r="H20" s="68">
        <f t="shared" si="1"/>
        <v>4533.2000000000007</v>
      </c>
      <c r="I20" s="72">
        <f t="shared" si="2"/>
        <v>2.0270775600146909</v>
      </c>
    </row>
    <row r="21" spans="1:9" ht="16.5">
      <c r="A21" s="37"/>
      <c r="B21" s="34" t="s">
        <v>10</v>
      </c>
      <c r="C21" s="15" t="s">
        <v>169</v>
      </c>
      <c r="D21" s="47">
        <v>3800</v>
      </c>
      <c r="E21" s="83">
        <v>3016.6</v>
      </c>
      <c r="F21" s="71">
        <f t="shared" si="0"/>
        <v>783.40000000000009</v>
      </c>
      <c r="G21" s="46">
        <v>1319.3234</v>
      </c>
      <c r="H21" s="68">
        <f t="shared" si="1"/>
        <v>3408.3</v>
      </c>
      <c r="I21" s="72">
        <f t="shared" si="2"/>
        <v>1.5833696271892093</v>
      </c>
    </row>
    <row r="22" spans="1:9" ht="16.5">
      <c r="A22" s="37"/>
      <c r="B22" s="34" t="s">
        <v>11</v>
      </c>
      <c r="C22" s="15" t="s">
        <v>170</v>
      </c>
      <c r="D22" s="47">
        <v>1038.8</v>
      </c>
      <c r="E22" s="83">
        <v>873.2</v>
      </c>
      <c r="F22" s="71">
        <f t="shared" si="0"/>
        <v>165.59999999999991</v>
      </c>
      <c r="G22" s="46">
        <v>399.3</v>
      </c>
      <c r="H22" s="68">
        <f t="shared" si="1"/>
        <v>956</v>
      </c>
      <c r="I22" s="72">
        <f t="shared" si="2"/>
        <v>1.3941898322063613</v>
      </c>
    </row>
    <row r="23" spans="1:9" ht="16.5">
      <c r="A23" s="37"/>
      <c r="B23" s="34" t="s">
        <v>12</v>
      </c>
      <c r="C23" s="15" t="s">
        <v>171</v>
      </c>
      <c r="D23" s="47">
        <v>840</v>
      </c>
      <c r="E23" s="83">
        <v>699.8</v>
      </c>
      <c r="F23" s="71">
        <f t="shared" si="0"/>
        <v>140.20000000000005</v>
      </c>
      <c r="G23" s="46">
        <v>492.14</v>
      </c>
      <c r="H23" s="68">
        <f t="shared" si="1"/>
        <v>769.9</v>
      </c>
      <c r="I23" s="72">
        <f t="shared" si="2"/>
        <v>0.56439224610883076</v>
      </c>
    </row>
    <row r="24" spans="1:9" ht="16.5">
      <c r="A24" s="37"/>
      <c r="B24" s="34" t="s">
        <v>13</v>
      </c>
      <c r="C24" s="15" t="s">
        <v>172</v>
      </c>
      <c r="D24" s="47">
        <v>854.8</v>
      </c>
      <c r="E24" s="83">
        <v>733.2</v>
      </c>
      <c r="F24" s="71">
        <f t="shared" si="0"/>
        <v>121.59999999999991</v>
      </c>
      <c r="G24" s="46">
        <v>482.33339999999998</v>
      </c>
      <c r="H24" s="68">
        <f t="shared" si="1"/>
        <v>794</v>
      </c>
      <c r="I24" s="72">
        <f t="shared" si="2"/>
        <v>0.64616425070293704</v>
      </c>
    </row>
    <row r="25" spans="1:9" ht="16.5">
      <c r="A25" s="37"/>
      <c r="B25" s="34" t="s">
        <v>14</v>
      </c>
      <c r="C25" s="15" t="s">
        <v>173</v>
      </c>
      <c r="D25" s="47">
        <v>904.8</v>
      </c>
      <c r="E25" s="83">
        <v>831.6</v>
      </c>
      <c r="F25" s="71">
        <f t="shared" si="0"/>
        <v>73.199999999999932</v>
      </c>
      <c r="G25" s="46">
        <v>510.73340000000002</v>
      </c>
      <c r="H25" s="68">
        <f t="shared" si="1"/>
        <v>868.2</v>
      </c>
      <c r="I25" s="72">
        <f t="shared" si="2"/>
        <v>0.69990840622524397</v>
      </c>
    </row>
    <row r="26" spans="1:9" ht="16.5">
      <c r="A26" s="37"/>
      <c r="B26" s="34" t="s">
        <v>15</v>
      </c>
      <c r="C26" s="15" t="s">
        <v>174</v>
      </c>
      <c r="D26" s="47">
        <v>3777.5</v>
      </c>
      <c r="E26" s="83">
        <v>3433.2</v>
      </c>
      <c r="F26" s="71">
        <f t="shared" si="0"/>
        <v>344.30000000000018</v>
      </c>
      <c r="G26" s="46">
        <v>1242.7665999999999</v>
      </c>
      <c r="H26" s="68">
        <f t="shared" si="1"/>
        <v>3605.35</v>
      </c>
      <c r="I26" s="72">
        <f t="shared" si="2"/>
        <v>1.9010676662858497</v>
      </c>
    </row>
    <row r="27" spans="1:9" ht="16.5">
      <c r="A27" s="37"/>
      <c r="B27" s="34" t="s">
        <v>16</v>
      </c>
      <c r="C27" s="15" t="s">
        <v>175</v>
      </c>
      <c r="D27" s="47">
        <v>889.8</v>
      </c>
      <c r="E27" s="83">
        <v>716.6</v>
      </c>
      <c r="F27" s="71">
        <f t="shared" si="0"/>
        <v>173.19999999999993</v>
      </c>
      <c r="G27" s="46">
        <v>492.83339999999998</v>
      </c>
      <c r="H27" s="68">
        <f t="shared" si="1"/>
        <v>803.2</v>
      </c>
      <c r="I27" s="72">
        <f t="shared" si="2"/>
        <v>0.62975967132097799</v>
      </c>
    </row>
    <row r="28" spans="1:9" ht="16.5">
      <c r="A28" s="37"/>
      <c r="B28" s="34" t="s">
        <v>17</v>
      </c>
      <c r="C28" s="15" t="s">
        <v>176</v>
      </c>
      <c r="D28" s="47">
        <v>1849</v>
      </c>
      <c r="E28" s="83">
        <v>2433.1999999999998</v>
      </c>
      <c r="F28" s="71">
        <f t="shared" si="0"/>
        <v>-584.19999999999982</v>
      </c>
      <c r="G28" s="46">
        <v>1009.665</v>
      </c>
      <c r="H28" s="68">
        <f t="shared" si="1"/>
        <v>2141.1</v>
      </c>
      <c r="I28" s="72">
        <f t="shared" si="2"/>
        <v>1.1206043588715069</v>
      </c>
    </row>
    <row r="29" spans="1:9" ht="16.5">
      <c r="A29" s="37"/>
      <c r="B29" s="34" t="s">
        <v>18</v>
      </c>
      <c r="C29" s="15" t="s">
        <v>177</v>
      </c>
      <c r="D29" s="47">
        <v>3525</v>
      </c>
      <c r="E29" s="83">
        <v>3100</v>
      </c>
      <c r="F29" s="71">
        <f t="shared" si="0"/>
        <v>425</v>
      </c>
      <c r="G29" s="46">
        <v>1400.3027777777777</v>
      </c>
      <c r="H29" s="68">
        <f t="shared" si="1"/>
        <v>3312.5</v>
      </c>
      <c r="I29" s="72">
        <f t="shared" si="2"/>
        <v>1.3655598293226268</v>
      </c>
    </row>
    <row r="30" spans="1:9" ht="17.25" thickBot="1">
      <c r="A30" s="38"/>
      <c r="B30" s="36" t="s">
        <v>19</v>
      </c>
      <c r="C30" s="16" t="s">
        <v>178</v>
      </c>
      <c r="D30" s="50">
        <v>2804.8</v>
      </c>
      <c r="E30" s="94">
        <v>2866.6</v>
      </c>
      <c r="F30" s="74">
        <f t="shared" si="0"/>
        <v>-61.799999999999727</v>
      </c>
      <c r="G30" s="49">
        <v>1110.2934</v>
      </c>
      <c r="H30" s="106">
        <f t="shared" si="1"/>
        <v>2835.7</v>
      </c>
      <c r="I30" s="75">
        <f t="shared" si="2"/>
        <v>1.5540095978234219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4311.25</v>
      </c>
      <c r="E32" s="83">
        <v>4196.6000000000004</v>
      </c>
      <c r="F32" s="67">
        <f>D32-E32</f>
        <v>114.64999999999964</v>
      </c>
      <c r="G32" s="54">
        <v>2084.9034000000001</v>
      </c>
      <c r="H32" s="68">
        <f>AVERAGE(D32:E32)</f>
        <v>4253.9250000000002</v>
      </c>
      <c r="I32" s="78">
        <f t="shared" si="2"/>
        <v>1.0403463297148443</v>
      </c>
    </row>
    <row r="33" spans="1:9" ht="16.5">
      <c r="A33" s="37"/>
      <c r="B33" s="34" t="s">
        <v>27</v>
      </c>
      <c r="C33" s="15" t="s">
        <v>180</v>
      </c>
      <c r="D33" s="47">
        <v>4598.8</v>
      </c>
      <c r="E33" s="83">
        <v>3833.2</v>
      </c>
      <c r="F33" s="79">
        <f>D33-E33</f>
        <v>765.60000000000036</v>
      </c>
      <c r="G33" s="46">
        <v>1959.4834000000001</v>
      </c>
      <c r="H33" s="68">
        <f>AVERAGE(D33:E33)</f>
        <v>4216</v>
      </c>
      <c r="I33" s="72">
        <f t="shared" si="2"/>
        <v>1.1515875051556956</v>
      </c>
    </row>
    <row r="34" spans="1:9" ht="16.5">
      <c r="A34" s="37"/>
      <c r="B34" s="39" t="s">
        <v>28</v>
      </c>
      <c r="C34" s="15" t="s">
        <v>181</v>
      </c>
      <c r="D34" s="47">
        <v>3950</v>
      </c>
      <c r="E34" s="83">
        <v>3499.8</v>
      </c>
      <c r="F34" s="71">
        <f>D34-E34</f>
        <v>450.19999999999982</v>
      </c>
      <c r="G34" s="46">
        <v>1782.845</v>
      </c>
      <c r="H34" s="68">
        <f>AVERAGE(D34:E34)</f>
        <v>3724.9</v>
      </c>
      <c r="I34" s="72">
        <f t="shared" si="2"/>
        <v>1.0893010889897887</v>
      </c>
    </row>
    <row r="35" spans="1:9" ht="16.5">
      <c r="A35" s="37"/>
      <c r="B35" s="34" t="s">
        <v>29</v>
      </c>
      <c r="C35" s="15" t="s">
        <v>182</v>
      </c>
      <c r="D35" s="47">
        <v>4062.5</v>
      </c>
      <c r="E35" s="83">
        <v>3616.6</v>
      </c>
      <c r="F35" s="79">
        <f>D35-E35</f>
        <v>445.90000000000009</v>
      </c>
      <c r="G35" s="46">
        <v>1609.5166666666664</v>
      </c>
      <c r="H35" s="68">
        <f>AVERAGE(D35:E35)</f>
        <v>3839.55</v>
      </c>
      <c r="I35" s="72">
        <f t="shared" si="2"/>
        <v>1.3855298174400188</v>
      </c>
    </row>
    <row r="36" spans="1:9" ht="17.25" thickBot="1">
      <c r="A36" s="38"/>
      <c r="B36" s="39" t="s">
        <v>30</v>
      </c>
      <c r="C36" s="15" t="s">
        <v>183</v>
      </c>
      <c r="D36" s="50">
        <v>5599.8</v>
      </c>
      <c r="E36" s="83">
        <v>5649.8</v>
      </c>
      <c r="F36" s="71">
        <f>D36-E36</f>
        <v>-50</v>
      </c>
      <c r="G36" s="49">
        <v>2008.7716</v>
      </c>
      <c r="H36" s="68">
        <f>AVERAGE(D36:E36)</f>
        <v>5624.8</v>
      </c>
      <c r="I36" s="80">
        <f t="shared" si="2"/>
        <v>1.8001192370501455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84784</v>
      </c>
      <c r="E38" s="84">
        <v>80666.600000000006</v>
      </c>
      <c r="F38" s="67">
        <f>D38-E38</f>
        <v>4117.3999999999942</v>
      </c>
      <c r="G38" s="46">
        <v>26790.342222222222</v>
      </c>
      <c r="H38" s="67">
        <f>AVERAGE(D38:E38)</f>
        <v>82725.3</v>
      </c>
      <c r="I38" s="78">
        <f t="shared" si="2"/>
        <v>2.0878776879296637</v>
      </c>
    </row>
    <row r="39" spans="1:9" ht="17.25" thickBot="1">
      <c r="A39" s="38"/>
      <c r="B39" s="36" t="s">
        <v>32</v>
      </c>
      <c r="C39" s="16" t="s">
        <v>185</v>
      </c>
      <c r="D39" s="57">
        <v>39321.142857142855</v>
      </c>
      <c r="E39" s="85">
        <v>43799.8</v>
      </c>
      <c r="F39" s="74">
        <f>D39-E39</f>
        <v>-4478.6571428571478</v>
      </c>
      <c r="G39" s="46">
        <v>15989.642222222221</v>
      </c>
      <c r="H39" s="81">
        <f>AVERAGE(D39:E39)</f>
        <v>41560.471428571429</v>
      </c>
      <c r="I39" s="75">
        <f t="shared" si="2"/>
        <v>1.5992120931143265</v>
      </c>
    </row>
    <row r="40" spans="1:9" ht="15.75" customHeight="1" thickBot="1">
      <c r="A40" s="162"/>
      <c r="B40" s="163"/>
      <c r="C40" s="164"/>
      <c r="D40" s="86">
        <f>SUM(D15:D39)</f>
        <v>192082.12301587302</v>
      </c>
      <c r="E40" s="86">
        <f>SUM(E15:E39)</f>
        <v>187399.40000000002</v>
      </c>
      <c r="F40" s="86">
        <f>SUM(F15:F39)</f>
        <v>4682.7230158730054</v>
      </c>
      <c r="G40" s="86">
        <f>SUM(G15:G39)</f>
        <v>69223.23715999999</v>
      </c>
      <c r="H40" s="86">
        <f>AVERAGE(D40:E40)</f>
        <v>189740.76150793652</v>
      </c>
      <c r="I40" s="75">
        <f>(H40-G40)/G40</f>
        <v>1.7409980996609109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A5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149" t="s">
        <v>201</v>
      </c>
      <c r="B9" s="149"/>
      <c r="C9" s="149"/>
      <c r="D9" s="149"/>
      <c r="E9" s="149"/>
      <c r="F9" s="149"/>
      <c r="G9" s="149"/>
      <c r="H9" s="149"/>
      <c r="I9" s="149"/>
    </row>
    <row r="10" spans="1:9" ht="18">
      <c r="A10" s="2" t="s">
        <v>212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150" t="s">
        <v>3</v>
      </c>
      <c r="B13" s="156"/>
      <c r="C13" s="158" t="s">
        <v>0</v>
      </c>
      <c r="D13" s="152" t="s">
        <v>23</v>
      </c>
      <c r="E13" s="152" t="s">
        <v>208</v>
      </c>
      <c r="F13" s="169" t="s">
        <v>215</v>
      </c>
      <c r="G13" s="152" t="s">
        <v>197</v>
      </c>
      <c r="H13" s="169" t="s">
        <v>211</v>
      </c>
      <c r="I13" s="152" t="s">
        <v>187</v>
      </c>
    </row>
    <row r="14" spans="1:9" ht="33.75" customHeight="1" thickBot="1">
      <c r="A14" s="151"/>
      <c r="B14" s="157"/>
      <c r="C14" s="159"/>
      <c r="D14" s="172"/>
      <c r="E14" s="153"/>
      <c r="F14" s="170"/>
      <c r="G14" s="171"/>
      <c r="H14" s="170"/>
      <c r="I14" s="171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42">
        <v>1184.58</v>
      </c>
      <c r="F16" s="42">
        <v>3287.4</v>
      </c>
      <c r="G16" s="21">
        <f>(F16-E16)/E16</f>
        <v>1.7751608164919215</v>
      </c>
      <c r="H16" s="42">
        <v>2729.8</v>
      </c>
      <c r="I16" s="21">
        <f>(F16-H16)/H16</f>
        <v>0.20426404864825257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46">
        <v>1399.7045111111111</v>
      </c>
      <c r="F17" s="46">
        <v>3627.6</v>
      </c>
      <c r="G17" s="21">
        <f t="shared" ref="G17:G80" si="0">(F17-E17)/E17</f>
        <v>1.591689868256797</v>
      </c>
      <c r="H17" s="46">
        <v>3091.4888888888891</v>
      </c>
      <c r="I17" s="21">
        <f>(F17-H17)/H17</f>
        <v>0.17341518290359903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46">
        <v>1315.39356</v>
      </c>
      <c r="F18" s="46">
        <v>2921.5222222222219</v>
      </c>
      <c r="G18" s="21">
        <f t="shared" si="0"/>
        <v>1.2210251829286909</v>
      </c>
      <c r="H18" s="46">
        <v>2584.6111111111113</v>
      </c>
      <c r="I18" s="21">
        <f t="shared" ref="I18:I31" si="1">(F18-H18)/H18</f>
        <v>0.1303527287578185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46">
        <v>730.52660000000003</v>
      </c>
      <c r="F19" s="46">
        <v>3332.7</v>
      </c>
      <c r="G19" s="21">
        <f t="shared" si="0"/>
        <v>3.5620515392594871</v>
      </c>
      <c r="H19" s="46">
        <v>3324.4</v>
      </c>
      <c r="I19" s="21">
        <f t="shared" si="1"/>
        <v>2.4966911322343061E-3</v>
      </c>
    </row>
    <row r="20" spans="1:9" ht="16.5">
      <c r="A20" s="37"/>
      <c r="B20" s="34" t="s">
        <v>8</v>
      </c>
      <c r="C20" s="15" t="s">
        <v>89</v>
      </c>
      <c r="D20" s="11" t="s">
        <v>161</v>
      </c>
      <c r="E20" s="46">
        <v>2410.2865999999999</v>
      </c>
      <c r="F20" s="46">
        <v>6599.1428571428569</v>
      </c>
      <c r="G20" s="21">
        <f>(F20-E20)/E20</f>
        <v>1.7379079554866452</v>
      </c>
      <c r="H20" s="46">
        <v>5624.25</v>
      </c>
      <c r="I20" s="21">
        <f t="shared" si="1"/>
        <v>0.17333739736726797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46">
        <v>1497.5500000000002</v>
      </c>
      <c r="F21" s="46">
        <v>4533.2000000000007</v>
      </c>
      <c r="G21" s="21">
        <f t="shared" si="0"/>
        <v>2.0270775600146909</v>
      </c>
      <c r="H21" s="46">
        <v>4828.5</v>
      </c>
      <c r="I21" s="21">
        <f t="shared" si="1"/>
        <v>-6.115770943357135E-2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46">
        <v>1319.3234</v>
      </c>
      <c r="F22" s="46">
        <v>3408.3</v>
      </c>
      <c r="G22" s="21">
        <f t="shared" si="0"/>
        <v>1.5833696271892093</v>
      </c>
      <c r="H22" s="46">
        <v>3151.6</v>
      </c>
      <c r="I22" s="21">
        <f t="shared" si="1"/>
        <v>8.1450691712146306E-2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46">
        <v>399.3</v>
      </c>
      <c r="F23" s="46">
        <v>956</v>
      </c>
      <c r="G23" s="21">
        <f t="shared" si="0"/>
        <v>1.3941898322063613</v>
      </c>
      <c r="H23" s="46">
        <v>887.4</v>
      </c>
      <c r="I23" s="21">
        <f t="shared" si="1"/>
        <v>7.7304485012395785E-2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46">
        <v>492.14</v>
      </c>
      <c r="F24" s="46">
        <v>769.9</v>
      </c>
      <c r="G24" s="21">
        <f t="shared" si="0"/>
        <v>0.56439224610883076</v>
      </c>
      <c r="H24" s="46">
        <v>736.6</v>
      </c>
      <c r="I24" s="21">
        <f t="shared" si="1"/>
        <v>4.5207711105077319E-2</v>
      </c>
    </row>
    <row r="25" spans="1:9" ht="16.5">
      <c r="A25" s="37"/>
      <c r="B25" s="34" t="s">
        <v>13</v>
      </c>
      <c r="C25" s="15" t="s">
        <v>93</v>
      </c>
      <c r="D25" s="13" t="s">
        <v>81</v>
      </c>
      <c r="E25" s="46">
        <v>482.33339999999998</v>
      </c>
      <c r="F25" s="46">
        <v>794</v>
      </c>
      <c r="G25" s="21">
        <f t="shared" si="0"/>
        <v>0.64616425070293704</v>
      </c>
      <c r="H25" s="46">
        <v>742.4</v>
      </c>
      <c r="I25" s="21">
        <f t="shared" si="1"/>
        <v>6.9504310344827624E-2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46">
        <v>510.73340000000002</v>
      </c>
      <c r="F26" s="46">
        <v>868.2</v>
      </c>
      <c r="G26" s="21">
        <f t="shared" si="0"/>
        <v>0.69990840622524397</v>
      </c>
      <c r="H26" s="46">
        <v>932.4</v>
      </c>
      <c r="I26" s="21">
        <f t="shared" si="1"/>
        <v>-6.8854568854568782E-2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46">
        <v>1242.7665999999999</v>
      </c>
      <c r="F27" s="46">
        <v>3605.35</v>
      </c>
      <c r="G27" s="21">
        <f t="shared" si="0"/>
        <v>1.9010676662858497</v>
      </c>
      <c r="H27" s="46">
        <v>2981</v>
      </c>
      <c r="I27" s="21">
        <f t="shared" si="1"/>
        <v>0.20944313988594429</v>
      </c>
    </row>
    <row r="28" spans="1:9" ht="16.5">
      <c r="A28" s="37"/>
      <c r="B28" s="34" t="s">
        <v>16</v>
      </c>
      <c r="C28" s="15" t="s">
        <v>96</v>
      </c>
      <c r="D28" s="13" t="s">
        <v>81</v>
      </c>
      <c r="E28" s="46">
        <v>492.83339999999998</v>
      </c>
      <c r="F28" s="46">
        <v>803.2</v>
      </c>
      <c r="G28" s="21">
        <f t="shared" si="0"/>
        <v>0.62975967132097799</v>
      </c>
      <c r="H28" s="46">
        <v>763.2</v>
      </c>
      <c r="I28" s="21">
        <f t="shared" si="1"/>
        <v>5.2410901467505239E-2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46">
        <v>1009.665</v>
      </c>
      <c r="F29" s="46">
        <v>2141.1</v>
      </c>
      <c r="G29" s="21">
        <f t="shared" si="0"/>
        <v>1.1206043588715069</v>
      </c>
      <c r="H29" s="46">
        <v>1979.4</v>
      </c>
      <c r="I29" s="21">
        <f t="shared" si="1"/>
        <v>8.1691421642922007E-2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46">
        <v>1400.3027777777777</v>
      </c>
      <c r="F30" s="46">
        <v>3312.5</v>
      </c>
      <c r="G30" s="21">
        <f t="shared" si="0"/>
        <v>1.3655598293226268</v>
      </c>
      <c r="H30" s="46">
        <v>3279.3375000000001</v>
      </c>
      <c r="I30" s="21">
        <f t="shared" si="1"/>
        <v>1.0112560844987717E-2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49">
        <v>1110.2934</v>
      </c>
      <c r="F31" s="49">
        <v>2835.7</v>
      </c>
      <c r="G31" s="23">
        <f t="shared" si="0"/>
        <v>1.5540095978234219</v>
      </c>
      <c r="H31" s="49">
        <v>2603.5</v>
      </c>
      <c r="I31" s="23">
        <f t="shared" si="1"/>
        <v>8.9187632033800576E-2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54">
        <v>2084.9034000000001</v>
      </c>
      <c r="F33" s="54">
        <v>4253.9250000000002</v>
      </c>
      <c r="G33" s="21">
        <f t="shared" si="0"/>
        <v>1.0403463297148443</v>
      </c>
      <c r="H33" s="54">
        <v>4354</v>
      </c>
      <c r="I33" s="21">
        <f>(F33-H33)/H33</f>
        <v>-2.2984611851171295E-2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46">
        <v>1959.4834000000001</v>
      </c>
      <c r="F34" s="46">
        <v>4216</v>
      </c>
      <c r="G34" s="21">
        <f t="shared" si="0"/>
        <v>1.1515875051556956</v>
      </c>
      <c r="H34" s="46">
        <v>4170.8</v>
      </c>
      <c r="I34" s="21">
        <f>(F34-H34)/H34</f>
        <v>1.0837249448546997E-2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46">
        <v>1782.845</v>
      </c>
      <c r="F35" s="46">
        <v>3724.9</v>
      </c>
      <c r="G35" s="21">
        <f t="shared" si="0"/>
        <v>1.0893010889897887</v>
      </c>
      <c r="H35" s="46">
        <v>3819.8</v>
      </c>
      <c r="I35" s="21">
        <f>(F35-H35)/H35</f>
        <v>-2.4844232682339411E-2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46">
        <v>1609.5166666666664</v>
      </c>
      <c r="F36" s="46">
        <v>3839.55</v>
      </c>
      <c r="G36" s="21">
        <f t="shared" si="0"/>
        <v>1.3855298174400188</v>
      </c>
      <c r="H36" s="46">
        <v>4216.6000000000004</v>
      </c>
      <c r="I36" s="21">
        <f>(F36-H36)/H36</f>
        <v>-8.94203860930608E-2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49">
        <v>2008.7716</v>
      </c>
      <c r="F37" s="49">
        <v>5624.8</v>
      </c>
      <c r="G37" s="23">
        <f t="shared" si="0"/>
        <v>1.8001192370501455</v>
      </c>
      <c r="H37" s="49">
        <v>5973.8</v>
      </c>
      <c r="I37" s="23">
        <f>(F37-H37)/H37</f>
        <v>-5.8421775084535804E-2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46">
        <v>26790.342222222222</v>
      </c>
      <c r="F39" s="46">
        <v>82725.3</v>
      </c>
      <c r="G39" s="21">
        <f t="shared" si="0"/>
        <v>2.0878776879296637</v>
      </c>
      <c r="H39" s="46">
        <v>90296.728571428568</v>
      </c>
      <c r="I39" s="21">
        <f t="shared" ref="I39:I44" si="2">(F39-H39)/H39</f>
        <v>-8.3850530259678702E-2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46">
        <v>15989.642222222221</v>
      </c>
      <c r="F40" s="46">
        <v>41560.471428571429</v>
      </c>
      <c r="G40" s="21">
        <f t="shared" si="0"/>
        <v>1.5992120931143265</v>
      </c>
      <c r="H40" s="46">
        <v>39183.157142857141</v>
      </c>
      <c r="I40" s="21">
        <f t="shared" si="2"/>
        <v>6.0671841144573489E-2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57">
        <v>11909.75</v>
      </c>
      <c r="F41" s="57">
        <v>25196.857142857141</v>
      </c>
      <c r="G41" s="21">
        <f t="shared" si="0"/>
        <v>1.1156495428415492</v>
      </c>
      <c r="H41" s="57">
        <v>24648.333333333332</v>
      </c>
      <c r="I41" s="21">
        <f t="shared" si="2"/>
        <v>2.2253991866541721E-2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47">
        <v>5544.9733333333334</v>
      </c>
      <c r="F42" s="47">
        <v>13122.5</v>
      </c>
      <c r="G42" s="21">
        <f t="shared" si="0"/>
        <v>1.366557819334268</v>
      </c>
      <c r="H42" s="47">
        <v>12190.8</v>
      </c>
      <c r="I42" s="21">
        <f t="shared" si="2"/>
        <v>7.642648554647774E-2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47">
        <v>10011.933333333332</v>
      </c>
      <c r="F43" s="47">
        <v>10999.333333333334</v>
      </c>
      <c r="G43" s="21">
        <f t="shared" si="0"/>
        <v>9.8622310709220479E-2</v>
      </c>
      <c r="H43" s="47">
        <v>10332.666666666666</v>
      </c>
      <c r="I43" s="21">
        <f t="shared" si="2"/>
        <v>6.4520291631718296E-2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50">
        <v>12686.333333333332</v>
      </c>
      <c r="F44" s="50">
        <v>20089.599999999999</v>
      </c>
      <c r="G44" s="31">
        <f t="shared" si="0"/>
        <v>0.58356236369846826</v>
      </c>
      <c r="H44" s="50">
        <v>20589.599999999999</v>
      </c>
      <c r="I44" s="31">
        <f t="shared" si="2"/>
        <v>-2.4284104596495319E-2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43">
        <v>6075.7277777777772</v>
      </c>
      <c r="F46" s="43">
        <v>14729.285714285714</v>
      </c>
      <c r="G46" s="21">
        <f t="shared" si="0"/>
        <v>1.4242833538656352</v>
      </c>
      <c r="H46" s="43">
        <v>14788.333333333334</v>
      </c>
      <c r="I46" s="21">
        <f t="shared" ref="I46:I51" si="3">(F46-H46)/H46</f>
        <v>-3.9928515077845266E-3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47">
        <v>6035.6</v>
      </c>
      <c r="F47" s="47">
        <v>9798.3333333333339</v>
      </c>
      <c r="G47" s="21">
        <f t="shared" si="0"/>
        <v>0.6234232443060066</v>
      </c>
      <c r="H47" s="47">
        <v>9914.7777777777774</v>
      </c>
      <c r="I47" s="21">
        <f t="shared" si="3"/>
        <v>-1.1744533972857473E-2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47">
        <v>19049.599999999999</v>
      </c>
      <c r="F48" s="47">
        <v>36556.428571428572</v>
      </c>
      <c r="G48" s="21">
        <f t="shared" si="0"/>
        <v>0.91901292265604395</v>
      </c>
      <c r="H48" s="47">
        <v>35587.5</v>
      </c>
      <c r="I48" s="21">
        <f t="shared" si="3"/>
        <v>2.7226654623914926E-2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47">
        <v>18004.323216666668</v>
      </c>
      <c r="F49" s="47">
        <v>57910.833333333336</v>
      </c>
      <c r="G49" s="21">
        <f t="shared" si="0"/>
        <v>2.2164959846824495</v>
      </c>
      <c r="H49" s="47">
        <v>56244.166666666664</v>
      </c>
      <c r="I49" s="21">
        <f t="shared" si="3"/>
        <v>2.963270265064534E-2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47">
        <v>2251.5333333333338</v>
      </c>
      <c r="F50" s="47">
        <v>5317.6</v>
      </c>
      <c r="G50" s="21">
        <f t="shared" si="0"/>
        <v>1.3617682764338375</v>
      </c>
      <c r="H50" s="47">
        <v>5317.6</v>
      </c>
      <c r="I50" s="21">
        <f t="shared" si="3"/>
        <v>0</v>
      </c>
    </row>
    <row r="51" spans="1:9" ht="16.5" customHeight="1" thickBot="1">
      <c r="A51" s="38"/>
      <c r="B51" s="34" t="s">
        <v>50</v>
      </c>
      <c r="C51" s="15" t="s">
        <v>159</v>
      </c>
      <c r="D51" s="12" t="s">
        <v>112</v>
      </c>
      <c r="E51" s="50">
        <v>27866</v>
      </c>
      <c r="F51" s="50">
        <v>50447.5</v>
      </c>
      <c r="G51" s="31">
        <f t="shared" si="0"/>
        <v>0.81036029570085411</v>
      </c>
      <c r="H51" s="50">
        <v>50447.5</v>
      </c>
      <c r="I51" s="31">
        <f t="shared" si="3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>
      <c r="A53" s="33"/>
      <c r="B53" s="97" t="s">
        <v>38</v>
      </c>
      <c r="C53" s="19" t="s">
        <v>115</v>
      </c>
      <c r="D53" s="20" t="s">
        <v>114</v>
      </c>
      <c r="E53" s="43">
        <v>3750</v>
      </c>
      <c r="F53" s="66">
        <v>6961.25</v>
      </c>
      <c r="G53" s="22">
        <f t="shared" si="0"/>
        <v>0.85633333333333328</v>
      </c>
      <c r="H53" s="66">
        <v>6961.25</v>
      </c>
      <c r="I53" s="22">
        <f t="shared" ref="I53:I61" si="4">(F53-H53)/H53</f>
        <v>0</v>
      </c>
    </row>
    <row r="54" spans="1:9" ht="16.5">
      <c r="A54" s="37"/>
      <c r="B54" s="98" t="s">
        <v>39</v>
      </c>
      <c r="C54" s="15" t="s">
        <v>116</v>
      </c>
      <c r="D54" s="11" t="s">
        <v>114</v>
      </c>
      <c r="E54" s="47">
        <v>3455.5</v>
      </c>
      <c r="F54" s="70">
        <v>16582.857142857141</v>
      </c>
      <c r="G54" s="21">
        <f t="shared" si="0"/>
        <v>3.7989747193914458</v>
      </c>
      <c r="H54" s="70">
        <v>16582.857142857141</v>
      </c>
      <c r="I54" s="21">
        <f t="shared" si="4"/>
        <v>0</v>
      </c>
    </row>
    <row r="55" spans="1:9" ht="16.5">
      <c r="A55" s="37"/>
      <c r="B55" s="98" t="s">
        <v>40</v>
      </c>
      <c r="C55" s="15" t="s">
        <v>117</v>
      </c>
      <c r="D55" s="11" t="s">
        <v>114</v>
      </c>
      <c r="E55" s="47">
        <v>2927.95</v>
      </c>
      <c r="F55" s="70">
        <v>10270</v>
      </c>
      <c r="G55" s="21">
        <f t="shared" si="0"/>
        <v>2.5075735582916376</v>
      </c>
      <c r="H55" s="70">
        <v>12084.333333333334</v>
      </c>
      <c r="I55" s="21">
        <f t="shared" si="4"/>
        <v>-0.1501392988166497</v>
      </c>
    </row>
    <row r="56" spans="1:9" ht="16.5">
      <c r="A56" s="37"/>
      <c r="B56" s="98" t="s">
        <v>41</v>
      </c>
      <c r="C56" s="15" t="s">
        <v>118</v>
      </c>
      <c r="D56" s="11" t="s">
        <v>114</v>
      </c>
      <c r="E56" s="47">
        <v>4786.5</v>
      </c>
      <c r="F56" s="70">
        <v>6268.75</v>
      </c>
      <c r="G56" s="21">
        <f t="shared" si="0"/>
        <v>0.30967303875483132</v>
      </c>
      <c r="H56" s="70">
        <v>4287.5</v>
      </c>
      <c r="I56" s="21">
        <f t="shared" si="4"/>
        <v>0.46209912536443148</v>
      </c>
    </row>
    <row r="57" spans="1:9" ht="16.5">
      <c r="A57" s="37"/>
      <c r="B57" s="98" t="s">
        <v>42</v>
      </c>
      <c r="C57" s="15" t="s">
        <v>198</v>
      </c>
      <c r="D57" s="11" t="s">
        <v>114</v>
      </c>
      <c r="E57" s="47">
        <v>2028.1333333333337</v>
      </c>
      <c r="F57" s="104">
        <v>3506.25</v>
      </c>
      <c r="G57" s="21">
        <f t="shared" si="0"/>
        <v>0.72880645585431569</v>
      </c>
      <c r="H57" s="104">
        <v>3631.25</v>
      </c>
      <c r="I57" s="21">
        <f t="shared" si="4"/>
        <v>-3.4423407917383818E-2</v>
      </c>
    </row>
    <row r="58" spans="1:9" ht="16.5" customHeight="1" thickBot="1">
      <c r="A58" s="38"/>
      <c r="B58" s="99" t="s">
        <v>43</v>
      </c>
      <c r="C58" s="16" t="s">
        <v>119</v>
      </c>
      <c r="D58" s="12" t="s">
        <v>114</v>
      </c>
      <c r="E58" s="50">
        <v>4524.5377777777776</v>
      </c>
      <c r="F58" s="50">
        <v>12036.333333333334</v>
      </c>
      <c r="G58" s="29">
        <f t="shared" si="0"/>
        <v>1.6602349067455389</v>
      </c>
      <c r="H58" s="50">
        <v>12036.333333333334</v>
      </c>
      <c r="I58" s="29">
        <f t="shared" si="4"/>
        <v>0</v>
      </c>
    </row>
    <row r="59" spans="1:9" ht="16.5">
      <c r="A59" s="37"/>
      <c r="B59" s="100" t="s">
        <v>54</v>
      </c>
      <c r="C59" s="14" t="s">
        <v>121</v>
      </c>
      <c r="D59" s="11" t="s">
        <v>120</v>
      </c>
      <c r="E59" s="43">
        <v>4689</v>
      </c>
      <c r="F59" s="68">
        <v>16530.625</v>
      </c>
      <c r="G59" s="21">
        <f t="shared" si="0"/>
        <v>2.5254052036681593</v>
      </c>
      <c r="H59" s="68">
        <v>16418.125</v>
      </c>
      <c r="I59" s="21">
        <f t="shared" si="4"/>
        <v>6.8521831816970571E-3</v>
      </c>
    </row>
    <row r="60" spans="1:9" ht="16.5">
      <c r="A60" s="37"/>
      <c r="B60" s="98" t="s">
        <v>55</v>
      </c>
      <c r="C60" s="15" t="s">
        <v>122</v>
      </c>
      <c r="D60" s="13" t="s">
        <v>120</v>
      </c>
      <c r="E60" s="47">
        <v>4825.8999999999996</v>
      </c>
      <c r="F60" s="70">
        <v>16584.285714285714</v>
      </c>
      <c r="G60" s="21">
        <f t="shared" si="0"/>
        <v>2.4365166527043072</v>
      </c>
      <c r="H60" s="70">
        <v>16311.25</v>
      </c>
      <c r="I60" s="21">
        <f t="shared" si="4"/>
        <v>1.6739104255388996E-2</v>
      </c>
    </row>
    <row r="61" spans="1:9" ht="16.5" customHeight="1" thickBot="1">
      <c r="A61" s="38"/>
      <c r="B61" s="99" t="s">
        <v>56</v>
      </c>
      <c r="C61" s="16" t="s">
        <v>123</v>
      </c>
      <c r="D61" s="12" t="s">
        <v>120</v>
      </c>
      <c r="E61" s="50">
        <v>20991.428571428572</v>
      </c>
      <c r="F61" s="73">
        <v>83320</v>
      </c>
      <c r="G61" s="29">
        <f t="shared" si="0"/>
        <v>2.969239145229345</v>
      </c>
      <c r="H61" s="73">
        <v>60305</v>
      </c>
      <c r="I61" s="29">
        <f t="shared" si="4"/>
        <v>0.38164331315811295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43">
        <v>6377.8</v>
      </c>
      <c r="F63" s="54">
        <v>20891.8</v>
      </c>
      <c r="G63" s="21">
        <f t="shared" si="0"/>
        <v>2.2757063564238451</v>
      </c>
      <c r="H63" s="54">
        <v>20435.333333333332</v>
      </c>
      <c r="I63" s="21">
        <f t="shared" ref="I63:I74" si="5">(F63-H63)/H63</f>
        <v>2.2337128502919804E-2</v>
      </c>
    </row>
    <row r="64" spans="1:9" ht="16.5">
      <c r="A64" s="37"/>
      <c r="B64" s="34" t="s">
        <v>60</v>
      </c>
      <c r="C64" s="15" t="s">
        <v>129</v>
      </c>
      <c r="D64" s="13" t="s">
        <v>206</v>
      </c>
      <c r="E64" s="47">
        <v>46523.909523809525</v>
      </c>
      <c r="F64" s="46">
        <v>105957.57142857143</v>
      </c>
      <c r="G64" s="21">
        <f t="shared" si="0"/>
        <v>1.277486404583982</v>
      </c>
      <c r="H64" s="46">
        <v>103673.28571428571</v>
      </c>
      <c r="I64" s="21">
        <f t="shared" si="5"/>
        <v>2.2033503602663963E-2</v>
      </c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47">
        <v>11092.864285714284</v>
      </c>
      <c r="F65" s="46">
        <v>42388</v>
      </c>
      <c r="G65" s="21">
        <f t="shared" si="0"/>
        <v>2.8211952213810556</v>
      </c>
      <c r="H65" s="46">
        <v>42871</v>
      </c>
      <c r="I65" s="21">
        <f t="shared" si="5"/>
        <v>-1.1266357211168389E-2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47">
        <v>7367.3111111111111</v>
      </c>
      <c r="F66" s="46">
        <v>18763.333333333332</v>
      </c>
      <c r="G66" s="21">
        <f t="shared" si="0"/>
        <v>1.5468360233946352</v>
      </c>
      <c r="H66" s="46">
        <v>18763.333333333332</v>
      </c>
      <c r="I66" s="21">
        <f t="shared" si="5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47">
        <v>3834.9603174603171</v>
      </c>
      <c r="F67" s="46">
        <v>14148</v>
      </c>
      <c r="G67" s="21">
        <f t="shared" si="0"/>
        <v>2.6892167920447845</v>
      </c>
      <c r="H67" s="46">
        <v>12263</v>
      </c>
      <c r="I67" s="21">
        <f t="shared" si="5"/>
        <v>0.15371442550762457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50">
        <v>3243.5</v>
      </c>
      <c r="F68" s="58">
        <v>12848.75</v>
      </c>
      <c r="G68" s="31">
        <f t="shared" si="0"/>
        <v>2.96138430707569</v>
      </c>
      <c r="H68" s="58">
        <v>13448</v>
      </c>
      <c r="I68" s="31">
        <f t="shared" si="5"/>
        <v>-4.4560529446757882E-2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43">
        <v>3850.1111111111109</v>
      </c>
      <c r="F70" s="43">
        <v>14638.125</v>
      </c>
      <c r="G70" s="21">
        <f t="shared" si="0"/>
        <v>2.8020006637615076</v>
      </c>
      <c r="H70" s="43">
        <v>14638.125</v>
      </c>
      <c r="I70" s="21">
        <f t="shared" si="5"/>
        <v>0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47">
        <v>2796.375</v>
      </c>
      <c r="F71" s="47">
        <v>7744.375</v>
      </c>
      <c r="G71" s="21">
        <f t="shared" si="0"/>
        <v>1.7694336417683609</v>
      </c>
      <c r="H71" s="47">
        <v>7719.375</v>
      </c>
      <c r="I71" s="21">
        <f t="shared" si="5"/>
        <v>3.2386041616063476E-3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47">
        <v>1315.1388888888887</v>
      </c>
      <c r="F72" s="47">
        <v>2067.6666666666665</v>
      </c>
      <c r="G72" s="21">
        <f t="shared" si="0"/>
        <v>0.57220403421691846</v>
      </c>
      <c r="H72" s="47">
        <v>1938.25</v>
      </c>
      <c r="I72" s="21">
        <f t="shared" si="5"/>
        <v>6.6769852530203289E-2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47">
        <v>2254.7142857142858</v>
      </c>
      <c r="F73" s="47">
        <v>9462.5</v>
      </c>
      <c r="G73" s="21">
        <f t="shared" si="0"/>
        <v>3.1967623392257489</v>
      </c>
      <c r="H73" s="47">
        <v>9125.8333333333339</v>
      </c>
      <c r="I73" s="21">
        <f t="shared" si="5"/>
        <v>3.6891608072322092E-2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50">
        <v>1657.4666666666665</v>
      </c>
      <c r="F74" s="50">
        <v>7737.2222222222226</v>
      </c>
      <c r="G74" s="21">
        <f t="shared" si="0"/>
        <v>3.6681012522457306</v>
      </c>
      <c r="H74" s="50">
        <v>7621.666666666667</v>
      </c>
      <c r="I74" s="21">
        <f t="shared" si="5"/>
        <v>1.5161454916539118E-2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43">
        <v>1458</v>
      </c>
      <c r="F76" s="43">
        <v>4409.166666666667</v>
      </c>
      <c r="G76" s="22">
        <f t="shared" si="0"/>
        <v>2.024119798811157</v>
      </c>
      <c r="H76" s="43">
        <v>4180.833333333333</v>
      </c>
      <c r="I76" s="22">
        <f t="shared" ref="I76:I82" si="6">(F76-H76)/H76</f>
        <v>5.4614311341439258E-2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47">
        <v>1192.4444444444446</v>
      </c>
      <c r="F77" s="32">
        <v>3651.6666666666665</v>
      </c>
      <c r="G77" s="21">
        <f t="shared" si="0"/>
        <v>2.0623369362653738</v>
      </c>
      <c r="H77" s="32">
        <v>3481.6666666666665</v>
      </c>
      <c r="I77" s="21">
        <f t="shared" si="6"/>
        <v>4.8827190043082815E-2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47">
        <v>922.61785714285725</v>
      </c>
      <c r="F78" s="47">
        <v>1944.6666666666667</v>
      </c>
      <c r="G78" s="21">
        <f t="shared" si="0"/>
        <v>1.1077704616393051</v>
      </c>
      <c r="H78" s="47">
        <v>1944.6666666666667</v>
      </c>
      <c r="I78" s="21">
        <f t="shared" si="6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47">
        <v>1510.72</v>
      </c>
      <c r="F79" s="47">
        <v>5404.4444444444443</v>
      </c>
      <c r="G79" s="21">
        <f t="shared" si="0"/>
        <v>2.5773965026242083</v>
      </c>
      <c r="H79" s="47">
        <v>5404.4444444444443</v>
      </c>
      <c r="I79" s="21">
        <f t="shared" si="6"/>
        <v>0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61">
        <v>1922.6</v>
      </c>
      <c r="F80" s="61">
        <v>5845.375</v>
      </c>
      <c r="G80" s="21">
        <f t="shared" si="0"/>
        <v>2.0403490065536256</v>
      </c>
      <c r="H80" s="61">
        <v>5362.5</v>
      </c>
      <c r="I80" s="21">
        <f t="shared" si="6"/>
        <v>9.0046620046620049E-2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29999</v>
      </c>
      <c r="G81" s="21">
        <f>(F81-E81)/E81</f>
        <v>2.370926661173121</v>
      </c>
      <c r="H81" s="61">
        <v>22666.333333333332</v>
      </c>
      <c r="I81" s="21">
        <f t="shared" si="6"/>
        <v>0.32350475742290336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50">
        <v>3901.1</v>
      </c>
      <c r="F82" s="50">
        <v>6992.5</v>
      </c>
      <c r="G82" s="23">
        <f>(F82-E82)/E82</f>
        <v>0.79244315705826562</v>
      </c>
      <c r="H82" s="50">
        <v>6492.8571428571431</v>
      </c>
      <c r="I82" s="23">
        <f t="shared" si="6"/>
        <v>7.6952695269526916E-2</v>
      </c>
    </row>
    <row r="83" spans="1:9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58" zoomScaleNormal="100" workbookViewId="0">
      <selection activeCell="F90" sqref="F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149" t="s">
        <v>201</v>
      </c>
      <c r="B9" s="149"/>
      <c r="C9" s="149"/>
      <c r="D9" s="149"/>
      <c r="E9" s="149"/>
      <c r="F9" s="149"/>
      <c r="G9" s="149"/>
      <c r="H9" s="149"/>
      <c r="I9" s="149"/>
    </row>
    <row r="10" spans="1:9" ht="18">
      <c r="A10" s="2" t="s">
        <v>212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ht="24.75" customHeight="1">
      <c r="A13" s="150" t="s">
        <v>3</v>
      </c>
      <c r="B13" s="156"/>
      <c r="C13" s="175" t="s">
        <v>0</v>
      </c>
      <c r="D13" s="177" t="s">
        <v>23</v>
      </c>
      <c r="E13" s="152" t="s">
        <v>208</v>
      </c>
      <c r="F13" s="169" t="s">
        <v>215</v>
      </c>
      <c r="G13" s="152" t="s">
        <v>197</v>
      </c>
      <c r="H13" s="169" t="s">
        <v>211</v>
      </c>
      <c r="I13" s="152" t="s">
        <v>187</v>
      </c>
    </row>
    <row r="14" spans="1:9" ht="38.25" customHeight="1" thickBot="1">
      <c r="A14" s="151"/>
      <c r="B14" s="157"/>
      <c r="C14" s="176"/>
      <c r="D14" s="178"/>
      <c r="E14" s="153"/>
      <c r="F14" s="170"/>
      <c r="G14" s="171"/>
      <c r="H14" s="170"/>
      <c r="I14" s="171"/>
    </row>
    <row r="15" spans="1:9" ht="17.25" customHeight="1" thickBot="1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>
      <c r="A16" s="33"/>
      <c r="B16" s="40" t="s">
        <v>14</v>
      </c>
      <c r="C16" s="14" t="s">
        <v>94</v>
      </c>
      <c r="D16" s="11" t="s">
        <v>81</v>
      </c>
      <c r="E16" s="42">
        <v>510.73340000000002</v>
      </c>
      <c r="F16" s="42">
        <v>868.2</v>
      </c>
      <c r="G16" s="21">
        <f t="shared" ref="G16:G31" si="0">(F16-E16)/E16</f>
        <v>0.69990840622524397</v>
      </c>
      <c r="H16" s="42">
        <v>932.4</v>
      </c>
      <c r="I16" s="21">
        <f t="shared" ref="I16:I31" si="1">(F16-H16)/H16</f>
        <v>-6.8854568854568782E-2</v>
      </c>
    </row>
    <row r="17" spans="1:9" ht="16.5">
      <c r="A17" s="37"/>
      <c r="B17" s="34" t="s">
        <v>9</v>
      </c>
      <c r="C17" s="15" t="s">
        <v>88</v>
      </c>
      <c r="D17" s="11" t="s">
        <v>161</v>
      </c>
      <c r="E17" s="46">
        <v>1497.5500000000002</v>
      </c>
      <c r="F17" s="46">
        <v>4533.2000000000007</v>
      </c>
      <c r="G17" s="21">
        <f t="shared" si="0"/>
        <v>2.0270775600146909</v>
      </c>
      <c r="H17" s="46">
        <v>4828.5</v>
      </c>
      <c r="I17" s="21">
        <f t="shared" si="1"/>
        <v>-6.115770943357135E-2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46">
        <v>730.52660000000003</v>
      </c>
      <c r="F18" s="46">
        <v>3332.7</v>
      </c>
      <c r="G18" s="21">
        <f t="shared" si="0"/>
        <v>3.5620515392594871</v>
      </c>
      <c r="H18" s="46">
        <v>3324.4</v>
      </c>
      <c r="I18" s="21">
        <f t="shared" si="1"/>
        <v>2.4966911322343061E-3</v>
      </c>
    </row>
    <row r="19" spans="1:9" ht="16.5">
      <c r="A19" s="37"/>
      <c r="B19" s="34" t="s">
        <v>18</v>
      </c>
      <c r="C19" s="15" t="s">
        <v>98</v>
      </c>
      <c r="D19" s="11" t="s">
        <v>83</v>
      </c>
      <c r="E19" s="46">
        <v>1400.3027777777777</v>
      </c>
      <c r="F19" s="46">
        <v>3312.5</v>
      </c>
      <c r="G19" s="21">
        <f t="shared" si="0"/>
        <v>1.3655598293226268</v>
      </c>
      <c r="H19" s="46">
        <v>3279.3375000000001</v>
      </c>
      <c r="I19" s="21">
        <f t="shared" si="1"/>
        <v>1.0112560844987717E-2</v>
      </c>
    </row>
    <row r="20" spans="1:9" ht="16.5">
      <c r="A20" s="37"/>
      <c r="B20" s="34" t="s">
        <v>12</v>
      </c>
      <c r="C20" s="15" t="s">
        <v>92</v>
      </c>
      <c r="D20" s="11" t="s">
        <v>81</v>
      </c>
      <c r="E20" s="46">
        <v>492.14</v>
      </c>
      <c r="F20" s="46">
        <v>769.9</v>
      </c>
      <c r="G20" s="21">
        <f t="shared" si="0"/>
        <v>0.56439224610883076</v>
      </c>
      <c r="H20" s="46">
        <v>736.6</v>
      </c>
      <c r="I20" s="21">
        <f t="shared" si="1"/>
        <v>4.5207711105077319E-2</v>
      </c>
    </row>
    <row r="21" spans="1:9" ht="16.5">
      <c r="A21" s="37"/>
      <c r="B21" s="34" t="s">
        <v>16</v>
      </c>
      <c r="C21" s="15" t="s">
        <v>96</v>
      </c>
      <c r="D21" s="11" t="s">
        <v>81</v>
      </c>
      <c r="E21" s="46">
        <v>492.83339999999998</v>
      </c>
      <c r="F21" s="46">
        <v>803.2</v>
      </c>
      <c r="G21" s="21">
        <f t="shared" si="0"/>
        <v>0.62975967132097799</v>
      </c>
      <c r="H21" s="46">
        <v>763.2</v>
      </c>
      <c r="I21" s="21">
        <f t="shared" si="1"/>
        <v>5.2410901467505239E-2</v>
      </c>
    </row>
    <row r="22" spans="1:9" ht="16.5">
      <c r="A22" s="37"/>
      <c r="B22" s="34" t="s">
        <v>13</v>
      </c>
      <c r="C22" s="15" t="s">
        <v>93</v>
      </c>
      <c r="D22" s="11" t="s">
        <v>81</v>
      </c>
      <c r="E22" s="46">
        <v>482.33339999999998</v>
      </c>
      <c r="F22" s="46">
        <v>794</v>
      </c>
      <c r="G22" s="21">
        <f t="shared" si="0"/>
        <v>0.64616425070293704</v>
      </c>
      <c r="H22" s="46">
        <v>742.4</v>
      </c>
      <c r="I22" s="21">
        <f t="shared" si="1"/>
        <v>6.9504310344827624E-2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46">
        <v>399.3</v>
      </c>
      <c r="F23" s="46">
        <v>956</v>
      </c>
      <c r="G23" s="21">
        <f t="shared" si="0"/>
        <v>1.3941898322063613</v>
      </c>
      <c r="H23" s="46">
        <v>887.4</v>
      </c>
      <c r="I23" s="21">
        <f t="shared" si="1"/>
        <v>7.7304485012395785E-2</v>
      </c>
    </row>
    <row r="24" spans="1:9" ht="16.5">
      <c r="A24" s="37"/>
      <c r="B24" s="34" t="s">
        <v>10</v>
      </c>
      <c r="C24" s="15" t="s">
        <v>90</v>
      </c>
      <c r="D24" s="13" t="s">
        <v>161</v>
      </c>
      <c r="E24" s="46">
        <v>1319.3234</v>
      </c>
      <c r="F24" s="46">
        <v>3408.3</v>
      </c>
      <c r="G24" s="21">
        <f t="shared" si="0"/>
        <v>1.5833696271892093</v>
      </c>
      <c r="H24" s="46">
        <v>3151.6</v>
      </c>
      <c r="I24" s="21">
        <f t="shared" si="1"/>
        <v>8.1450691712146306E-2</v>
      </c>
    </row>
    <row r="25" spans="1:9" ht="16.5">
      <c r="A25" s="37"/>
      <c r="B25" s="34" t="s">
        <v>17</v>
      </c>
      <c r="C25" s="15" t="s">
        <v>97</v>
      </c>
      <c r="D25" s="13" t="s">
        <v>161</v>
      </c>
      <c r="E25" s="46">
        <v>1009.665</v>
      </c>
      <c r="F25" s="46">
        <v>2141.1</v>
      </c>
      <c r="G25" s="21">
        <f t="shared" si="0"/>
        <v>1.1206043588715069</v>
      </c>
      <c r="H25" s="46">
        <v>1979.4</v>
      </c>
      <c r="I25" s="21">
        <f t="shared" si="1"/>
        <v>8.1691421642922007E-2</v>
      </c>
    </row>
    <row r="26" spans="1:9" ht="16.5">
      <c r="A26" s="37"/>
      <c r="B26" s="34" t="s">
        <v>19</v>
      </c>
      <c r="C26" s="15" t="s">
        <v>99</v>
      </c>
      <c r="D26" s="13" t="s">
        <v>161</v>
      </c>
      <c r="E26" s="46">
        <v>1110.2934</v>
      </c>
      <c r="F26" s="46">
        <v>2835.7</v>
      </c>
      <c r="G26" s="21">
        <f t="shared" si="0"/>
        <v>1.5540095978234219</v>
      </c>
      <c r="H26" s="46">
        <v>2603.5</v>
      </c>
      <c r="I26" s="21">
        <f t="shared" si="1"/>
        <v>8.9187632033800576E-2</v>
      </c>
    </row>
    <row r="27" spans="1:9" ht="16.5">
      <c r="A27" s="37"/>
      <c r="B27" s="34" t="s">
        <v>6</v>
      </c>
      <c r="C27" s="15" t="s">
        <v>86</v>
      </c>
      <c r="D27" s="13" t="s">
        <v>161</v>
      </c>
      <c r="E27" s="46">
        <v>1315.39356</v>
      </c>
      <c r="F27" s="46">
        <v>2921.5222222222219</v>
      </c>
      <c r="G27" s="21">
        <f t="shared" si="0"/>
        <v>1.2210251829286909</v>
      </c>
      <c r="H27" s="46">
        <v>2584.6111111111113</v>
      </c>
      <c r="I27" s="21">
        <f t="shared" si="1"/>
        <v>0.1303527287578185</v>
      </c>
    </row>
    <row r="28" spans="1:9" ht="16.5">
      <c r="A28" s="37"/>
      <c r="B28" s="34" t="s">
        <v>8</v>
      </c>
      <c r="C28" s="15" t="s">
        <v>89</v>
      </c>
      <c r="D28" s="13" t="s">
        <v>161</v>
      </c>
      <c r="E28" s="46">
        <v>2410.2865999999999</v>
      </c>
      <c r="F28" s="46">
        <v>6599.1428571428569</v>
      </c>
      <c r="G28" s="21">
        <f t="shared" si="0"/>
        <v>1.7379079554866452</v>
      </c>
      <c r="H28" s="46">
        <v>5624.25</v>
      </c>
      <c r="I28" s="21">
        <f t="shared" si="1"/>
        <v>0.17333739736726797</v>
      </c>
    </row>
    <row r="29" spans="1:9" ht="17.25" thickBot="1">
      <c r="A29" s="38"/>
      <c r="B29" s="34" t="s">
        <v>5</v>
      </c>
      <c r="C29" s="15" t="s">
        <v>85</v>
      </c>
      <c r="D29" s="13" t="s">
        <v>161</v>
      </c>
      <c r="E29" s="46">
        <v>1399.7045111111111</v>
      </c>
      <c r="F29" s="46">
        <v>3627.6</v>
      </c>
      <c r="G29" s="21">
        <f t="shared" si="0"/>
        <v>1.591689868256797</v>
      </c>
      <c r="H29" s="46">
        <v>3091.4888888888891</v>
      </c>
      <c r="I29" s="21">
        <f t="shared" si="1"/>
        <v>0.17341518290359903</v>
      </c>
    </row>
    <row r="30" spans="1:9" ht="16.5">
      <c r="A30" s="37"/>
      <c r="B30" s="34" t="s">
        <v>4</v>
      </c>
      <c r="C30" s="15" t="s">
        <v>84</v>
      </c>
      <c r="D30" s="13" t="s">
        <v>161</v>
      </c>
      <c r="E30" s="46">
        <v>1184.58</v>
      </c>
      <c r="F30" s="46">
        <v>3287.4</v>
      </c>
      <c r="G30" s="21">
        <f t="shared" si="0"/>
        <v>1.7751608164919215</v>
      </c>
      <c r="H30" s="46">
        <v>2729.8</v>
      </c>
      <c r="I30" s="21">
        <f t="shared" si="1"/>
        <v>0.20426404864825257</v>
      </c>
    </row>
    <row r="31" spans="1:9" ht="17.25" thickBot="1">
      <c r="A31" s="38"/>
      <c r="B31" s="36" t="s">
        <v>15</v>
      </c>
      <c r="C31" s="16" t="s">
        <v>95</v>
      </c>
      <c r="D31" s="12" t="s">
        <v>82</v>
      </c>
      <c r="E31" s="49">
        <v>1242.7665999999999</v>
      </c>
      <c r="F31" s="49">
        <v>3605.35</v>
      </c>
      <c r="G31" s="23">
        <f t="shared" si="0"/>
        <v>1.9010676662858497</v>
      </c>
      <c r="H31" s="49">
        <v>2981</v>
      </c>
      <c r="I31" s="23">
        <f t="shared" si="1"/>
        <v>0.20944313988594429</v>
      </c>
    </row>
    <row r="32" spans="1:9" ht="15.75" customHeight="1" thickBot="1">
      <c r="A32" s="162" t="s">
        <v>188</v>
      </c>
      <c r="B32" s="163"/>
      <c r="C32" s="163"/>
      <c r="D32" s="164"/>
      <c r="E32" s="105">
        <f>SUM(E16:E31)</f>
        <v>16997.73264888889</v>
      </c>
      <c r="F32" s="106">
        <f>SUM(F16:F31)</f>
        <v>43795.815079365078</v>
      </c>
      <c r="G32" s="107">
        <f t="shared" ref="G32" si="2">(F32-E32)/E32</f>
        <v>1.5765680625779186</v>
      </c>
      <c r="H32" s="106">
        <f>SUM(H16:H31)</f>
        <v>40239.887500000004</v>
      </c>
      <c r="I32" s="110">
        <f t="shared" ref="I32" si="3">(F32-H32)/H32</f>
        <v>8.8368228647882616E-2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39" t="s">
        <v>29</v>
      </c>
      <c r="C34" s="18" t="s">
        <v>103</v>
      </c>
      <c r="D34" s="20" t="s">
        <v>161</v>
      </c>
      <c r="E34" s="54">
        <v>1609.5166666666664</v>
      </c>
      <c r="F34" s="54">
        <v>3839.55</v>
      </c>
      <c r="G34" s="21">
        <f>(F34-E34)/E34</f>
        <v>1.3855298174400188</v>
      </c>
      <c r="H34" s="54">
        <v>4216.6000000000004</v>
      </c>
      <c r="I34" s="21">
        <f>(F34-H34)/H34</f>
        <v>-8.94203860930608E-2</v>
      </c>
    </row>
    <row r="35" spans="1:9" ht="16.5">
      <c r="A35" s="37"/>
      <c r="B35" s="34" t="s">
        <v>30</v>
      </c>
      <c r="C35" s="15" t="s">
        <v>104</v>
      </c>
      <c r="D35" s="11" t="s">
        <v>161</v>
      </c>
      <c r="E35" s="46">
        <v>2008.7716</v>
      </c>
      <c r="F35" s="46">
        <v>5624.8</v>
      </c>
      <c r="G35" s="21">
        <f>(F35-E35)/E35</f>
        <v>1.8001192370501455</v>
      </c>
      <c r="H35" s="46">
        <v>5973.8</v>
      </c>
      <c r="I35" s="21">
        <f>(F35-H35)/H35</f>
        <v>-5.8421775084535804E-2</v>
      </c>
    </row>
    <row r="36" spans="1:9" ht="16.5">
      <c r="A36" s="37"/>
      <c r="B36" s="39" t="s">
        <v>28</v>
      </c>
      <c r="C36" s="15" t="s">
        <v>102</v>
      </c>
      <c r="D36" s="11" t="s">
        <v>161</v>
      </c>
      <c r="E36" s="46">
        <v>1782.845</v>
      </c>
      <c r="F36" s="46">
        <v>3724.9</v>
      </c>
      <c r="G36" s="21">
        <f>(F36-E36)/E36</f>
        <v>1.0893010889897887</v>
      </c>
      <c r="H36" s="46">
        <v>3819.8</v>
      </c>
      <c r="I36" s="21">
        <f>(F36-H36)/H36</f>
        <v>-2.4844232682339411E-2</v>
      </c>
    </row>
    <row r="37" spans="1:9" ht="16.5">
      <c r="A37" s="37"/>
      <c r="B37" s="34" t="s">
        <v>26</v>
      </c>
      <c r="C37" s="15" t="s">
        <v>100</v>
      </c>
      <c r="D37" s="11" t="s">
        <v>161</v>
      </c>
      <c r="E37" s="46">
        <v>2084.9034000000001</v>
      </c>
      <c r="F37" s="46">
        <v>4253.9250000000002</v>
      </c>
      <c r="G37" s="21">
        <f>(F37-E37)/E37</f>
        <v>1.0403463297148443</v>
      </c>
      <c r="H37" s="46">
        <v>4354</v>
      </c>
      <c r="I37" s="21">
        <f>(F37-H37)/H37</f>
        <v>-2.2984611851171295E-2</v>
      </c>
    </row>
    <row r="38" spans="1:9" ht="17.25" thickBot="1">
      <c r="A38" s="38"/>
      <c r="B38" s="39" t="s">
        <v>27</v>
      </c>
      <c r="C38" s="15" t="s">
        <v>101</v>
      </c>
      <c r="D38" s="24" t="s">
        <v>161</v>
      </c>
      <c r="E38" s="49">
        <v>1959.4834000000001</v>
      </c>
      <c r="F38" s="49">
        <v>4216</v>
      </c>
      <c r="G38" s="23">
        <f>(F38-E38)/E38</f>
        <v>1.1515875051556956</v>
      </c>
      <c r="H38" s="49">
        <v>4170.8</v>
      </c>
      <c r="I38" s="23">
        <f>(F38-H38)/H38</f>
        <v>1.0837249448546997E-2</v>
      </c>
    </row>
    <row r="39" spans="1:9" ht="15.75" customHeight="1" thickBot="1">
      <c r="A39" s="162" t="s">
        <v>189</v>
      </c>
      <c r="B39" s="163"/>
      <c r="C39" s="163"/>
      <c r="D39" s="164"/>
      <c r="E39" s="86">
        <f>SUM(E34:E38)</f>
        <v>9445.5200666666678</v>
      </c>
      <c r="F39" s="108">
        <f>SUM(F34:F38)</f>
        <v>21659.174999999999</v>
      </c>
      <c r="G39" s="109">
        <f t="shared" ref="G39" si="4">(F39-E39)/E39</f>
        <v>1.2930632561393245</v>
      </c>
      <c r="H39" s="108">
        <f>SUM(H34:H38)</f>
        <v>22535</v>
      </c>
      <c r="I39" s="110">
        <f t="shared" ref="I39" si="5">(F39-H39)/H39</f>
        <v>-3.8865098735300675E-2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40" t="s">
        <v>31</v>
      </c>
      <c r="C41" s="15" t="s">
        <v>105</v>
      </c>
      <c r="D41" s="20" t="s">
        <v>161</v>
      </c>
      <c r="E41" s="46">
        <v>26790.342222222222</v>
      </c>
      <c r="F41" s="46">
        <v>82725.3</v>
      </c>
      <c r="G41" s="21">
        <f t="shared" ref="G41:G46" si="6">(F41-E41)/E41</f>
        <v>2.0878776879296637</v>
      </c>
      <c r="H41" s="46">
        <v>90296.728571428568</v>
      </c>
      <c r="I41" s="21">
        <f t="shared" ref="I41:I46" si="7">(F41-H41)/H41</f>
        <v>-8.3850530259678702E-2</v>
      </c>
    </row>
    <row r="42" spans="1:9" ht="16.5">
      <c r="A42" s="37"/>
      <c r="B42" s="34" t="s">
        <v>36</v>
      </c>
      <c r="C42" s="15" t="s">
        <v>153</v>
      </c>
      <c r="D42" s="11" t="s">
        <v>161</v>
      </c>
      <c r="E42" s="46">
        <v>12686.333333333332</v>
      </c>
      <c r="F42" s="46">
        <v>20089.599999999999</v>
      </c>
      <c r="G42" s="21">
        <f t="shared" si="6"/>
        <v>0.58356236369846826</v>
      </c>
      <c r="H42" s="46">
        <v>20589.599999999999</v>
      </c>
      <c r="I42" s="21">
        <f t="shared" si="7"/>
        <v>-2.4284104596495319E-2</v>
      </c>
    </row>
    <row r="43" spans="1:9" ht="16.5">
      <c r="A43" s="37"/>
      <c r="B43" s="39" t="s">
        <v>33</v>
      </c>
      <c r="C43" s="15" t="s">
        <v>107</v>
      </c>
      <c r="D43" s="11" t="s">
        <v>161</v>
      </c>
      <c r="E43" s="57">
        <v>11909.75</v>
      </c>
      <c r="F43" s="57">
        <v>25196.857142857141</v>
      </c>
      <c r="G43" s="21">
        <f t="shared" si="6"/>
        <v>1.1156495428415492</v>
      </c>
      <c r="H43" s="57">
        <v>24648.333333333332</v>
      </c>
      <c r="I43" s="21">
        <f t="shared" si="7"/>
        <v>2.2253991866541721E-2</v>
      </c>
    </row>
    <row r="44" spans="1:9" ht="16.5">
      <c r="A44" s="37"/>
      <c r="B44" s="34" t="s">
        <v>32</v>
      </c>
      <c r="C44" s="15" t="s">
        <v>106</v>
      </c>
      <c r="D44" s="11" t="s">
        <v>161</v>
      </c>
      <c r="E44" s="47">
        <v>15989.642222222221</v>
      </c>
      <c r="F44" s="47">
        <v>41560.471428571429</v>
      </c>
      <c r="G44" s="21">
        <f t="shared" si="6"/>
        <v>1.5992120931143265</v>
      </c>
      <c r="H44" s="47">
        <v>39183.157142857141</v>
      </c>
      <c r="I44" s="21">
        <f t="shared" si="7"/>
        <v>6.0671841144573489E-2</v>
      </c>
    </row>
    <row r="45" spans="1:9" ht="16.5">
      <c r="A45" s="37"/>
      <c r="B45" s="34" t="s">
        <v>35</v>
      </c>
      <c r="C45" s="15" t="s">
        <v>152</v>
      </c>
      <c r="D45" s="11" t="s">
        <v>161</v>
      </c>
      <c r="E45" s="47">
        <v>10011.933333333332</v>
      </c>
      <c r="F45" s="47">
        <v>10999.333333333334</v>
      </c>
      <c r="G45" s="21">
        <f t="shared" si="6"/>
        <v>9.8622310709220479E-2</v>
      </c>
      <c r="H45" s="47">
        <v>10332.666666666666</v>
      </c>
      <c r="I45" s="21">
        <f t="shared" si="7"/>
        <v>6.4520291631718296E-2</v>
      </c>
    </row>
    <row r="46" spans="1:9" ht="16.5" customHeight="1" thickBot="1">
      <c r="A46" s="38"/>
      <c r="B46" s="34" t="s">
        <v>34</v>
      </c>
      <c r="C46" s="15" t="s">
        <v>154</v>
      </c>
      <c r="D46" s="11" t="s">
        <v>161</v>
      </c>
      <c r="E46" s="50">
        <v>5544.9733333333334</v>
      </c>
      <c r="F46" s="50">
        <v>13122.5</v>
      </c>
      <c r="G46" s="31">
        <f t="shared" si="6"/>
        <v>1.366557819334268</v>
      </c>
      <c r="H46" s="50">
        <v>12190.8</v>
      </c>
      <c r="I46" s="31">
        <f t="shared" si="7"/>
        <v>7.642648554647774E-2</v>
      </c>
    </row>
    <row r="47" spans="1:9" ht="15.75" customHeight="1" thickBot="1">
      <c r="A47" s="162" t="s">
        <v>190</v>
      </c>
      <c r="B47" s="163"/>
      <c r="C47" s="163"/>
      <c r="D47" s="164"/>
      <c r="E47" s="86">
        <f>SUM(E41:E46)</f>
        <v>82932.974444444437</v>
      </c>
      <c r="F47" s="86">
        <f>SUM(F41:F46)</f>
        <v>193694.06190476191</v>
      </c>
      <c r="G47" s="109">
        <f t="shared" ref="G47" si="8">(F47-E47)/E47</f>
        <v>1.3355494385953162</v>
      </c>
      <c r="H47" s="108">
        <f>SUM(H41:H46)</f>
        <v>197241.28571428571</v>
      </c>
      <c r="I47" s="110">
        <f t="shared" ref="I47" si="9">(F47-H47)/H47</f>
        <v>-1.7984185190630615E-2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34" t="s">
        <v>46</v>
      </c>
      <c r="C49" s="15" t="s">
        <v>111</v>
      </c>
      <c r="D49" s="20" t="s">
        <v>110</v>
      </c>
      <c r="E49" s="43">
        <v>6035.6</v>
      </c>
      <c r="F49" s="43">
        <v>9798.3333333333339</v>
      </c>
      <c r="G49" s="21">
        <f t="shared" ref="G49:G54" si="10">(F49-E49)/E49</f>
        <v>0.6234232443060066</v>
      </c>
      <c r="H49" s="43">
        <v>9914.7777777777774</v>
      </c>
      <c r="I49" s="21">
        <f t="shared" ref="I49:I54" si="11">(F49-H49)/H49</f>
        <v>-1.1744533972857473E-2</v>
      </c>
    </row>
    <row r="50" spans="1:9" ht="16.5">
      <c r="A50" s="37"/>
      <c r="B50" s="34" t="s">
        <v>45</v>
      </c>
      <c r="C50" s="15" t="s">
        <v>109</v>
      </c>
      <c r="D50" s="13" t="s">
        <v>108</v>
      </c>
      <c r="E50" s="47">
        <v>6075.7277777777772</v>
      </c>
      <c r="F50" s="47">
        <v>14729.285714285714</v>
      </c>
      <c r="G50" s="21">
        <f t="shared" si="10"/>
        <v>1.4242833538656352</v>
      </c>
      <c r="H50" s="47">
        <v>14788.333333333334</v>
      </c>
      <c r="I50" s="21">
        <f t="shared" si="11"/>
        <v>-3.9928515077845266E-3</v>
      </c>
    </row>
    <row r="51" spans="1:9" ht="16.5">
      <c r="A51" s="37"/>
      <c r="B51" s="34" t="s">
        <v>49</v>
      </c>
      <c r="C51" s="15" t="s">
        <v>158</v>
      </c>
      <c r="D51" s="11" t="s">
        <v>199</v>
      </c>
      <c r="E51" s="47">
        <v>2251.5333333333338</v>
      </c>
      <c r="F51" s="47">
        <v>5317.6</v>
      </c>
      <c r="G51" s="21">
        <f t="shared" si="10"/>
        <v>1.3617682764338375</v>
      </c>
      <c r="H51" s="47">
        <v>5317.6</v>
      </c>
      <c r="I51" s="21">
        <f t="shared" si="11"/>
        <v>0</v>
      </c>
    </row>
    <row r="52" spans="1:9" ht="16.5">
      <c r="A52" s="37"/>
      <c r="B52" s="34" t="s">
        <v>50</v>
      </c>
      <c r="C52" s="15" t="s">
        <v>159</v>
      </c>
      <c r="D52" s="11" t="s">
        <v>112</v>
      </c>
      <c r="E52" s="47">
        <v>27866</v>
      </c>
      <c r="F52" s="47">
        <v>50447.5</v>
      </c>
      <c r="G52" s="21">
        <f t="shared" si="10"/>
        <v>0.81036029570085411</v>
      </c>
      <c r="H52" s="47">
        <v>50447.5</v>
      </c>
      <c r="I52" s="21">
        <f t="shared" si="11"/>
        <v>0</v>
      </c>
    </row>
    <row r="53" spans="1:9" ht="16.5">
      <c r="A53" s="37"/>
      <c r="B53" s="34" t="s">
        <v>47</v>
      </c>
      <c r="C53" s="15" t="s">
        <v>113</v>
      </c>
      <c r="D53" s="13" t="s">
        <v>114</v>
      </c>
      <c r="E53" s="47">
        <v>19049.599999999999</v>
      </c>
      <c r="F53" s="47">
        <v>36556.428571428572</v>
      </c>
      <c r="G53" s="21">
        <f t="shared" si="10"/>
        <v>0.91901292265604395</v>
      </c>
      <c r="H53" s="47">
        <v>35587.5</v>
      </c>
      <c r="I53" s="21">
        <f t="shared" si="11"/>
        <v>2.7226654623914926E-2</v>
      </c>
    </row>
    <row r="54" spans="1:9" ht="16.5" customHeight="1" thickBot="1">
      <c r="A54" s="38"/>
      <c r="B54" s="34" t="s">
        <v>48</v>
      </c>
      <c r="C54" s="15" t="s">
        <v>157</v>
      </c>
      <c r="D54" s="12" t="s">
        <v>114</v>
      </c>
      <c r="E54" s="50">
        <v>18004.323216666668</v>
      </c>
      <c r="F54" s="50">
        <v>57910.833333333336</v>
      </c>
      <c r="G54" s="31">
        <f t="shared" si="10"/>
        <v>2.2164959846824495</v>
      </c>
      <c r="H54" s="50">
        <v>56244.166666666664</v>
      </c>
      <c r="I54" s="31">
        <f t="shared" si="11"/>
        <v>2.963270265064534E-2</v>
      </c>
    </row>
    <row r="55" spans="1:9" ht="15.75" customHeight="1" thickBot="1">
      <c r="A55" s="162" t="s">
        <v>191</v>
      </c>
      <c r="B55" s="163"/>
      <c r="C55" s="163"/>
      <c r="D55" s="164"/>
      <c r="E55" s="86">
        <f>SUM(E49:E54)</f>
        <v>79282.784327777772</v>
      </c>
      <c r="F55" s="86">
        <f>SUM(F49:F54)</f>
        <v>174759.98095238095</v>
      </c>
      <c r="G55" s="109">
        <f t="shared" ref="G55" si="12">(F55-E55)/E55</f>
        <v>1.2042613971511529</v>
      </c>
      <c r="H55" s="86">
        <f>SUM(H49:H54)</f>
        <v>172299.87777777776</v>
      </c>
      <c r="I55" s="110">
        <f t="shared" ref="I55" si="13">(F55-H55)/H55</f>
        <v>1.4278032035380148E-2</v>
      </c>
    </row>
    <row r="56" spans="1:9" ht="17.25" customHeight="1" thickBot="1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>
      <c r="A57" s="116"/>
      <c r="B57" s="97" t="s">
        <v>40</v>
      </c>
      <c r="C57" s="19" t="s">
        <v>117</v>
      </c>
      <c r="D57" s="20" t="s">
        <v>114</v>
      </c>
      <c r="E57" s="43">
        <v>2927.95</v>
      </c>
      <c r="F57" s="66">
        <v>10270</v>
      </c>
      <c r="G57" s="22">
        <f t="shared" ref="G57:G65" si="14">(F57-E57)/E57</f>
        <v>2.5075735582916376</v>
      </c>
      <c r="H57" s="66">
        <v>12084.333333333334</v>
      </c>
      <c r="I57" s="22">
        <f t="shared" ref="I57:I65" si="15">(F57-H57)/H57</f>
        <v>-0.1501392988166497</v>
      </c>
    </row>
    <row r="58" spans="1:9" ht="16.5">
      <c r="A58" s="117"/>
      <c r="B58" s="98" t="s">
        <v>42</v>
      </c>
      <c r="C58" s="15" t="s">
        <v>198</v>
      </c>
      <c r="D58" s="11" t="s">
        <v>114</v>
      </c>
      <c r="E58" s="47">
        <v>2028.1333333333337</v>
      </c>
      <c r="F58" s="70">
        <v>3506.25</v>
      </c>
      <c r="G58" s="21">
        <f t="shared" si="14"/>
        <v>0.72880645585431569</v>
      </c>
      <c r="H58" s="70">
        <v>3631.25</v>
      </c>
      <c r="I58" s="21">
        <f t="shared" si="15"/>
        <v>-3.4423407917383818E-2</v>
      </c>
    </row>
    <row r="59" spans="1:9" ht="16.5">
      <c r="A59" s="117"/>
      <c r="B59" s="98" t="s">
        <v>38</v>
      </c>
      <c r="C59" s="15" t="s">
        <v>115</v>
      </c>
      <c r="D59" s="11" t="s">
        <v>114</v>
      </c>
      <c r="E59" s="47">
        <v>3750</v>
      </c>
      <c r="F59" s="70">
        <v>6961.25</v>
      </c>
      <c r="G59" s="21">
        <f t="shared" si="14"/>
        <v>0.85633333333333328</v>
      </c>
      <c r="H59" s="70">
        <v>6961.25</v>
      </c>
      <c r="I59" s="21">
        <f t="shared" si="15"/>
        <v>0</v>
      </c>
    </row>
    <row r="60" spans="1:9" ht="16.5">
      <c r="A60" s="117"/>
      <c r="B60" s="98" t="s">
        <v>39</v>
      </c>
      <c r="C60" s="15" t="s">
        <v>116</v>
      </c>
      <c r="D60" s="11" t="s">
        <v>114</v>
      </c>
      <c r="E60" s="47">
        <v>3455.5</v>
      </c>
      <c r="F60" s="70">
        <v>16582.857142857141</v>
      </c>
      <c r="G60" s="21">
        <f t="shared" si="14"/>
        <v>3.7989747193914458</v>
      </c>
      <c r="H60" s="70">
        <v>16582.857142857141</v>
      </c>
      <c r="I60" s="21">
        <f t="shared" si="15"/>
        <v>0</v>
      </c>
    </row>
    <row r="61" spans="1:9" ht="16.5">
      <c r="A61" s="117"/>
      <c r="B61" s="98" t="s">
        <v>43</v>
      </c>
      <c r="C61" s="15" t="s">
        <v>119</v>
      </c>
      <c r="D61" s="11" t="s">
        <v>114</v>
      </c>
      <c r="E61" s="47">
        <v>4524.5377777777776</v>
      </c>
      <c r="F61" s="61">
        <v>12036.333333333334</v>
      </c>
      <c r="G61" s="21">
        <f t="shared" si="14"/>
        <v>1.6602349067455389</v>
      </c>
      <c r="H61" s="61">
        <v>12036.333333333334</v>
      </c>
      <c r="I61" s="21">
        <f t="shared" si="15"/>
        <v>0</v>
      </c>
    </row>
    <row r="62" spans="1:9" ht="17.25" thickBot="1">
      <c r="A62" s="117"/>
      <c r="B62" s="99" t="s">
        <v>54</v>
      </c>
      <c r="C62" s="16" t="s">
        <v>121</v>
      </c>
      <c r="D62" s="12" t="s">
        <v>120</v>
      </c>
      <c r="E62" s="50">
        <v>4689</v>
      </c>
      <c r="F62" s="73">
        <v>16530.625</v>
      </c>
      <c r="G62" s="29">
        <f t="shared" si="14"/>
        <v>2.5254052036681593</v>
      </c>
      <c r="H62" s="73">
        <v>16418.125</v>
      </c>
      <c r="I62" s="29">
        <f t="shared" si="15"/>
        <v>6.8521831816970571E-3</v>
      </c>
    </row>
    <row r="63" spans="1:9" ht="16.5">
      <c r="A63" s="117"/>
      <c r="B63" s="100" t="s">
        <v>55</v>
      </c>
      <c r="C63" s="14" t="s">
        <v>122</v>
      </c>
      <c r="D63" s="11" t="s">
        <v>120</v>
      </c>
      <c r="E63" s="43">
        <v>4825.8999999999996</v>
      </c>
      <c r="F63" s="68">
        <v>16584.285714285714</v>
      </c>
      <c r="G63" s="21">
        <f t="shared" si="14"/>
        <v>2.4365166527043072</v>
      </c>
      <c r="H63" s="68">
        <v>16311.25</v>
      </c>
      <c r="I63" s="21">
        <f t="shared" si="15"/>
        <v>1.6739104255388996E-2</v>
      </c>
    </row>
    <row r="64" spans="1:9" ht="16.5">
      <c r="A64" s="117"/>
      <c r="B64" s="98" t="s">
        <v>56</v>
      </c>
      <c r="C64" s="15" t="s">
        <v>123</v>
      </c>
      <c r="D64" s="13" t="s">
        <v>120</v>
      </c>
      <c r="E64" s="47">
        <v>20991.428571428572</v>
      </c>
      <c r="F64" s="70">
        <v>83320</v>
      </c>
      <c r="G64" s="21">
        <f t="shared" si="14"/>
        <v>2.969239145229345</v>
      </c>
      <c r="H64" s="70">
        <v>60305</v>
      </c>
      <c r="I64" s="21">
        <f t="shared" si="15"/>
        <v>0.38164331315811295</v>
      </c>
    </row>
    <row r="65" spans="1:9" ht="16.5" customHeight="1" thickBot="1">
      <c r="A65" s="118"/>
      <c r="B65" s="99" t="s">
        <v>41</v>
      </c>
      <c r="C65" s="16" t="s">
        <v>118</v>
      </c>
      <c r="D65" s="12" t="s">
        <v>114</v>
      </c>
      <c r="E65" s="50">
        <v>4786.5</v>
      </c>
      <c r="F65" s="73">
        <v>6268.75</v>
      </c>
      <c r="G65" s="29">
        <f t="shared" si="14"/>
        <v>0.30967303875483132</v>
      </c>
      <c r="H65" s="73">
        <v>4287.5</v>
      </c>
      <c r="I65" s="29">
        <f t="shared" si="15"/>
        <v>0.46209912536443148</v>
      </c>
    </row>
    <row r="66" spans="1:9" ht="15.75" customHeight="1" thickBot="1">
      <c r="A66" s="162" t="s">
        <v>192</v>
      </c>
      <c r="B66" s="173"/>
      <c r="C66" s="173"/>
      <c r="D66" s="174"/>
      <c r="E66" s="105">
        <f>SUM(E57:E65)</f>
        <v>51978.949682539685</v>
      </c>
      <c r="F66" s="105">
        <f>SUM(F57:F65)</f>
        <v>172060.35119047618</v>
      </c>
      <c r="G66" s="107">
        <f t="shared" ref="G66" si="16">(F66-E66)/E66</f>
        <v>2.31019291927465</v>
      </c>
      <c r="H66" s="105">
        <f>SUM(H57:H65)</f>
        <v>148617.89880952382</v>
      </c>
      <c r="I66" s="110">
        <f t="shared" ref="I66" si="17">(F66-H66)/H66</f>
        <v>0.15773640031741665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34" t="s">
        <v>64</v>
      </c>
      <c r="C68" s="15" t="s">
        <v>133</v>
      </c>
      <c r="D68" s="20" t="s">
        <v>127</v>
      </c>
      <c r="E68" s="43">
        <v>3243.5</v>
      </c>
      <c r="F68" s="54">
        <v>12848.75</v>
      </c>
      <c r="G68" s="21">
        <f t="shared" ref="G68:G73" si="18">(F68-E68)/E68</f>
        <v>2.96138430707569</v>
      </c>
      <c r="H68" s="54">
        <v>13448</v>
      </c>
      <c r="I68" s="21">
        <f t="shared" ref="I68:I73" si="19">(F68-H68)/H68</f>
        <v>-4.4560529446757882E-2</v>
      </c>
    </row>
    <row r="69" spans="1:9" ht="16.5">
      <c r="A69" s="37"/>
      <c r="B69" s="34" t="s">
        <v>61</v>
      </c>
      <c r="C69" s="15" t="s">
        <v>130</v>
      </c>
      <c r="D69" s="13" t="s">
        <v>207</v>
      </c>
      <c r="E69" s="47">
        <v>11092.864285714284</v>
      </c>
      <c r="F69" s="46">
        <v>42388</v>
      </c>
      <c r="G69" s="21">
        <f t="shared" si="18"/>
        <v>2.8211952213810556</v>
      </c>
      <c r="H69" s="46">
        <v>42871</v>
      </c>
      <c r="I69" s="21">
        <f t="shared" si="19"/>
        <v>-1.1266357211168389E-2</v>
      </c>
    </row>
    <row r="70" spans="1:9" ht="16.5">
      <c r="A70" s="37"/>
      <c r="B70" s="34" t="s">
        <v>62</v>
      </c>
      <c r="C70" s="15" t="s">
        <v>131</v>
      </c>
      <c r="D70" s="13" t="s">
        <v>125</v>
      </c>
      <c r="E70" s="47">
        <v>7367.3111111111111</v>
      </c>
      <c r="F70" s="46">
        <v>18763.333333333332</v>
      </c>
      <c r="G70" s="21">
        <f t="shared" si="18"/>
        <v>1.5468360233946352</v>
      </c>
      <c r="H70" s="46">
        <v>18763.333333333332</v>
      </c>
      <c r="I70" s="21">
        <f t="shared" si="19"/>
        <v>0</v>
      </c>
    </row>
    <row r="71" spans="1:9" ht="16.5">
      <c r="A71" s="37"/>
      <c r="B71" s="34" t="s">
        <v>60</v>
      </c>
      <c r="C71" s="15" t="s">
        <v>129</v>
      </c>
      <c r="D71" s="13" t="s">
        <v>206</v>
      </c>
      <c r="E71" s="47">
        <v>46523.909523809525</v>
      </c>
      <c r="F71" s="46">
        <v>105957.57142857143</v>
      </c>
      <c r="G71" s="21">
        <f t="shared" si="18"/>
        <v>1.277486404583982</v>
      </c>
      <c r="H71" s="46">
        <v>103673.28571428571</v>
      </c>
      <c r="I71" s="21">
        <f t="shared" si="19"/>
        <v>2.2033503602663963E-2</v>
      </c>
    </row>
    <row r="72" spans="1:9" ht="16.5">
      <c r="A72" s="37"/>
      <c r="B72" s="34" t="s">
        <v>59</v>
      </c>
      <c r="C72" s="15" t="s">
        <v>128</v>
      </c>
      <c r="D72" s="13" t="s">
        <v>124</v>
      </c>
      <c r="E72" s="47">
        <v>6377.8</v>
      </c>
      <c r="F72" s="46">
        <v>20891.8</v>
      </c>
      <c r="G72" s="21">
        <f t="shared" si="18"/>
        <v>2.2757063564238451</v>
      </c>
      <c r="H72" s="46">
        <v>20435.333333333332</v>
      </c>
      <c r="I72" s="21">
        <f t="shared" si="19"/>
        <v>2.2337128502919804E-2</v>
      </c>
    </row>
    <row r="73" spans="1:9" ht="16.5" customHeight="1" thickBot="1">
      <c r="A73" s="37"/>
      <c r="B73" s="34" t="s">
        <v>63</v>
      </c>
      <c r="C73" s="15" t="s">
        <v>132</v>
      </c>
      <c r="D73" s="12" t="s">
        <v>126</v>
      </c>
      <c r="E73" s="50">
        <v>3834.9603174603171</v>
      </c>
      <c r="F73" s="58">
        <v>14148</v>
      </c>
      <c r="G73" s="31">
        <f t="shared" si="18"/>
        <v>2.6892167920447845</v>
      </c>
      <c r="H73" s="58">
        <v>12263</v>
      </c>
      <c r="I73" s="31">
        <f t="shared" si="19"/>
        <v>0.15371442550762457</v>
      </c>
    </row>
    <row r="74" spans="1:9" ht="15.75" customHeight="1" thickBot="1">
      <c r="A74" s="162" t="s">
        <v>205</v>
      </c>
      <c r="B74" s="163"/>
      <c r="C74" s="163"/>
      <c r="D74" s="164"/>
      <c r="E74" s="86">
        <f>SUM(E68:E73)</f>
        <v>78440.345238095237</v>
      </c>
      <c r="F74" s="86">
        <f>SUM(F68:F73)</f>
        <v>214997.45476190475</v>
      </c>
      <c r="G74" s="109">
        <f t="shared" ref="G74" si="20">(F74-E74)/E74</f>
        <v>1.7409039839040557</v>
      </c>
      <c r="H74" s="86">
        <f>SUM(H68:H73)</f>
        <v>211453.9523809524</v>
      </c>
      <c r="I74" s="110">
        <f t="shared" ref="I74" si="21">(F74-H74)/H74</f>
        <v>1.6757796868078552E-2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34" t="s">
        <v>68</v>
      </c>
      <c r="C76" s="18" t="s">
        <v>138</v>
      </c>
      <c r="D76" s="20" t="s">
        <v>134</v>
      </c>
      <c r="E76" s="43">
        <v>3850.1111111111109</v>
      </c>
      <c r="F76" s="43">
        <v>14638.125</v>
      </c>
      <c r="G76" s="21">
        <f>(F76-E76)/E76</f>
        <v>2.8020006637615076</v>
      </c>
      <c r="H76" s="43">
        <v>14638.125</v>
      </c>
      <c r="I76" s="21">
        <f>(F76-H76)/H76</f>
        <v>0</v>
      </c>
    </row>
    <row r="77" spans="1:9" ht="16.5">
      <c r="A77" s="37"/>
      <c r="B77" s="34" t="s">
        <v>67</v>
      </c>
      <c r="C77" s="15" t="s">
        <v>139</v>
      </c>
      <c r="D77" s="13" t="s">
        <v>135</v>
      </c>
      <c r="E77" s="47">
        <v>2796.375</v>
      </c>
      <c r="F77" s="47">
        <v>7744.375</v>
      </c>
      <c r="G77" s="21">
        <f>(F77-E77)/E77</f>
        <v>1.7694336417683609</v>
      </c>
      <c r="H77" s="47">
        <v>7719.375</v>
      </c>
      <c r="I77" s="21">
        <f>(F77-H77)/H77</f>
        <v>3.2386041616063476E-3</v>
      </c>
    </row>
    <row r="78" spans="1:9" ht="16.5">
      <c r="A78" s="37"/>
      <c r="B78" s="34" t="s">
        <v>71</v>
      </c>
      <c r="C78" s="15" t="s">
        <v>200</v>
      </c>
      <c r="D78" s="13" t="s">
        <v>134</v>
      </c>
      <c r="E78" s="47">
        <v>1657.4666666666665</v>
      </c>
      <c r="F78" s="47">
        <v>7737.2222222222226</v>
      </c>
      <c r="G78" s="21">
        <f>(F78-E78)/E78</f>
        <v>3.6681012522457306</v>
      </c>
      <c r="H78" s="47">
        <v>7621.666666666667</v>
      </c>
      <c r="I78" s="21">
        <f>(F78-H78)/H78</f>
        <v>1.5161454916539118E-2</v>
      </c>
    </row>
    <row r="79" spans="1:9" ht="16.5">
      <c r="A79" s="37"/>
      <c r="B79" s="34" t="s">
        <v>70</v>
      </c>
      <c r="C79" s="15" t="s">
        <v>141</v>
      </c>
      <c r="D79" s="13" t="s">
        <v>137</v>
      </c>
      <c r="E79" s="47">
        <v>2254.7142857142858</v>
      </c>
      <c r="F79" s="47">
        <v>9462.5</v>
      </c>
      <c r="G79" s="21">
        <f>(F79-E79)/E79</f>
        <v>3.1967623392257489</v>
      </c>
      <c r="H79" s="47">
        <v>9125.8333333333339</v>
      </c>
      <c r="I79" s="21">
        <f>(F79-H79)/H79</f>
        <v>3.6891608072322092E-2</v>
      </c>
    </row>
    <row r="80" spans="1:9" ht="16.5" customHeight="1" thickBot="1">
      <c r="A80" s="38"/>
      <c r="B80" s="34" t="s">
        <v>69</v>
      </c>
      <c r="C80" s="15" t="s">
        <v>140</v>
      </c>
      <c r="D80" s="12" t="s">
        <v>136</v>
      </c>
      <c r="E80" s="50">
        <v>1315.1388888888887</v>
      </c>
      <c r="F80" s="50">
        <v>2067.6666666666665</v>
      </c>
      <c r="G80" s="21">
        <f>(F80-E80)/E80</f>
        <v>0.57220403421691846</v>
      </c>
      <c r="H80" s="50">
        <v>1938.25</v>
      </c>
      <c r="I80" s="21">
        <f>(F80-H80)/H80</f>
        <v>6.6769852530203289E-2</v>
      </c>
    </row>
    <row r="81" spans="1:11" ht="15.75" customHeight="1" thickBot="1">
      <c r="A81" s="162" t="s">
        <v>193</v>
      </c>
      <c r="B81" s="163"/>
      <c r="C81" s="163"/>
      <c r="D81" s="164"/>
      <c r="E81" s="86">
        <f>SUM(E76:E80)</f>
        <v>11873.805952380953</v>
      </c>
      <c r="F81" s="86">
        <f>SUM(F76:F80)</f>
        <v>41649.888888888883</v>
      </c>
      <c r="G81" s="109">
        <f t="shared" ref="G81" si="22">(F81-E81)/E81</f>
        <v>2.5077117695811078</v>
      </c>
      <c r="H81" s="86">
        <f>SUM(H76:H80)</f>
        <v>41043.25</v>
      </c>
      <c r="I81" s="110">
        <f t="shared" ref="I81" si="23">(F81-H81)/H81</f>
        <v>1.4780478858006693E-2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34" t="s">
        <v>75</v>
      </c>
      <c r="C83" s="15" t="s">
        <v>148</v>
      </c>
      <c r="D83" s="20" t="s">
        <v>145</v>
      </c>
      <c r="E83" s="43">
        <v>922.61785714285725</v>
      </c>
      <c r="F83" s="43">
        <v>1944.6666666666667</v>
      </c>
      <c r="G83" s="22">
        <f t="shared" ref="G83:G89" si="24">(F83-E83)/E83</f>
        <v>1.1077704616393051</v>
      </c>
      <c r="H83" s="43">
        <v>1944.6666666666667</v>
      </c>
      <c r="I83" s="22">
        <f t="shared" ref="I83:I89" si="25">(F83-H83)/H83</f>
        <v>0</v>
      </c>
    </row>
    <row r="84" spans="1:11" ht="16.5">
      <c r="A84" s="37"/>
      <c r="B84" s="34" t="s">
        <v>77</v>
      </c>
      <c r="C84" s="15" t="s">
        <v>146</v>
      </c>
      <c r="D84" s="11" t="s">
        <v>162</v>
      </c>
      <c r="E84" s="47">
        <v>1510.72</v>
      </c>
      <c r="F84" s="47">
        <v>5404.4444444444443</v>
      </c>
      <c r="G84" s="21">
        <f t="shared" si="24"/>
        <v>2.5773965026242083</v>
      </c>
      <c r="H84" s="47">
        <v>5404.4444444444443</v>
      </c>
      <c r="I84" s="21">
        <f t="shared" si="25"/>
        <v>0</v>
      </c>
    </row>
    <row r="85" spans="1:11" ht="16.5">
      <c r="A85" s="37"/>
      <c r="B85" s="34" t="s">
        <v>76</v>
      </c>
      <c r="C85" s="15" t="s">
        <v>143</v>
      </c>
      <c r="D85" s="13" t="s">
        <v>161</v>
      </c>
      <c r="E85" s="47">
        <v>1192.4444444444446</v>
      </c>
      <c r="F85" s="32">
        <v>3651.6666666666665</v>
      </c>
      <c r="G85" s="21">
        <f t="shared" si="24"/>
        <v>2.0623369362653738</v>
      </c>
      <c r="H85" s="32">
        <v>3481.6666666666665</v>
      </c>
      <c r="I85" s="21">
        <f t="shared" si="25"/>
        <v>4.8827190043082815E-2</v>
      </c>
    </row>
    <row r="86" spans="1:11" ht="16.5">
      <c r="A86" s="37"/>
      <c r="B86" s="34" t="s">
        <v>74</v>
      </c>
      <c r="C86" s="15" t="s">
        <v>144</v>
      </c>
      <c r="D86" s="13" t="s">
        <v>142</v>
      </c>
      <c r="E86" s="47">
        <v>1458</v>
      </c>
      <c r="F86" s="47">
        <v>4409.166666666667</v>
      </c>
      <c r="G86" s="21">
        <f t="shared" si="24"/>
        <v>2.024119798811157</v>
      </c>
      <c r="H86" s="47">
        <v>4180.833333333333</v>
      </c>
      <c r="I86" s="21">
        <f t="shared" si="25"/>
        <v>5.4614311341439258E-2</v>
      </c>
    </row>
    <row r="87" spans="1:11" ht="16.5">
      <c r="A87" s="37"/>
      <c r="B87" s="34" t="s">
        <v>80</v>
      </c>
      <c r="C87" s="15" t="s">
        <v>151</v>
      </c>
      <c r="D87" s="25" t="s">
        <v>150</v>
      </c>
      <c r="E87" s="61">
        <v>3901.1</v>
      </c>
      <c r="F87" s="61">
        <v>6992.5</v>
      </c>
      <c r="G87" s="21">
        <f t="shared" si="24"/>
        <v>0.79244315705826562</v>
      </c>
      <c r="H87" s="61">
        <v>6492.8571428571431</v>
      </c>
      <c r="I87" s="21">
        <f t="shared" si="25"/>
        <v>7.6952695269526916E-2</v>
      </c>
    </row>
    <row r="88" spans="1:11" ht="16.5">
      <c r="A88" s="37"/>
      <c r="B88" s="34" t="s">
        <v>78</v>
      </c>
      <c r="C88" s="15" t="s">
        <v>149</v>
      </c>
      <c r="D88" s="25" t="s">
        <v>147</v>
      </c>
      <c r="E88" s="61">
        <v>1922.6</v>
      </c>
      <c r="F88" s="61">
        <v>5845.375</v>
      </c>
      <c r="G88" s="21">
        <f t="shared" si="24"/>
        <v>2.0403490065536256</v>
      </c>
      <c r="H88" s="61">
        <v>5362.5</v>
      </c>
      <c r="I88" s="21">
        <f t="shared" si="25"/>
        <v>9.0046620046620049E-2</v>
      </c>
    </row>
    <row r="89" spans="1:11" ht="16.5" customHeight="1" thickBot="1">
      <c r="A89" s="35"/>
      <c r="B89" s="36" t="s">
        <v>79</v>
      </c>
      <c r="C89" s="16" t="s">
        <v>155</v>
      </c>
      <c r="D89" s="12" t="s">
        <v>156</v>
      </c>
      <c r="E89" s="50">
        <v>8899.3333333333339</v>
      </c>
      <c r="F89" s="50">
        <v>29999</v>
      </c>
      <c r="G89" s="23">
        <f t="shared" si="24"/>
        <v>2.370926661173121</v>
      </c>
      <c r="H89" s="50">
        <v>22666.333333333332</v>
      </c>
      <c r="I89" s="23">
        <f t="shared" si="25"/>
        <v>0.32350475742290336</v>
      </c>
    </row>
    <row r="90" spans="1:11" ht="15.75" customHeight="1" thickBot="1">
      <c r="A90" s="162" t="s">
        <v>194</v>
      </c>
      <c r="B90" s="163"/>
      <c r="C90" s="163"/>
      <c r="D90" s="164"/>
      <c r="E90" s="86">
        <f>SUM(E83:E89)</f>
        <v>19806.815634920637</v>
      </c>
      <c r="F90" s="86">
        <f>SUM(F83:F89)</f>
        <v>58246.819444444445</v>
      </c>
      <c r="G90" s="119">
        <f t="shared" ref="G90:G91" si="26">(F90-E90)/E90</f>
        <v>1.9407462823934059</v>
      </c>
      <c r="H90" s="86">
        <f>SUM(H83:H89)</f>
        <v>49533.301587301583</v>
      </c>
      <c r="I90" s="110">
        <f t="shared" ref="I90:I91" si="27">(F90-H90)/H90</f>
        <v>0.17591231712639704</v>
      </c>
    </row>
    <row r="91" spans="1:11" ht="15.75" customHeight="1" thickBot="1">
      <c r="A91" s="162" t="s">
        <v>195</v>
      </c>
      <c r="B91" s="163"/>
      <c r="C91" s="163"/>
      <c r="D91" s="164"/>
      <c r="E91" s="105">
        <f>SUM(E90+E81+E74+E66+E55+E47+E39+E32)</f>
        <v>350758.9279957143</v>
      </c>
      <c r="F91" s="105">
        <f>SUM(F32,F39,F47,F55,F66,F74,F81,F90)</f>
        <v>920863.54722222232</v>
      </c>
      <c r="G91" s="107">
        <f t="shared" si="26"/>
        <v>1.625345996135197</v>
      </c>
      <c r="H91" s="105">
        <f>SUM(H32,H39,H47,H55,H66,H74,H81,H90)</f>
        <v>882964.45376984123</v>
      </c>
      <c r="I91" s="120">
        <f t="shared" si="27"/>
        <v>4.2922558536269334E-2</v>
      </c>
      <c r="J91" s="121"/>
    </row>
    <row r="92" spans="1:11">
      <c r="E92" s="122"/>
      <c r="F92" s="122"/>
      <c r="K92" s="123"/>
    </row>
    <row r="95" spans="1:11">
      <c r="E95" s="134"/>
      <c r="F95" s="134"/>
      <c r="G95" s="134"/>
      <c r="H95" s="134"/>
      <c r="I95" s="134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2" zoomScaleNormal="100" workbookViewId="0">
      <selection activeCell="H16" sqref="H16:H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customWidth="1"/>
    <col min="4" max="6" width="13.140625" customWidth="1"/>
    <col min="7" max="7" width="11.28515625" style="82" customWidth="1"/>
    <col min="8" max="8" width="11.42578125" customWidth="1"/>
    <col min="9" max="9" width="11.7109375" customWidth="1"/>
    <col min="11" max="11" width="10" style="148" bestFit="1" customWidth="1"/>
    <col min="12" max="12" width="9.140625" style="14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216</v>
      </c>
      <c r="B9" s="26"/>
      <c r="C9" s="26"/>
      <c r="D9" s="26"/>
      <c r="E9" s="147"/>
      <c r="F9" s="147"/>
    </row>
    <row r="10" spans="1:12" ht="18">
      <c r="A10" s="2" t="s">
        <v>217</v>
      </c>
      <c r="B10" s="2"/>
      <c r="C10" s="2"/>
    </row>
    <row r="11" spans="1:12" ht="18">
      <c r="A11" s="2" t="s">
        <v>218</v>
      </c>
    </row>
    <row r="12" spans="1:12" ht="15.75" thickBot="1"/>
    <row r="13" spans="1:12" ht="24.75" customHeight="1">
      <c r="A13" s="156" t="s">
        <v>3</v>
      </c>
      <c r="B13" s="156"/>
      <c r="C13" s="158" t="s">
        <v>0</v>
      </c>
      <c r="D13" s="152" t="s">
        <v>219</v>
      </c>
      <c r="E13" s="152" t="s">
        <v>220</v>
      </c>
      <c r="F13" s="152" t="s">
        <v>221</v>
      </c>
      <c r="G13" s="152" t="s">
        <v>222</v>
      </c>
      <c r="H13" s="152" t="s">
        <v>223</v>
      </c>
      <c r="I13" s="152" t="s">
        <v>224</v>
      </c>
    </row>
    <row r="14" spans="1:12" ht="24.75" customHeight="1" thickBot="1">
      <c r="A14" s="157"/>
      <c r="B14" s="157"/>
      <c r="C14" s="159"/>
      <c r="D14" s="172"/>
      <c r="E14" s="172"/>
      <c r="F14" s="172"/>
      <c r="G14" s="153"/>
      <c r="H14" s="172"/>
      <c r="I14" s="172"/>
    </row>
    <row r="15" spans="1:12" ht="17.25" customHeight="1" thickBot="1">
      <c r="A15" s="89" t="s">
        <v>24</v>
      </c>
      <c r="B15" s="128" t="s">
        <v>22</v>
      </c>
      <c r="C15" s="5"/>
      <c r="D15" s="7"/>
      <c r="E15" s="7"/>
      <c r="F15" s="7"/>
      <c r="G15" s="7"/>
      <c r="H15" s="7"/>
      <c r="I15" s="8"/>
      <c r="K15" s="136"/>
    </row>
    <row r="16" spans="1:12" ht="18">
      <c r="A16" s="90"/>
      <c r="B16" s="137" t="s">
        <v>4</v>
      </c>
      <c r="C16" s="14" t="s">
        <v>163</v>
      </c>
      <c r="D16" s="138">
        <v>3500</v>
      </c>
      <c r="E16" s="138">
        <v>3000</v>
      </c>
      <c r="F16" s="138">
        <v>3000</v>
      </c>
      <c r="G16" s="83">
        <v>3500</v>
      </c>
      <c r="H16" s="83">
        <v>3000</v>
      </c>
      <c r="I16" s="83">
        <f>AVERAGE(D16:H16)</f>
        <v>3200</v>
      </c>
      <c r="K16" s="136"/>
      <c r="L16" s="136"/>
    </row>
    <row r="17" spans="1:16" ht="18">
      <c r="A17" s="91"/>
      <c r="B17" s="139" t="s">
        <v>5</v>
      </c>
      <c r="C17" s="15" t="s">
        <v>164</v>
      </c>
      <c r="D17" s="92">
        <v>3250</v>
      </c>
      <c r="E17" s="92">
        <v>5000</v>
      </c>
      <c r="F17" s="92">
        <v>3000</v>
      </c>
      <c r="G17" s="135">
        <v>3750</v>
      </c>
      <c r="H17" s="135">
        <v>2666</v>
      </c>
      <c r="I17" s="83">
        <f t="shared" ref="I17:I40" si="0">AVERAGE(D17:H17)</f>
        <v>3533.2</v>
      </c>
      <c r="K17" s="136"/>
      <c r="L17" s="136"/>
    </row>
    <row r="18" spans="1:16" ht="18">
      <c r="A18" s="91"/>
      <c r="B18" s="139" t="s">
        <v>6</v>
      </c>
      <c r="C18" s="15" t="s">
        <v>165</v>
      </c>
      <c r="D18" s="92">
        <v>2250</v>
      </c>
      <c r="E18" s="140">
        <v>5000</v>
      </c>
      <c r="F18" s="92">
        <v>2750</v>
      </c>
      <c r="G18" s="135">
        <v>3000</v>
      </c>
      <c r="H18" s="135">
        <v>2333</v>
      </c>
      <c r="I18" s="83">
        <f t="shared" si="0"/>
        <v>3066.6</v>
      </c>
      <c r="K18" s="136"/>
      <c r="L18" s="136"/>
    </row>
    <row r="19" spans="1:16" ht="18">
      <c r="A19" s="91"/>
      <c r="B19" s="139" t="s">
        <v>7</v>
      </c>
      <c r="C19" s="15" t="s">
        <v>166</v>
      </c>
      <c r="D19" s="92">
        <v>2750</v>
      </c>
      <c r="E19" s="92">
        <v>4000</v>
      </c>
      <c r="F19" s="92">
        <v>2500</v>
      </c>
      <c r="G19" s="135">
        <v>3500</v>
      </c>
      <c r="H19" s="135">
        <v>3083</v>
      </c>
      <c r="I19" s="83">
        <f t="shared" si="0"/>
        <v>3166.6</v>
      </c>
      <c r="K19" s="136"/>
      <c r="L19" s="136"/>
      <c r="P19" s="148"/>
    </row>
    <row r="20" spans="1:16" ht="18">
      <c r="A20" s="91"/>
      <c r="B20" s="139" t="s">
        <v>8</v>
      </c>
      <c r="C20" s="15" t="s">
        <v>167</v>
      </c>
      <c r="D20" s="92">
        <v>6000</v>
      </c>
      <c r="E20" s="92">
        <v>7000</v>
      </c>
      <c r="F20" s="140">
        <v>6000</v>
      </c>
      <c r="G20" s="135">
        <v>6000</v>
      </c>
      <c r="H20" s="135">
        <v>6000</v>
      </c>
      <c r="I20" s="83">
        <f t="shared" si="0"/>
        <v>6200</v>
      </c>
      <c r="K20" s="136"/>
      <c r="L20" s="136"/>
    </row>
    <row r="21" spans="1:16" ht="18.75" customHeight="1">
      <c r="A21" s="91"/>
      <c r="B21" s="139" t="s">
        <v>9</v>
      </c>
      <c r="C21" s="15" t="s">
        <v>168</v>
      </c>
      <c r="D21" s="92">
        <v>4500</v>
      </c>
      <c r="E21" s="92">
        <v>5000</v>
      </c>
      <c r="F21" s="92">
        <v>3000</v>
      </c>
      <c r="G21" s="135">
        <v>4500</v>
      </c>
      <c r="H21" s="135">
        <v>4333</v>
      </c>
      <c r="I21" s="83">
        <f t="shared" si="0"/>
        <v>4266.6000000000004</v>
      </c>
      <c r="K21" s="136"/>
      <c r="L21" s="136"/>
    </row>
    <row r="22" spans="1:16" ht="18">
      <c r="A22" s="91"/>
      <c r="B22" s="139" t="s">
        <v>10</v>
      </c>
      <c r="C22" s="15" t="s">
        <v>169</v>
      </c>
      <c r="D22" s="92">
        <v>4000</v>
      </c>
      <c r="E22" s="92">
        <v>2000</v>
      </c>
      <c r="F22" s="92">
        <v>2500</v>
      </c>
      <c r="G22" s="135">
        <v>3750</v>
      </c>
      <c r="H22" s="135">
        <v>2833</v>
      </c>
      <c r="I22" s="83">
        <f t="shared" si="0"/>
        <v>3016.6</v>
      </c>
      <c r="K22" s="136"/>
      <c r="L22" s="136"/>
    </row>
    <row r="23" spans="1:16" ht="18">
      <c r="A23" s="91"/>
      <c r="B23" s="139" t="s">
        <v>11</v>
      </c>
      <c r="C23" s="15" t="s">
        <v>170</v>
      </c>
      <c r="D23" s="92">
        <v>500</v>
      </c>
      <c r="E23" s="92">
        <v>1250</v>
      </c>
      <c r="F23" s="92">
        <v>1000</v>
      </c>
      <c r="G23" s="135">
        <v>825</v>
      </c>
      <c r="H23" s="135">
        <v>791</v>
      </c>
      <c r="I23" s="83">
        <f t="shared" si="0"/>
        <v>873.2</v>
      </c>
      <c r="K23" s="136"/>
      <c r="L23" s="136"/>
    </row>
    <row r="24" spans="1:16" ht="18">
      <c r="A24" s="91"/>
      <c r="B24" s="139" t="s">
        <v>12</v>
      </c>
      <c r="C24" s="15" t="s">
        <v>171</v>
      </c>
      <c r="D24" s="92">
        <v>500</v>
      </c>
      <c r="E24" s="92">
        <v>750</v>
      </c>
      <c r="F24" s="92">
        <v>1000</v>
      </c>
      <c r="G24" s="135">
        <v>500</v>
      </c>
      <c r="H24" s="135">
        <v>749</v>
      </c>
      <c r="I24" s="83">
        <f t="shared" si="0"/>
        <v>699.8</v>
      </c>
      <c r="K24" s="136"/>
      <c r="L24" s="136"/>
    </row>
    <row r="25" spans="1:16" ht="18">
      <c r="A25" s="91"/>
      <c r="B25" s="139" t="s">
        <v>13</v>
      </c>
      <c r="C25" s="15" t="s">
        <v>172</v>
      </c>
      <c r="D25" s="92">
        <v>500</v>
      </c>
      <c r="E25" s="92">
        <v>750</v>
      </c>
      <c r="F25" s="92">
        <v>1000</v>
      </c>
      <c r="G25" s="135">
        <v>750</v>
      </c>
      <c r="H25" s="135">
        <v>666</v>
      </c>
      <c r="I25" s="83">
        <f t="shared" si="0"/>
        <v>733.2</v>
      </c>
      <c r="K25" s="136"/>
      <c r="L25" s="136"/>
    </row>
    <row r="26" spans="1:16" ht="18">
      <c r="A26" s="91"/>
      <c r="B26" s="139" t="s">
        <v>14</v>
      </c>
      <c r="C26" s="15" t="s">
        <v>173</v>
      </c>
      <c r="D26" s="92">
        <v>500</v>
      </c>
      <c r="E26" s="92">
        <v>1000</v>
      </c>
      <c r="F26" s="92">
        <v>1000</v>
      </c>
      <c r="G26" s="135">
        <v>825</v>
      </c>
      <c r="H26" s="135">
        <v>833</v>
      </c>
      <c r="I26" s="83">
        <f t="shared" si="0"/>
        <v>831.6</v>
      </c>
      <c r="K26" s="136"/>
      <c r="L26" s="136"/>
    </row>
    <row r="27" spans="1:16" ht="18">
      <c r="A27" s="91"/>
      <c r="B27" s="139" t="s">
        <v>15</v>
      </c>
      <c r="C27" s="15" t="s">
        <v>174</v>
      </c>
      <c r="D27" s="92">
        <v>3000</v>
      </c>
      <c r="E27" s="92">
        <v>3000</v>
      </c>
      <c r="F27" s="92">
        <v>4500</v>
      </c>
      <c r="G27" s="135">
        <v>3500</v>
      </c>
      <c r="H27" s="135">
        <v>3166</v>
      </c>
      <c r="I27" s="83">
        <f t="shared" si="0"/>
        <v>3433.2</v>
      </c>
      <c r="K27" s="136"/>
      <c r="L27" s="136"/>
    </row>
    <row r="28" spans="1:16" ht="18">
      <c r="A28" s="91"/>
      <c r="B28" s="139" t="s">
        <v>16</v>
      </c>
      <c r="C28" s="15" t="s">
        <v>175</v>
      </c>
      <c r="D28" s="92">
        <v>500</v>
      </c>
      <c r="E28" s="92">
        <v>750</v>
      </c>
      <c r="F28" s="92">
        <v>1000</v>
      </c>
      <c r="G28" s="135">
        <v>625</v>
      </c>
      <c r="H28" s="135">
        <v>708</v>
      </c>
      <c r="I28" s="83">
        <f t="shared" si="0"/>
        <v>716.6</v>
      </c>
      <c r="K28" s="136"/>
      <c r="L28" s="136"/>
    </row>
    <row r="29" spans="1:16" ht="18">
      <c r="A29" s="91"/>
      <c r="B29" s="139" t="s">
        <v>17</v>
      </c>
      <c r="C29" s="15" t="s">
        <v>176</v>
      </c>
      <c r="D29" s="92">
        <v>3000</v>
      </c>
      <c r="E29" s="140">
        <v>3500</v>
      </c>
      <c r="F29" s="92">
        <v>2000</v>
      </c>
      <c r="G29" s="135">
        <v>2000</v>
      </c>
      <c r="H29" s="135">
        <v>1666</v>
      </c>
      <c r="I29" s="83">
        <f t="shared" si="0"/>
        <v>2433.1999999999998</v>
      </c>
      <c r="K29" s="136"/>
      <c r="L29" s="136"/>
    </row>
    <row r="30" spans="1:16" ht="18">
      <c r="A30" s="91"/>
      <c r="B30" s="139" t="s">
        <v>18</v>
      </c>
      <c r="C30" s="15" t="s">
        <v>177</v>
      </c>
      <c r="D30" s="92">
        <v>3500</v>
      </c>
      <c r="E30" s="92">
        <v>4000</v>
      </c>
      <c r="F30" s="92">
        <v>3000</v>
      </c>
      <c r="G30" s="135">
        <v>2500</v>
      </c>
      <c r="H30" s="135">
        <v>2500</v>
      </c>
      <c r="I30" s="83">
        <f t="shared" si="0"/>
        <v>3100</v>
      </c>
      <c r="K30" s="136"/>
      <c r="L30" s="136"/>
    </row>
    <row r="31" spans="1:16" ht="16.5" customHeight="1" thickBot="1">
      <c r="A31" s="93"/>
      <c r="B31" s="141" t="s">
        <v>19</v>
      </c>
      <c r="C31" s="16" t="s">
        <v>178</v>
      </c>
      <c r="D31" s="133">
        <v>3000</v>
      </c>
      <c r="E31" s="133">
        <v>2750</v>
      </c>
      <c r="F31" s="133">
        <v>3000</v>
      </c>
      <c r="G31" s="94">
        <v>3000</v>
      </c>
      <c r="H31" s="94">
        <v>2583</v>
      </c>
      <c r="I31" s="94">
        <f t="shared" si="0"/>
        <v>2866.6</v>
      </c>
      <c r="K31" s="136"/>
      <c r="L31" s="136"/>
    </row>
    <row r="32" spans="1:16" ht="17.25" customHeight="1" thickBot="1">
      <c r="A32" s="89" t="s">
        <v>20</v>
      </c>
      <c r="B32" s="128" t="s">
        <v>21</v>
      </c>
      <c r="C32" s="5"/>
      <c r="D32" s="7"/>
      <c r="E32" s="7"/>
      <c r="F32" s="7"/>
      <c r="G32" s="7"/>
      <c r="H32" s="7"/>
      <c r="I32" s="83"/>
    </row>
    <row r="33" spans="1:12" ht="18.75">
      <c r="A33" s="90"/>
      <c r="B33" s="137" t="s">
        <v>26</v>
      </c>
      <c r="C33" s="18" t="s">
        <v>179</v>
      </c>
      <c r="D33" s="138">
        <v>5000</v>
      </c>
      <c r="E33" s="138">
        <v>5000</v>
      </c>
      <c r="F33" s="138">
        <v>3250</v>
      </c>
      <c r="G33" s="83">
        <v>4000</v>
      </c>
      <c r="H33" s="83">
        <v>3733</v>
      </c>
      <c r="I33" s="83">
        <f t="shared" si="0"/>
        <v>4196.6000000000004</v>
      </c>
      <c r="K33" s="142"/>
      <c r="L33" s="143"/>
    </row>
    <row r="34" spans="1:12" ht="18.75">
      <c r="A34" s="91"/>
      <c r="B34" s="139" t="s">
        <v>27</v>
      </c>
      <c r="C34" s="15" t="s">
        <v>180</v>
      </c>
      <c r="D34" s="92">
        <v>4000</v>
      </c>
      <c r="E34" s="92">
        <v>5000</v>
      </c>
      <c r="F34" s="92">
        <v>3000</v>
      </c>
      <c r="G34" s="135">
        <v>4000</v>
      </c>
      <c r="H34" s="135">
        <v>3166</v>
      </c>
      <c r="I34" s="83">
        <f t="shared" si="0"/>
        <v>3833.2</v>
      </c>
      <c r="K34" s="142"/>
      <c r="L34" s="143"/>
    </row>
    <row r="35" spans="1:12" ht="18.75">
      <c r="A35" s="91"/>
      <c r="B35" s="137" t="s">
        <v>28</v>
      </c>
      <c r="C35" s="15" t="s">
        <v>181</v>
      </c>
      <c r="D35" s="92">
        <v>4000</v>
      </c>
      <c r="E35" s="92">
        <v>4000</v>
      </c>
      <c r="F35" s="92">
        <v>3250</v>
      </c>
      <c r="G35" s="135">
        <v>3000</v>
      </c>
      <c r="H35" s="135">
        <v>3249</v>
      </c>
      <c r="I35" s="83">
        <f t="shared" si="0"/>
        <v>3499.8</v>
      </c>
      <c r="K35" s="142"/>
      <c r="L35" s="143"/>
    </row>
    <row r="36" spans="1:12" ht="18.75">
      <c r="A36" s="91"/>
      <c r="B36" s="139" t="s">
        <v>29</v>
      </c>
      <c r="C36" s="15" t="s">
        <v>182</v>
      </c>
      <c r="D36" s="92">
        <v>5000</v>
      </c>
      <c r="E36" s="92">
        <v>2500</v>
      </c>
      <c r="F36" s="92">
        <v>3000</v>
      </c>
      <c r="G36" s="135">
        <v>4000</v>
      </c>
      <c r="H36" s="135">
        <v>3583</v>
      </c>
      <c r="I36" s="83">
        <f t="shared" si="0"/>
        <v>3616.6</v>
      </c>
      <c r="K36" s="142"/>
      <c r="L36" s="143"/>
    </row>
    <row r="37" spans="1:12" ht="16.5" customHeight="1" thickBot="1">
      <c r="A37" s="93"/>
      <c r="B37" s="137" t="s">
        <v>30</v>
      </c>
      <c r="C37" s="15" t="s">
        <v>183</v>
      </c>
      <c r="D37" s="92">
        <v>6000</v>
      </c>
      <c r="E37" s="92">
        <v>7000</v>
      </c>
      <c r="F37" s="92">
        <v>5500</v>
      </c>
      <c r="G37" s="135">
        <v>5500</v>
      </c>
      <c r="H37" s="135">
        <v>4249</v>
      </c>
      <c r="I37" s="94">
        <f t="shared" si="0"/>
        <v>5649.8</v>
      </c>
      <c r="K37" s="142"/>
      <c r="L37" s="143"/>
    </row>
    <row r="38" spans="1:12" ht="17.25" customHeight="1" thickBot="1">
      <c r="A38" s="89" t="s">
        <v>25</v>
      </c>
      <c r="B38" s="128" t="s">
        <v>51</v>
      </c>
      <c r="C38" s="5"/>
      <c r="D38" s="7"/>
      <c r="E38" s="7"/>
      <c r="F38" s="7"/>
      <c r="G38" s="7"/>
      <c r="H38" s="7"/>
      <c r="I38" s="83"/>
    </row>
    <row r="39" spans="1:12" ht="18.75">
      <c r="A39" s="90"/>
      <c r="B39" s="144" t="s">
        <v>31</v>
      </c>
      <c r="C39" s="19" t="s">
        <v>225</v>
      </c>
      <c r="D39" s="42">
        <v>60000</v>
      </c>
      <c r="E39" s="42">
        <v>65000</v>
      </c>
      <c r="F39" s="42">
        <v>110000</v>
      </c>
      <c r="G39" s="145">
        <v>90000</v>
      </c>
      <c r="H39" s="145">
        <v>78333</v>
      </c>
      <c r="I39" s="83">
        <f t="shared" si="0"/>
        <v>80666.600000000006</v>
      </c>
      <c r="K39" s="142"/>
      <c r="L39" s="143"/>
    </row>
    <row r="40" spans="1:12" ht="19.5" thickBot="1">
      <c r="A40" s="93"/>
      <c r="B40" s="141" t="s">
        <v>32</v>
      </c>
      <c r="C40" s="16" t="s">
        <v>185</v>
      </c>
      <c r="D40" s="49">
        <v>50000</v>
      </c>
      <c r="E40" s="49">
        <v>37000</v>
      </c>
      <c r="F40" s="49">
        <v>45000</v>
      </c>
      <c r="G40" s="85">
        <v>45000</v>
      </c>
      <c r="H40" s="85">
        <v>41999</v>
      </c>
      <c r="I40" s="94">
        <f t="shared" si="0"/>
        <v>43799.8</v>
      </c>
      <c r="K40" s="146"/>
      <c r="L40" s="143"/>
    </row>
    <row r="41" spans="1:12">
      <c r="D41" s="95"/>
      <c r="E41" s="95"/>
      <c r="F41" s="95"/>
      <c r="G41" s="96"/>
      <c r="H41" s="95"/>
      <c r="I41" s="95"/>
    </row>
    <row r="45" spans="1:12" ht="14.25" customHeight="1"/>
    <row r="49" spans="11:12" customFormat="1" ht="15" customHeight="1">
      <c r="K49" s="148"/>
      <c r="L49" s="148"/>
    </row>
    <row r="50" spans="11:12" customFormat="1" ht="15" customHeight="1">
      <c r="K50" s="148"/>
      <c r="L50" s="148"/>
    </row>
    <row r="51" spans="11:12" customFormat="1" ht="15" customHeight="1">
      <c r="K51" s="148"/>
      <c r="L51" s="148"/>
    </row>
    <row r="52" spans="11:12" customFormat="1" ht="15" customHeight="1">
      <c r="K52" s="148"/>
      <c r="L52" s="148"/>
    </row>
    <row r="53" spans="11:12" customFormat="1" ht="15" customHeight="1">
      <c r="K53" s="148"/>
      <c r="L53" s="148"/>
    </row>
    <row r="54" spans="11:12" customFormat="1" ht="15" customHeight="1">
      <c r="K54" s="148"/>
      <c r="L54" s="148"/>
    </row>
    <row r="55" spans="11:12" customFormat="1" ht="15" customHeight="1">
      <c r="K55" s="148"/>
      <c r="L55" s="148"/>
    </row>
    <row r="56" spans="11:12" customFormat="1" ht="15" customHeight="1">
      <c r="K56" s="148"/>
      <c r="L56" s="148"/>
    </row>
    <row r="57" spans="11:12" customFormat="1" ht="15" customHeight="1">
      <c r="K57" s="148"/>
      <c r="L57" s="148"/>
    </row>
    <row r="58" spans="11:12" customFormat="1" ht="15" customHeight="1">
      <c r="K58" s="148"/>
      <c r="L58" s="148"/>
    </row>
    <row r="59" spans="11:12" customFormat="1" ht="15" customHeight="1">
      <c r="K59" s="148"/>
      <c r="L59" s="148"/>
    </row>
    <row r="60" spans="11:12" customFormat="1" ht="15" customHeight="1">
      <c r="K60" s="148"/>
      <c r="L60" s="148"/>
    </row>
    <row r="61" spans="11:12" customFormat="1" ht="15" customHeight="1">
      <c r="K61" s="148"/>
      <c r="L61" s="148"/>
    </row>
    <row r="62" spans="11:12" customFormat="1" ht="15" customHeight="1">
      <c r="K62" s="148"/>
      <c r="L62" s="148"/>
    </row>
    <row r="63" spans="11:12" customFormat="1" ht="15" customHeight="1">
      <c r="K63" s="148"/>
      <c r="L63" s="148"/>
    </row>
    <row r="64" spans="11:12" customFormat="1" ht="15" customHeight="1">
      <c r="K64" s="148"/>
      <c r="L64" s="148"/>
    </row>
    <row r="65" spans="11:12" customFormat="1" ht="15" customHeight="1">
      <c r="K65" s="148"/>
      <c r="L65" s="148"/>
    </row>
    <row r="66" spans="11:12" customFormat="1" ht="15" customHeight="1">
      <c r="K66" s="148"/>
      <c r="L66" s="148"/>
    </row>
    <row r="67" spans="11:12" customFormat="1" ht="15" customHeight="1">
      <c r="K67" s="148"/>
      <c r="L67" s="148"/>
    </row>
    <row r="68" spans="11:12" customFormat="1" ht="15" customHeight="1">
      <c r="K68" s="148"/>
      <c r="L68" s="148"/>
    </row>
    <row r="69" spans="11:12" customFormat="1" ht="15" customHeight="1">
      <c r="K69" s="148"/>
      <c r="L69" s="148"/>
    </row>
    <row r="70" spans="11:12" customFormat="1" ht="15" customHeight="1">
      <c r="K70" s="148"/>
      <c r="L70" s="148"/>
    </row>
    <row r="71" spans="11:12" customFormat="1" ht="15" customHeight="1">
      <c r="K71" s="148"/>
      <c r="L71" s="148"/>
    </row>
    <row r="72" spans="11:12" customFormat="1" ht="15" customHeight="1">
      <c r="K72" s="148"/>
      <c r="L72" s="148"/>
    </row>
    <row r="73" spans="11:12" customFormat="1" ht="15" customHeight="1">
      <c r="K73" s="148"/>
      <c r="L73" s="148"/>
    </row>
    <row r="74" spans="11:12" customFormat="1" ht="15" customHeight="1">
      <c r="K74" s="148"/>
      <c r="L74" s="148"/>
    </row>
    <row r="75" spans="11:12" customFormat="1" ht="15" customHeight="1">
      <c r="K75" s="148"/>
      <c r="L75" s="148"/>
    </row>
    <row r="76" spans="11:12" customFormat="1" ht="15" customHeight="1">
      <c r="K76" s="148"/>
      <c r="L76" s="148"/>
    </row>
    <row r="77" spans="11:12" customFormat="1" ht="15" customHeight="1">
      <c r="K77" s="148"/>
      <c r="L77" s="148"/>
    </row>
    <row r="78" spans="11:12" customFormat="1" ht="15" customHeight="1">
      <c r="K78" s="148"/>
      <c r="L78" s="148"/>
    </row>
    <row r="79" spans="11:12" customFormat="1" ht="15" customHeight="1">
      <c r="K79" s="148"/>
      <c r="L79" s="148"/>
    </row>
    <row r="80" spans="11:12" customFormat="1" ht="15" customHeight="1">
      <c r="K80" s="148"/>
      <c r="L80" s="148"/>
    </row>
    <row r="81" spans="11:12" customFormat="1" ht="15" customHeight="1">
      <c r="K81" s="148"/>
      <c r="L81" s="148"/>
    </row>
    <row r="82" spans="11:12" customFormat="1" ht="15" customHeight="1">
      <c r="K82" s="148"/>
      <c r="L82" s="148"/>
    </row>
    <row r="83" spans="11:12" customFormat="1" ht="15" customHeight="1">
      <c r="K83" s="148"/>
      <c r="L83" s="148"/>
    </row>
    <row r="84" spans="11:12" customFormat="1" ht="15" customHeight="1">
      <c r="K84" s="148"/>
      <c r="L84" s="148"/>
    </row>
    <row r="85" spans="11:12" customFormat="1" ht="15" customHeight="1">
      <c r="K85" s="148"/>
      <c r="L85" s="148"/>
    </row>
    <row r="86" spans="11:12" customFormat="1" ht="15" customHeight="1">
      <c r="K86" s="148"/>
      <c r="L86" s="148"/>
    </row>
    <row r="87" spans="11:12" customFormat="1" ht="15" customHeight="1">
      <c r="K87" s="148"/>
      <c r="L87" s="148"/>
    </row>
    <row r="88" spans="11:12" customFormat="1" ht="15" customHeight="1">
      <c r="K88" s="148"/>
      <c r="L88" s="148"/>
    </row>
    <row r="89" spans="11:12" customFormat="1" ht="15" customHeight="1">
      <c r="K89" s="148"/>
      <c r="L89" s="148"/>
    </row>
    <row r="90" spans="11:12" customFormat="1" ht="15" customHeight="1">
      <c r="K90" s="148"/>
      <c r="L90" s="148"/>
    </row>
    <row r="91" spans="11:12" customFormat="1" ht="15" customHeight="1">
      <c r="K91" s="148"/>
      <c r="L91" s="148"/>
    </row>
    <row r="92" spans="11:12" customFormat="1" ht="15" customHeight="1">
      <c r="K92" s="148"/>
      <c r="L92" s="148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28-09-2020</vt:lpstr>
      <vt:lpstr>By Order</vt:lpstr>
      <vt:lpstr>All Stores</vt:lpstr>
      <vt:lpstr>'28-09-2020'!Print_Titles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2020-10-01T10:50:49Z</cp:lastPrinted>
  <dcterms:created xsi:type="dcterms:W3CDTF">2010-10-20T06:23:14Z</dcterms:created>
  <dcterms:modified xsi:type="dcterms:W3CDTF">2020-10-01T12:42:09Z</dcterms:modified>
</cp:coreProperties>
</file>